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975" windowHeight="6060" activeTab="0"/>
  </bookViews>
  <sheets>
    <sheet name="MONTHLY" sheetId="1" r:id="rId1"/>
  </sheets>
  <definedNames>
    <definedName name="_xlnm.Print_Area" localSheetId="0">'MONTHLY'!$A$1:$O$102</definedName>
    <definedName name="Print_Area_MI">'MONTHLY'!$A$4:$O$80</definedName>
  </definedNames>
  <calcPr fullCalcOnLoad="1"/>
</workbook>
</file>

<file path=xl/sharedStrings.xml><?xml version="1.0" encoding="utf-8"?>
<sst xmlns="http://schemas.openxmlformats.org/spreadsheetml/2006/main" count="160" uniqueCount="22">
  <si>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</si>
  <si>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</si>
  <si>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</si>
  <si>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</si>
  <si>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</si>
  <si>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</si>
  <si>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</si>
  <si>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</si>
  <si>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</si>
  <si>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</si>
  <si>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</si>
  <si>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</si>
  <si>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</si>
  <si>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</si>
  <si>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</si>
  <si>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</si>
  <si>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</si>
  <si>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</si>
  <si>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 07062 อ.แม่ริม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</si>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</sst>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ดดด\ bbbb"/>
    <numFmt numFmtId="187" formatCode="ดดด\ yyyy"/>
    <numFmt numFmtId="188" formatCode="dd\ ดดดyyyy"/>
    <numFmt numFmtId="189" formatCode="yyyy"/>
    <numFmt numFmtId="190" formatCode="ddดดดด"/>
    <numFmt numFmtId="191" formatCode="dd\ ดดด"/>
    <numFmt numFmtId="192" formatCode="[$-41E]d\ mmmm\ yyyy"/>
    <numFmt numFmtId="193" formatCode="dd\ ดดด\ yyyy"/>
    <numFmt numFmtId="194" formatCode="mmm\-yyyy"/>
    <numFmt numFmtId="195" formatCode="\ \ \ bbbb"/>
    <numFmt numFmtId="196" formatCode="bbbb"/>
    <numFmt numFmtId="197" formatCode="0.000_)"/>
    <numFmt numFmtId="198" formatCode="d\ ดดด"/>
    <numFmt numFmtId="199" formatCode="[$-1010409]d\ mmm\ yy;@"/>
    <numFmt numFmtId="200" formatCode="[$-1010409]d\ mmmm\ yyyy;@"/>
    <numFmt numFmtId="201" formatCode="[$-107041E]d\ mmm\ yy;@"/>
    <numFmt numFmtId="202" formatCode="#,##0_ ;\-#,##0\ "/>
    <numFmt numFmtId="203" formatCode="[$-409]h:mm:ss\ AM/PM"/>
    <numFmt numFmtId="204" formatCode="[$-409]dddd\,\ mmmm\ dd\,\ yyyy"/>
    <numFmt numFmtId="205" formatCode="d\ \ด\ด\ด"/>
    <numFmt numFmtId="206" formatCode="#,##0.0_);\(#,##0.0\)"/>
    <numFmt numFmtId="207" formatCode="d\ \ด\ด\ด\ด\b\b\b\b"/>
    <numFmt numFmtId="208" formatCode="&quot;$&quot;#,##0;[Red]\-&quot;$&quot;#,##0"/>
    <numFmt numFmtId="209" formatCode="&quot;$&quot;#,##0.00;[Red]\-&quot;$&quot;#,##0.00"/>
    <numFmt numFmtId="210" formatCode="\ bbbb"/>
    <numFmt numFmtId="211" formatCode="\2\5\4\6"/>
    <numFmt numFmtId="212" formatCode="\t#,##0_);\(\t#,##0\)"/>
    <numFmt numFmtId="213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182" fontId="0" fillId="0" borderId="0" xfId="0" applyAlignment="1">
      <alignment/>
    </xf>
    <xf numFmtId="185" fontId="7" fillId="0" borderId="0" xfId="0" applyNumberFormat="1" applyFont="1" applyAlignment="1" applyProtection="1">
      <alignment horizontal="centerContinuous"/>
      <protection/>
    </xf>
    <xf numFmtId="185" fontId="8" fillId="0" borderId="0" xfId="0" applyNumberFormat="1" applyFont="1" applyAlignment="1">
      <alignment horizontal="centerContinuous"/>
    </xf>
    <xf numFmtId="1" fontId="7" fillId="0" borderId="0" xfId="0" applyNumberFormat="1" applyFont="1" applyAlignment="1" applyProtection="1">
      <alignment horizontal="centerContinuous"/>
      <protection/>
    </xf>
    <xf numFmtId="182" fontId="8" fillId="0" borderId="0" xfId="0" applyFont="1" applyAlignment="1">
      <alignment/>
    </xf>
    <xf numFmtId="1" fontId="7" fillId="0" borderId="10" xfId="0" applyNumberFormat="1" applyFont="1" applyBorder="1" applyAlignment="1" applyProtection="1">
      <alignment horizontal="center"/>
      <protection/>
    </xf>
    <xf numFmtId="185" fontId="7" fillId="0" borderId="10" xfId="0" applyNumberFormat="1" applyFont="1" applyBorder="1" applyAlignment="1" applyProtection="1">
      <alignment horizontal="center"/>
      <protection/>
    </xf>
    <xf numFmtId="195" fontId="8" fillId="0" borderId="11" xfId="0" applyNumberFormat="1" applyFont="1" applyBorder="1" applyAlignment="1">
      <alignment horizontal="center"/>
    </xf>
    <xf numFmtId="185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 horizontal="right"/>
    </xf>
    <xf numFmtId="184" fontId="8" fillId="0" borderId="0" xfId="0" applyNumberFormat="1" applyFont="1" applyAlignment="1">
      <alignment/>
    </xf>
    <xf numFmtId="185" fontId="8" fillId="0" borderId="12" xfId="0" applyNumberFormat="1" applyFont="1" applyBorder="1" applyAlignment="1">
      <alignment horizontal="right"/>
    </xf>
    <xf numFmtId="185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 horizontal="right"/>
    </xf>
    <xf numFmtId="182" fontId="8" fillId="0" borderId="0" xfId="0" applyFont="1" applyBorder="1" applyAlignment="1">
      <alignment/>
    </xf>
    <xf numFmtId="185" fontId="8" fillId="0" borderId="16" xfId="0" applyNumberFormat="1" applyFont="1" applyBorder="1" applyAlignment="1">
      <alignment horizontal="right"/>
    </xf>
    <xf numFmtId="184" fontId="8" fillId="0" borderId="13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195" fontId="8" fillId="0" borderId="11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" fontId="8" fillId="0" borderId="17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182" fontId="8" fillId="0" borderId="11" xfId="0" applyFont="1" applyBorder="1" applyAlignment="1">
      <alignment horizontal="center"/>
    </xf>
    <xf numFmtId="185" fontId="8" fillId="0" borderId="0" xfId="0" applyNumberFormat="1" applyFont="1" applyAlignment="1">
      <alignment/>
    </xf>
    <xf numFmtId="182" fontId="8" fillId="0" borderId="0" xfId="0" applyFont="1" applyAlignment="1" applyProtection="1">
      <alignment/>
      <protection/>
    </xf>
    <xf numFmtId="185" fontId="8" fillId="0" borderId="0" xfId="0" applyNumberFormat="1" applyFont="1" applyAlignment="1" applyProtection="1">
      <alignment/>
      <protection/>
    </xf>
    <xf numFmtId="182" fontId="8" fillId="0" borderId="0" xfId="0" applyFont="1" applyAlignment="1" applyProtection="1">
      <alignment horizontal="center"/>
      <protection/>
    </xf>
    <xf numFmtId="182" fontId="8" fillId="0" borderId="0" xfId="0" applyFont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85" fontId="8" fillId="0" borderId="19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" fontId="7" fillId="0" borderId="2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975"/>
          <c:w val="0.944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32980991"/>
        <c:axId val="28393464"/>
      </c:barChart>
      <c:lineChart>
        <c:grouping val="standard"/>
        <c:varyColors val="0"/>
        <c:ser>
          <c:idx val="1"/>
          <c:order val="1"/>
          <c:tx>
            <c:v>ปริมาณน้ำเฉลี่ย 1004.3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32980991"/>
        <c:axId val="28393464"/>
      </c:lineChart>
      <c:dateAx>
        <c:axId val="32980991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8393464"/>
        <c:crosses val="autoZero"/>
        <c:auto val="0"/>
        <c:baseTimeUnit val="years"/>
        <c:majorUnit val="5"/>
        <c:majorTimeUnit val="years"/>
        <c:minorUnit val="2"/>
        <c:minorTimeUnit val="years"/>
        <c:noMultiLvlLbl val="0"/>
      </c:dateAx>
      <c:valAx>
        <c:axId val="2839346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2980991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425"/>
          <c:y val="0.21925"/>
          <c:w val="0.281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3</xdr:row>
      <xdr:rowOff>28575</xdr:rowOff>
    </xdr:from>
    <xdr:to>
      <xdr:col>24</xdr:col>
      <xdr:colOff>200025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8239125" y="1019175"/>
        <a:ext cx="50673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0"/>
  <sheetViews>
    <sheetView showGridLines="0" tabSelected="1" zoomScalePageLayoutView="0" workbookViewId="0" topLeftCell="A1">
      <selection activeCell="AA23" sqref="AA23"/>
    </sheetView>
  </sheetViews>
  <sheetFormatPr defaultColWidth="9.7109375" defaultRowHeight="12.75"/>
  <cols>
    <col min="1" max="1" width="7.28125" style="4" customWidth="1"/>
    <col min="2" max="13" width="7.28125" style="36" customWidth="1"/>
    <col min="14" max="14" width="8.140625" style="36" customWidth="1"/>
    <col min="15" max="15" width="6.28125" style="40" customWidth="1"/>
    <col min="16" max="16384" width="9.7109375" style="4" customWidth="1"/>
  </cols>
  <sheetData>
    <row r="1" spans="1:15" ht="30" customHeight="1">
      <c r="A1" s="1" t="s">
        <v>17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</row>
    <row r="2" spans="1:15" ht="24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5" t="s">
        <v>15</v>
      </c>
    </row>
    <row r="4" spans="1:16" ht="18" customHeight="1">
      <c r="A4" s="7">
        <v>19297</v>
      </c>
      <c r="B4" s="8">
        <v>0</v>
      </c>
      <c r="C4" s="8">
        <v>140.9</v>
      </c>
      <c r="D4" s="8">
        <v>160</v>
      </c>
      <c r="E4" s="8">
        <v>147.9</v>
      </c>
      <c r="F4" s="8">
        <v>296.6</v>
      </c>
      <c r="G4" s="8">
        <v>328.8</v>
      </c>
      <c r="H4" s="8">
        <v>142.5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1216.7</v>
      </c>
      <c r="O4" s="9">
        <v>57</v>
      </c>
      <c r="P4" s="10">
        <v>1004.3</v>
      </c>
    </row>
    <row r="5" spans="1:16" ht="18" customHeight="1">
      <c r="A5" s="7">
        <v>19662</v>
      </c>
      <c r="B5" s="8">
        <v>114.7</v>
      </c>
      <c r="C5" s="8">
        <v>176.9</v>
      </c>
      <c r="D5" s="8">
        <v>146.4</v>
      </c>
      <c r="E5" s="8">
        <v>60.4</v>
      </c>
      <c r="F5" s="8">
        <v>263.3</v>
      </c>
      <c r="G5" s="8">
        <v>183.5</v>
      </c>
      <c r="H5" s="8">
        <v>44.2</v>
      </c>
      <c r="I5" s="8">
        <v>19</v>
      </c>
      <c r="J5" s="8">
        <v>0</v>
      </c>
      <c r="K5" s="8">
        <v>0</v>
      </c>
      <c r="L5" s="8">
        <v>0</v>
      </c>
      <c r="M5" s="8">
        <v>37.5</v>
      </c>
      <c r="N5" s="8">
        <v>1045.9</v>
      </c>
      <c r="O5" s="9">
        <v>78</v>
      </c>
      <c r="P5" s="10">
        <v>1004.3</v>
      </c>
    </row>
    <row r="6" spans="1:16" ht="18" customHeight="1">
      <c r="A6" s="7">
        <v>20027</v>
      </c>
      <c r="B6" s="8">
        <v>56.8</v>
      </c>
      <c r="C6" s="8">
        <v>274.1</v>
      </c>
      <c r="D6" s="8">
        <v>55.3</v>
      </c>
      <c r="E6" s="8">
        <v>130.5</v>
      </c>
      <c r="F6" s="8">
        <v>316.3</v>
      </c>
      <c r="G6" s="8">
        <v>212.6</v>
      </c>
      <c r="H6" s="8">
        <v>122</v>
      </c>
      <c r="I6" s="8">
        <v>43.5</v>
      </c>
      <c r="J6" s="8">
        <v>9</v>
      </c>
      <c r="K6" s="8">
        <v>0</v>
      </c>
      <c r="L6" s="8">
        <v>3.3</v>
      </c>
      <c r="M6" s="8">
        <v>25.2</v>
      </c>
      <c r="N6" s="8">
        <v>1248.6</v>
      </c>
      <c r="O6" s="9">
        <v>81</v>
      </c>
      <c r="P6" s="10">
        <v>1004.3</v>
      </c>
    </row>
    <row r="7" spans="1:16" ht="18" customHeight="1">
      <c r="A7" s="7">
        <v>20392</v>
      </c>
      <c r="B7" s="8">
        <v>109.3</v>
      </c>
      <c r="C7" s="8">
        <v>165.4</v>
      </c>
      <c r="D7" s="8">
        <v>388.2</v>
      </c>
      <c r="E7" s="8">
        <v>318.9</v>
      </c>
      <c r="F7" s="8">
        <v>262.2</v>
      </c>
      <c r="G7" s="8">
        <v>259.3</v>
      </c>
      <c r="H7" s="8">
        <v>94.1</v>
      </c>
      <c r="I7" s="8">
        <v>37.4</v>
      </c>
      <c r="J7" s="8">
        <v>0</v>
      </c>
      <c r="K7" s="8">
        <v>0</v>
      </c>
      <c r="L7" s="8">
        <v>32.3</v>
      </c>
      <c r="M7" s="8">
        <v>0</v>
      </c>
      <c r="N7" s="8">
        <v>1667.1</v>
      </c>
      <c r="O7" s="9">
        <v>104</v>
      </c>
      <c r="P7" s="10">
        <v>1004.3</v>
      </c>
    </row>
    <row r="8" spans="1:16" ht="18" customHeight="1">
      <c r="A8" s="7">
        <v>20758</v>
      </c>
      <c r="B8" s="8">
        <v>14</v>
      </c>
      <c r="C8" s="8">
        <v>197</v>
      </c>
      <c r="D8" s="8">
        <v>121.8</v>
      </c>
      <c r="E8" s="8">
        <v>150.3</v>
      </c>
      <c r="F8" s="8">
        <v>278.9</v>
      </c>
      <c r="G8" s="8">
        <v>321.6</v>
      </c>
      <c r="H8" s="8">
        <v>78.2</v>
      </c>
      <c r="I8" s="8">
        <v>0</v>
      </c>
      <c r="J8" s="8">
        <v>0</v>
      </c>
      <c r="K8" s="8">
        <v>0</v>
      </c>
      <c r="L8" s="8">
        <v>0</v>
      </c>
      <c r="M8" s="8">
        <v>11.9</v>
      </c>
      <c r="N8" s="8">
        <v>1173.7</v>
      </c>
      <c r="O8" s="9">
        <v>75</v>
      </c>
      <c r="P8" s="10">
        <v>1004.3</v>
      </c>
    </row>
    <row r="9" spans="1:16" ht="18" customHeight="1">
      <c r="A9" s="7">
        <v>21123</v>
      </c>
      <c r="B9" s="8">
        <v>6.9</v>
      </c>
      <c r="C9" s="8">
        <v>104.5</v>
      </c>
      <c r="D9" s="8">
        <v>209.4</v>
      </c>
      <c r="E9" s="8">
        <v>80.8</v>
      </c>
      <c r="F9" s="8">
        <v>298.5</v>
      </c>
      <c r="G9" s="8">
        <v>177.7</v>
      </c>
      <c r="H9" s="8">
        <v>63.8</v>
      </c>
      <c r="I9" s="8">
        <v>0</v>
      </c>
      <c r="J9" s="8">
        <v>0</v>
      </c>
      <c r="K9" s="8">
        <v>0</v>
      </c>
      <c r="L9" s="8">
        <v>0</v>
      </c>
      <c r="M9" s="8">
        <v>39.9</v>
      </c>
      <c r="N9" s="8">
        <v>981.5</v>
      </c>
      <c r="O9" s="9">
        <v>75</v>
      </c>
      <c r="P9" s="10">
        <v>1004.3</v>
      </c>
    </row>
    <row r="10" spans="1:16" ht="18" customHeight="1">
      <c r="A10" s="7">
        <v>21488</v>
      </c>
      <c r="B10" s="8">
        <v>42.8</v>
      </c>
      <c r="C10" s="8">
        <v>100.9</v>
      </c>
      <c r="D10" s="8">
        <v>149.4</v>
      </c>
      <c r="E10" s="8">
        <v>169.5</v>
      </c>
      <c r="F10" s="8">
        <v>182.5</v>
      </c>
      <c r="G10" s="8">
        <v>236.1</v>
      </c>
      <c r="H10" s="8">
        <v>149.5</v>
      </c>
      <c r="I10" s="8">
        <v>0</v>
      </c>
      <c r="J10" s="8">
        <v>0</v>
      </c>
      <c r="K10" s="8">
        <v>5.5</v>
      </c>
      <c r="L10" s="8">
        <v>0</v>
      </c>
      <c r="M10" s="8">
        <v>6.7</v>
      </c>
      <c r="N10" s="8">
        <v>1042.9</v>
      </c>
      <c r="O10" s="9">
        <v>75</v>
      </c>
      <c r="P10" s="10">
        <v>1004.3</v>
      </c>
    </row>
    <row r="11" spans="1:16" ht="18" customHeight="1">
      <c r="A11" s="7">
        <v>21853</v>
      </c>
      <c r="B11" s="8">
        <v>44.2</v>
      </c>
      <c r="C11" s="8">
        <v>132.3</v>
      </c>
      <c r="D11" s="8">
        <v>91.9</v>
      </c>
      <c r="E11" s="8">
        <v>167.5</v>
      </c>
      <c r="F11" s="8">
        <v>189.8</v>
      </c>
      <c r="G11" s="8">
        <v>261.8</v>
      </c>
      <c r="H11" s="8">
        <v>21.8</v>
      </c>
      <c r="I11" s="8">
        <v>0</v>
      </c>
      <c r="J11" s="8">
        <v>0</v>
      </c>
      <c r="K11" s="8">
        <v>53.1</v>
      </c>
      <c r="L11" s="8">
        <v>0</v>
      </c>
      <c r="M11" s="8">
        <v>0</v>
      </c>
      <c r="N11" s="8">
        <v>962.4</v>
      </c>
      <c r="O11" s="9">
        <v>75</v>
      </c>
      <c r="P11" s="10">
        <v>1004.3</v>
      </c>
    </row>
    <row r="12" spans="1:16" ht="18" customHeight="1">
      <c r="A12" s="7">
        <v>22219</v>
      </c>
      <c r="B12" s="8">
        <v>0</v>
      </c>
      <c r="C12" s="8">
        <v>117.4</v>
      </c>
      <c r="D12" s="8">
        <v>55.7</v>
      </c>
      <c r="E12" s="8">
        <v>178.9</v>
      </c>
      <c r="F12" s="8">
        <v>190.5</v>
      </c>
      <c r="G12" s="8">
        <v>222.1</v>
      </c>
      <c r="H12" s="8">
        <v>162.1</v>
      </c>
      <c r="I12" s="8">
        <v>37.2</v>
      </c>
      <c r="J12" s="8">
        <v>105.2</v>
      </c>
      <c r="K12" s="8">
        <v>0</v>
      </c>
      <c r="L12" s="8">
        <v>0</v>
      </c>
      <c r="M12" s="8">
        <v>28.8</v>
      </c>
      <c r="N12" s="8">
        <v>1097.9</v>
      </c>
      <c r="O12" s="9">
        <v>71</v>
      </c>
      <c r="P12" s="10">
        <v>1004.3</v>
      </c>
    </row>
    <row r="13" spans="1:16" ht="18" customHeight="1">
      <c r="A13" s="7">
        <v>22584</v>
      </c>
      <c r="B13" s="8">
        <v>54.5</v>
      </c>
      <c r="C13" s="8">
        <v>228.7</v>
      </c>
      <c r="D13" s="8">
        <v>181.9</v>
      </c>
      <c r="E13" s="8">
        <v>105.5</v>
      </c>
      <c r="F13" s="8">
        <v>328.4</v>
      </c>
      <c r="G13" s="8">
        <v>339.8</v>
      </c>
      <c r="H13" s="8">
        <v>137.2</v>
      </c>
      <c r="I13" s="8">
        <v>8.3</v>
      </c>
      <c r="J13" s="8">
        <v>55.1</v>
      </c>
      <c r="K13" s="8">
        <v>0</v>
      </c>
      <c r="L13" s="8">
        <v>0</v>
      </c>
      <c r="M13" s="8">
        <v>11.5</v>
      </c>
      <c r="N13" s="8">
        <v>1450.9</v>
      </c>
      <c r="O13" s="9">
        <v>92</v>
      </c>
      <c r="P13" s="10">
        <v>1004.3</v>
      </c>
    </row>
    <row r="14" spans="1:16" ht="18" customHeight="1">
      <c r="A14" s="7">
        <v>22949</v>
      </c>
      <c r="B14" s="8">
        <v>57.2</v>
      </c>
      <c r="C14" s="8">
        <v>107.4</v>
      </c>
      <c r="D14" s="8">
        <v>69.8</v>
      </c>
      <c r="E14" s="8">
        <v>222.8</v>
      </c>
      <c r="F14" s="8">
        <v>271.6</v>
      </c>
      <c r="G14" s="8">
        <v>278.1</v>
      </c>
      <c r="H14" s="8">
        <v>130.3</v>
      </c>
      <c r="I14" s="8">
        <v>0</v>
      </c>
      <c r="J14" s="8">
        <v>0</v>
      </c>
      <c r="K14" s="8">
        <v>0</v>
      </c>
      <c r="L14" s="8">
        <v>0</v>
      </c>
      <c r="M14" s="8">
        <v>24.3</v>
      </c>
      <c r="N14" s="8">
        <v>1161.5</v>
      </c>
      <c r="O14" s="9">
        <v>71</v>
      </c>
      <c r="P14" s="10">
        <v>1004.3</v>
      </c>
    </row>
    <row r="15" spans="1:16" ht="18" customHeight="1">
      <c r="A15" s="7">
        <v>23314</v>
      </c>
      <c r="B15" s="8">
        <v>45.5</v>
      </c>
      <c r="C15" s="8">
        <v>29.7</v>
      </c>
      <c r="D15" s="8">
        <v>293.7</v>
      </c>
      <c r="E15" s="8">
        <v>213.5</v>
      </c>
      <c r="F15" s="8">
        <v>244.7</v>
      </c>
      <c r="G15" s="8">
        <v>158.7</v>
      </c>
      <c r="H15" s="8">
        <v>246</v>
      </c>
      <c r="I15" s="8">
        <v>62.9</v>
      </c>
      <c r="J15" s="8">
        <v>0</v>
      </c>
      <c r="K15" s="8">
        <v>0</v>
      </c>
      <c r="L15" s="8">
        <v>0</v>
      </c>
      <c r="M15" s="8">
        <v>40.1</v>
      </c>
      <c r="N15" s="8">
        <v>1334.8</v>
      </c>
      <c r="O15" s="9">
        <v>93</v>
      </c>
      <c r="P15" s="10">
        <v>1004.3</v>
      </c>
    </row>
    <row r="16" spans="1:16" ht="18" customHeight="1">
      <c r="A16" s="7">
        <v>23680</v>
      </c>
      <c r="B16" s="8">
        <v>45.7</v>
      </c>
      <c r="C16" s="8">
        <v>237.7</v>
      </c>
      <c r="D16" s="8">
        <v>72.6</v>
      </c>
      <c r="E16" s="8">
        <v>214.2</v>
      </c>
      <c r="F16" s="8">
        <v>121.7</v>
      </c>
      <c r="G16" s="8">
        <v>234.8</v>
      </c>
      <c r="H16" s="8">
        <v>91.7</v>
      </c>
      <c r="I16" s="8">
        <v>21.5</v>
      </c>
      <c r="J16" s="8">
        <v>0</v>
      </c>
      <c r="K16" s="8">
        <v>0</v>
      </c>
      <c r="L16" s="8">
        <v>12.5</v>
      </c>
      <c r="M16" s="8">
        <v>0</v>
      </c>
      <c r="N16" s="8">
        <v>1052.4</v>
      </c>
      <c r="O16" s="9">
        <v>70</v>
      </c>
      <c r="P16" s="10">
        <v>1004.3</v>
      </c>
    </row>
    <row r="17" spans="1:16" ht="18" customHeight="1">
      <c r="A17" s="7">
        <v>24045</v>
      </c>
      <c r="B17" s="8">
        <v>18.6</v>
      </c>
      <c r="C17" s="8">
        <v>109.8</v>
      </c>
      <c r="D17" s="8">
        <v>101.7</v>
      </c>
      <c r="E17" s="8">
        <v>56.3</v>
      </c>
      <c r="F17" s="8">
        <v>208</v>
      </c>
      <c r="G17" s="8">
        <v>97.3</v>
      </c>
      <c r="H17" s="8">
        <v>207.7</v>
      </c>
      <c r="I17" s="8">
        <v>0</v>
      </c>
      <c r="J17" s="8">
        <v>83.7</v>
      </c>
      <c r="K17" s="8">
        <v>20.4</v>
      </c>
      <c r="L17" s="8">
        <v>0</v>
      </c>
      <c r="M17" s="8">
        <v>0</v>
      </c>
      <c r="N17" s="8">
        <v>903.5</v>
      </c>
      <c r="O17" s="9">
        <v>55</v>
      </c>
      <c r="P17" s="10">
        <v>1004.3</v>
      </c>
    </row>
    <row r="18" spans="1:16" ht="18" customHeight="1">
      <c r="A18" s="7">
        <v>24410</v>
      </c>
      <c r="B18" s="8">
        <v>3.7</v>
      </c>
      <c r="C18" s="8">
        <v>130.7</v>
      </c>
      <c r="D18" s="8">
        <v>123.3</v>
      </c>
      <c r="E18" s="8">
        <v>102.7</v>
      </c>
      <c r="F18" s="8">
        <v>414.6</v>
      </c>
      <c r="G18" s="8">
        <v>124.3</v>
      </c>
      <c r="H18" s="8">
        <v>116.3</v>
      </c>
      <c r="I18" s="8">
        <v>44.3</v>
      </c>
      <c r="J18" s="8">
        <v>0</v>
      </c>
      <c r="K18" s="8">
        <v>9.6</v>
      </c>
      <c r="L18" s="8">
        <v>0</v>
      </c>
      <c r="M18" s="8">
        <v>0</v>
      </c>
      <c r="N18" s="8">
        <v>1069.5</v>
      </c>
      <c r="O18" s="9">
        <v>63</v>
      </c>
      <c r="P18" s="10">
        <v>1004.3</v>
      </c>
    </row>
    <row r="19" spans="1:16" ht="18" customHeight="1">
      <c r="A19" s="7">
        <v>24775</v>
      </c>
      <c r="B19" s="8">
        <v>42.1</v>
      </c>
      <c r="C19" s="8">
        <v>228.9</v>
      </c>
      <c r="D19" s="8">
        <v>104.4</v>
      </c>
      <c r="E19" s="8">
        <v>254.3</v>
      </c>
      <c r="F19" s="8">
        <v>123.8</v>
      </c>
      <c r="G19" s="8">
        <v>312.9</v>
      </c>
      <c r="H19" s="8">
        <v>53</v>
      </c>
      <c r="I19" s="8">
        <v>54.4</v>
      </c>
      <c r="J19" s="8">
        <v>0</v>
      </c>
      <c r="K19" s="8">
        <v>0</v>
      </c>
      <c r="L19" s="8">
        <v>0</v>
      </c>
      <c r="M19" s="8">
        <v>0</v>
      </c>
      <c r="N19" s="8">
        <v>1173.8</v>
      </c>
      <c r="O19" s="9">
        <v>62</v>
      </c>
      <c r="P19" s="10">
        <v>1004.3</v>
      </c>
    </row>
    <row r="20" spans="1:16" ht="18" customHeight="1">
      <c r="A20" s="7">
        <v>25141</v>
      </c>
      <c r="B20" s="8">
        <v>120</v>
      </c>
      <c r="C20" s="8">
        <v>140.5</v>
      </c>
      <c r="D20" s="8">
        <v>144.4</v>
      </c>
      <c r="E20" s="8">
        <v>99.1</v>
      </c>
      <c r="F20" s="8">
        <v>187.4</v>
      </c>
      <c r="G20" s="8">
        <v>110.8</v>
      </c>
      <c r="H20" s="8">
        <v>139.1</v>
      </c>
      <c r="I20" s="8">
        <v>3.4</v>
      </c>
      <c r="J20" s="8">
        <v>0</v>
      </c>
      <c r="K20" s="8">
        <v>0</v>
      </c>
      <c r="L20" s="8">
        <v>0</v>
      </c>
      <c r="M20" s="8">
        <v>0</v>
      </c>
      <c r="N20" s="8">
        <v>944.7</v>
      </c>
      <c r="O20" s="9">
        <v>89</v>
      </c>
      <c r="P20" s="10">
        <v>1004.3</v>
      </c>
    </row>
    <row r="21" spans="1:16" ht="18" customHeight="1">
      <c r="A21" s="7">
        <v>25506</v>
      </c>
      <c r="B21" s="8">
        <v>35.2</v>
      </c>
      <c r="C21" s="8">
        <v>295.4</v>
      </c>
      <c r="D21" s="8">
        <v>99.1</v>
      </c>
      <c r="E21" s="8">
        <v>107.8</v>
      </c>
      <c r="F21" s="8">
        <v>225.7</v>
      </c>
      <c r="G21" s="8">
        <v>121.2</v>
      </c>
      <c r="H21" s="8">
        <v>32</v>
      </c>
      <c r="I21" s="8">
        <v>10.8</v>
      </c>
      <c r="J21" s="8">
        <v>10.5</v>
      </c>
      <c r="K21" s="8">
        <v>5.7</v>
      </c>
      <c r="L21" s="8">
        <v>0</v>
      </c>
      <c r="M21" s="8">
        <v>44.9</v>
      </c>
      <c r="N21" s="8">
        <v>988.3</v>
      </c>
      <c r="O21" s="9">
        <v>85</v>
      </c>
      <c r="P21" s="10">
        <v>1004.3</v>
      </c>
    </row>
    <row r="22" spans="1:16" ht="18" customHeight="1">
      <c r="A22" s="7">
        <v>25871</v>
      </c>
      <c r="B22" s="8">
        <v>68.4</v>
      </c>
      <c r="C22" s="8">
        <v>372.1</v>
      </c>
      <c r="D22" s="8">
        <v>172.5</v>
      </c>
      <c r="E22" s="8">
        <v>132.1</v>
      </c>
      <c r="F22" s="8">
        <v>278.6</v>
      </c>
      <c r="G22" s="8">
        <v>257.2</v>
      </c>
      <c r="H22" s="8">
        <v>57.3</v>
      </c>
      <c r="I22" s="8">
        <v>19.8</v>
      </c>
      <c r="J22" s="8">
        <v>32.8</v>
      </c>
      <c r="K22" s="8">
        <v>0</v>
      </c>
      <c r="L22" s="8">
        <v>0</v>
      </c>
      <c r="M22" s="8">
        <v>9.4</v>
      </c>
      <c r="N22" s="8">
        <v>1400.2</v>
      </c>
      <c r="O22" s="9">
        <v>110</v>
      </c>
      <c r="P22" s="10">
        <v>1004.3</v>
      </c>
    </row>
    <row r="23" spans="1:16" ht="18" customHeight="1">
      <c r="A23" s="7">
        <v>26236</v>
      </c>
      <c r="B23" s="8">
        <v>80.4</v>
      </c>
      <c r="C23" s="8">
        <v>164.3</v>
      </c>
      <c r="D23" s="8">
        <v>179.9</v>
      </c>
      <c r="E23" s="8">
        <v>267.2</v>
      </c>
      <c r="F23" s="8">
        <v>275.4</v>
      </c>
      <c r="G23" s="8">
        <v>152.5</v>
      </c>
      <c r="H23" s="8">
        <v>135.2</v>
      </c>
      <c r="I23" s="8">
        <v>17.6</v>
      </c>
      <c r="J23" s="8">
        <v>18.1</v>
      </c>
      <c r="K23" s="8">
        <v>0</v>
      </c>
      <c r="L23" s="8">
        <v>0</v>
      </c>
      <c r="M23" s="8">
        <v>21.3</v>
      </c>
      <c r="N23" s="8">
        <v>1311.9</v>
      </c>
      <c r="O23" s="9">
        <v>109</v>
      </c>
      <c r="P23" s="10">
        <v>1004.3</v>
      </c>
    </row>
    <row r="24" spans="1:16" ht="18" customHeight="1">
      <c r="A24" s="7">
        <v>26602</v>
      </c>
      <c r="B24" s="8">
        <v>165.7</v>
      </c>
      <c r="C24" s="8">
        <v>93.9</v>
      </c>
      <c r="D24" s="8">
        <v>67.3</v>
      </c>
      <c r="E24" s="8">
        <v>112.8</v>
      </c>
      <c r="F24" s="8">
        <v>228</v>
      </c>
      <c r="G24" s="8">
        <v>245.2</v>
      </c>
      <c r="H24" s="8">
        <v>93.2</v>
      </c>
      <c r="I24" s="8">
        <v>158.4</v>
      </c>
      <c r="J24" s="8">
        <v>13.3</v>
      </c>
      <c r="K24" s="8">
        <v>0</v>
      </c>
      <c r="L24" s="8">
        <v>0</v>
      </c>
      <c r="M24" s="8">
        <v>53.4</v>
      </c>
      <c r="N24" s="8">
        <v>1231.2</v>
      </c>
      <c r="O24" s="9">
        <v>107</v>
      </c>
      <c r="P24" s="10">
        <v>1004.3</v>
      </c>
    </row>
    <row r="25" spans="1:16" ht="18" customHeight="1">
      <c r="A25" s="7">
        <v>26967</v>
      </c>
      <c r="B25" s="8">
        <v>4.6</v>
      </c>
      <c r="C25" s="8">
        <v>172.6</v>
      </c>
      <c r="D25" s="8">
        <v>165.3</v>
      </c>
      <c r="E25" s="8">
        <v>253.4</v>
      </c>
      <c r="F25" s="8">
        <v>352.2</v>
      </c>
      <c r="G25" s="8">
        <v>270.2</v>
      </c>
      <c r="H25" s="8">
        <v>42.7</v>
      </c>
      <c r="I25" s="8">
        <v>37</v>
      </c>
      <c r="J25" s="8">
        <v>0</v>
      </c>
      <c r="K25" s="8">
        <v>0</v>
      </c>
      <c r="L25" s="8">
        <v>0</v>
      </c>
      <c r="M25" s="8">
        <v>11.9</v>
      </c>
      <c r="N25" s="8">
        <v>1209.9</v>
      </c>
      <c r="O25" s="9">
        <v>81</v>
      </c>
      <c r="P25" s="10">
        <v>1004.3</v>
      </c>
    </row>
    <row r="26" spans="1:16" ht="18" customHeight="1">
      <c r="A26" s="7">
        <v>27332</v>
      </c>
      <c r="B26" s="8">
        <v>71.8</v>
      </c>
      <c r="C26" s="8">
        <v>133</v>
      </c>
      <c r="D26" s="8">
        <v>90</v>
      </c>
      <c r="E26" s="8">
        <v>106.1</v>
      </c>
      <c r="F26" s="8">
        <v>267.7</v>
      </c>
      <c r="G26" s="8">
        <v>169</v>
      </c>
      <c r="H26" s="8">
        <v>151.5</v>
      </c>
      <c r="I26" s="8">
        <v>81.6</v>
      </c>
      <c r="J26" s="8">
        <v>0</v>
      </c>
      <c r="K26" s="8">
        <v>112.9</v>
      </c>
      <c r="L26" s="8">
        <v>0</v>
      </c>
      <c r="M26" s="8">
        <v>0</v>
      </c>
      <c r="N26" s="8">
        <v>1183.6</v>
      </c>
      <c r="O26" s="9">
        <v>85</v>
      </c>
      <c r="P26" s="10">
        <v>1004.3</v>
      </c>
    </row>
    <row r="27" spans="1:16" ht="18" customHeight="1">
      <c r="A27" s="7">
        <v>27697</v>
      </c>
      <c r="B27" s="8">
        <v>21.3</v>
      </c>
      <c r="C27" s="8">
        <v>205.3</v>
      </c>
      <c r="D27" s="8">
        <v>127.3</v>
      </c>
      <c r="E27" s="8">
        <v>213.6</v>
      </c>
      <c r="F27" s="8">
        <v>217.8</v>
      </c>
      <c r="G27" s="8">
        <v>181.7</v>
      </c>
      <c r="H27" s="8">
        <v>120.1</v>
      </c>
      <c r="I27" s="8">
        <v>31.8</v>
      </c>
      <c r="J27" s="8">
        <v>122.4</v>
      </c>
      <c r="K27" s="8">
        <v>0</v>
      </c>
      <c r="L27" s="8">
        <v>0</v>
      </c>
      <c r="M27" s="8">
        <v>12.3</v>
      </c>
      <c r="N27" s="8">
        <v>1253.6</v>
      </c>
      <c r="O27" s="9">
        <v>58</v>
      </c>
      <c r="P27" s="10">
        <v>1004.3</v>
      </c>
    </row>
    <row r="28" spans="1:16" ht="18" customHeight="1">
      <c r="A28" s="7">
        <v>28063</v>
      </c>
      <c r="B28" s="8">
        <v>0</v>
      </c>
      <c r="C28" s="8">
        <v>85.4</v>
      </c>
      <c r="D28" s="8">
        <v>63.5</v>
      </c>
      <c r="E28" s="8">
        <v>87.5</v>
      </c>
      <c r="F28" s="8">
        <v>187.9</v>
      </c>
      <c r="G28" s="8">
        <v>110.5</v>
      </c>
      <c r="H28" s="8">
        <v>135.9</v>
      </c>
      <c r="I28" s="8">
        <v>21.3</v>
      </c>
      <c r="J28" s="8">
        <v>0</v>
      </c>
      <c r="K28" s="8">
        <v>0</v>
      </c>
      <c r="L28" s="8">
        <v>0</v>
      </c>
      <c r="M28" s="8">
        <v>3.6</v>
      </c>
      <c r="N28" s="8">
        <v>695.6</v>
      </c>
      <c r="O28" s="9">
        <v>58</v>
      </c>
      <c r="P28" s="10">
        <v>1004.3</v>
      </c>
    </row>
    <row r="29" spans="1:16" ht="18" customHeight="1">
      <c r="A29" s="7">
        <v>28428</v>
      </c>
      <c r="B29" s="8">
        <v>93.4</v>
      </c>
      <c r="C29" s="8">
        <v>152.9</v>
      </c>
      <c r="D29" s="8">
        <v>73.6</v>
      </c>
      <c r="E29" s="8">
        <v>69.7</v>
      </c>
      <c r="F29" s="8">
        <v>189.8</v>
      </c>
      <c r="G29" s="8">
        <v>161.5</v>
      </c>
      <c r="H29" s="8">
        <v>99.5</v>
      </c>
      <c r="I29" s="8">
        <v>0</v>
      </c>
      <c r="J29" s="8">
        <v>36.4</v>
      </c>
      <c r="K29" s="8">
        <v>0</v>
      </c>
      <c r="L29" s="8">
        <v>0</v>
      </c>
      <c r="M29" s="8">
        <v>0</v>
      </c>
      <c r="N29" s="8">
        <v>876.8</v>
      </c>
      <c r="O29" s="9">
        <v>64</v>
      </c>
      <c r="P29" s="10">
        <v>1004.3</v>
      </c>
    </row>
    <row r="30" spans="1:16" ht="18" customHeight="1">
      <c r="A30" s="7">
        <v>28793</v>
      </c>
      <c r="B30" s="8">
        <v>0</v>
      </c>
      <c r="C30" s="8">
        <v>82.7</v>
      </c>
      <c r="D30" s="8">
        <v>42.6</v>
      </c>
      <c r="E30" s="8">
        <v>262.1</v>
      </c>
      <c r="F30" s="8">
        <v>170.6</v>
      </c>
      <c r="G30" s="8">
        <v>70.2</v>
      </c>
      <c r="H30" s="8">
        <v>65.9</v>
      </c>
      <c r="I30" s="8">
        <v>0</v>
      </c>
      <c r="J30" s="8">
        <v>0</v>
      </c>
      <c r="K30" s="8">
        <v>0</v>
      </c>
      <c r="L30" s="8">
        <v>0</v>
      </c>
      <c r="M30" s="8">
        <v>18.3</v>
      </c>
      <c r="N30" s="8">
        <v>712.4</v>
      </c>
      <c r="O30" s="9">
        <v>41</v>
      </c>
      <c r="P30" s="10">
        <v>1004.3</v>
      </c>
    </row>
    <row r="31" spans="1:16" ht="18" customHeight="1">
      <c r="A31" s="7">
        <v>29158</v>
      </c>
      <c r="B31" s="8">
        <v>27.4</v>
      </c>
      <c r="C31" s="8">
        <v>227.7</v>
      </c>
      <c r="D31" s="8">
        <v>16</v>
      </c>
      <c r="E31" s="8">
        <v>92.3</v>
      </c>
      <c r="F31" s="8">
        <v>133.8</v>
      </c>
      <c r="G31" s="8">
        <v>113.1</v>
      </c>
      <c r="H31" s="8">
        <v>126.9</v>
      </c>
      <c r="I31" s="8">
        <v>0</v>
      </c>
      <c r="J31" s="8">
        <v>0</v>
      </c>
      <c r="K31" s="8">
        <v>0</v>
      </c>
      <c r="L31" s="8">
        <v>0</v>
      </c>
      <c r="M31" s="8">
        <v>17</v>
      </c>
      <c r="N31" s="8">
        <v>754.2</v>
      </c>
      <c r="O31" s="9">
        <v>49</v>
      </c>
      <c r="P31" s="10">
        <v>1004.3</v>
      </c>
    </row>
    <row r="32" spans="1:16" ht="18" customHeight="1">
      <c r="A32" s="7">
        <v>29524</v>
      </c>
      <c r="B32" s="8">
        <v>40.6</v>
      </c>
      <c r="C32" s="8">
        <v>186.9</v>
      </c>
      <c r="D32" s="8">
        <v>181.8</v>
      </c>
      <c r="E32" s="8">
        <v>154.3</v>
      </c>
      <c r="F32" s="8">
        <v>136.2</v>
      </c>
      <c r="G32" s="8">
        <v>150.7</v>
      </c>
      <c r="H32" s="8">
        <v>64.1</v>
      </c>
      <c r="I32" s="8">
        <v>0</v>
      </c>
      <c r="J32" s="11">
        <v>0</v>
      </c>
      <c r="K32" s="8">
        <v>0</v>
      </c>
      <c r="L32" s="8">
        <v>0</v>
      </c>
      <c r="M32" s="8">
        <v>0</v>
      </c>
      <c r="N32" s="11">
        <f>SUM(B32:M32)</f>
        <v>914.6</v>
      </c>
      <c r="O32" s="9" t="s">
        <v>16</v>
      </c>
      <c r="P32" s="10">
        <v>1004.3</v>
      </c>
    </row>
    <row r="33" spans="1:16" ht="18" customHeight="1">
      <c r="A33" s="7">
        <v>29889</v>
      </c>
      <c r="B33" s="8">
        <v>24.1</v>
      </c>
      <c r="C33" s="8">
        <v>248.2</v>
      </c>
      <c r="D33" s="8">
        <v>78.9</v>
      </c>
      <c r="E33" s="8">
        <v>311.5</v>
      </c>
      <c r="F33" s="8">
        <v>92.8</v>
      </c>
      <c r="G33" s="8">
        <v>182.2</v>
      </c>
      <c r="H33" s="8">
        <v>30.2</v>
      </c>
      <c r="I33" s="8">
        <v>116.5</v>
      </c>
      <c r="J33" s="8">
        <v>40.3</v>
      </c>
      <c r="K33" s="8">
        <v>0</v>
      </c>
      <c r="L33" s="8">
        <v>0</v>
      </c>
      <c r="M33" s="8">
        <v>0</v>
      </c>
      <c r="N33" s="8">
        <v>1124.7</v>
      </c>
      <c r="O33" s="9">
        <v>62</v>
      </c>
      <c r="P33" s="10">
        <v>1004.3</v>
      </c>
    </row>
    <row r="34" spans="1:16" ht="18" customHeight="1">
      <c r="A34" s="7">
        <v>30254</v>
      </c>
      <c r="B34" s="8">
        <v>0</v>
      </c>
      <c r="C34" s="8">
        <v>233.6</v>
      </c>
      <c r="D34" s="8">
        <v>60.4</v>
      </c>
      <c r="E34" s="8">
        <v>88.1</v>
      </c>
      <c r="F34" s="8">
        <v>87.5</v>
      </c>
      <c r="G34" s="8">
        <v>223.5</v>
      </c>
      <c r="H34" s="8">
        <v>47</v>
      </c>
      <c r="I34" s="8">
        <v>30.8</v>
      </c>
      <c r="J34" s="8">
        <v>0</v>
      </c>
      <c r="K34" s="8">
        <v>0</v>
      </c>
      <c r="L34" s="8">
        <v>0</v>
      </c>
      <c r="M34" s="8">
        <v>0</v>
      </c>
      <c r="N34" s="8">
        <v>770.9</v>
      </c>
      <c r="O34" s="9">
        <v>63</v>
      </c>
      <c r="P34" s="10">
        <v>1004.3</v>
      </c>
    </row>
    <row r="35" spans="1:16" ht="18" customHeight="1">
      <c r="A35" s="7">
        <v>30619</v>
      </c>
      <c r="B35" s="8">
        <v>0</v>
      </c>
      <c r="C35" s="8">
        <v>52.3</v>
      </c>
      <c r="D35" s="8">
        <v>162.5</v>
      </c>
      <c r="E35" s="8">
        <v>117.8</v>
      </c>
      <c r="F35" s="8">
        <v>232.7</v>
      </c>
      <c r="G35" s="8">
        <v>204</v>
      </c>
      <c r="H35" s="8">
        <v>123.6</v>
      </c>
      <c r="I35" s="8">
        <v>59.8</v>
      </c>
      <c r="J35" s="8">
        <v>5.7</v>
      </c>
      <c r="K35" s="8">
        <v>0</v>
      </c>
      <c r="L35" s="8">
        <v>0</v>
      </c>
      <c r="M35" s="8">
        <v>0</v>
      </c>
      <c r="N35" s="8">
        <v>958.4</v>
      </c>
      <c r="O35" s="9">
        <v>85</v>
      </c>
      <c r="P35" s="10">
        <v>1004.3</v>
      </c>
    </row>
    <row r="36" spans="1:16" ht="18" customHeight="1">
      <c r="A36" s="7">
        <v>30985</v>
      </c>
      <c r="B36" s="8">
        <v>26.8</v>
      </c>
      <c r="C36" s="8">
        <v>26.5</v>
      </c>
      <c r="D36" s="8">
        <v>85.8</v>
      </c>
      <c r="E36" s="8">
        <v>22.3</v>
      </c>
      <c r="F36" s="8">
        <v>75.9</v>
      </c>
      <c r="G36" s="8">
        <v>184.4</v>
      </c>
      <c r="H36" s="8">
        <v>216</v>
      </c>
      <c r="I36" s="8">
        <v>2.1</v>
      </c>
      <c r="J36" s="8">
        <v>0</v>
      </c>
      <c r="K36" s="8">
        <v>0</v>
      </c>
      <c r="L36" s="8">
        <v>0</v>
      </c>
      <c r="M36" s="8">
        <v>0</v>
      </c>
      <c r="N36" s="8">
        <v>639.8</v>
      </c>
      <c r="O36" s="9">
        <v>74</v>
      </c>
      <c r="P36" s="10">
        <v>1004.3</v>
      </c>
    </row>
    <row r="37" spans="1:16" ht="18" customHeight="1">
      <c r="A37" s="7">
        <v>31350</v>
      </c>
      <c r="B37" s="8">
        <v>45.3</v>
      </c>
      <c r="C37" s="8">
        <v>87.2</v>
      </c>
      <c r="D37" s="8">
        <v>147.9</v>
      </c>
      <c r="E37" s="8">
        <v>171.7</v>
      </c>
      <c r="F37" s="8">
        <v>99</v>
      </c>
      <c r="G37" s="8">
        <v>162.8</v>
      </c>
      <c r="H37" s="8">
        <v>74.3</v>
      </c>
      <c r="I37" s="8">
        <v>174.3</v>
      </c>
      <c r="J37" s="8">
        <v>0</v>
      </c>
      <c r="K37" s="8">
        <v>0</v>
      </c>
      <c r="L37" s="8">
        <v>0</v>
      </c>
      <c r="M37" s="8">
        <v>0</v>
      </c>
      <c r="N37" s="8">
        <v>962.5</v>
      </c>
      <c r="O37" s="9">
        <v>94</v>
      </c>
      <c r="P37" s="10">
        <v>1004.3</v>
      </c>
    </row>
    <row r="38" spans="1:16" ht="18" customHeight="1">
      <c r="A38" s="7">
        <v>31715</v>
      </c>
      <c r="B38" s="8">
        <v>47.9</v>
      </c>
      <c r="C38" s="8">
        <v>112.5</v>
      </c>
      <c r="D38" s="8">
        <v>178.3</v>
      </c>
      <c r="E38" s="8">
        <v>118.5</v>
      </c>
      <c r="F38" s="8">
        <v>162</v>
      </c>
      <c r="G38" s="8">
        <v>142.7</v>
      </c>
      <c r="H38" s="8">
        <v>104.8</v>
      </c>
      <c r="I38" s="8">
        <v>3.5</v>
      </c>
      <c r="J38" s="8">
        <v>17.8</v>
      </c>
      <c r="K38" s="8">
        <v>26.3</v>
      </c>
      <c r="L38" s="8">
        <v>0</v>
      </c>
      <c r="M38" s="8">
        <v>14.7</v>
      </c>
      <c r="N38" s="8">
        <v>929</v>
      </c>
      <c r="O38" s="9">
        <v>57</v>
      </c>
      <c r="P38" s="10">
        <v>1004.3</v>
      </c>
    </row>
    <row r="39" spans="1:16" ht="18" customHeight="1">
      <c r="A39" s="7">
        <v>32080</v>
      </c>
      <c r="B39" s="12">
        <v>22.5</v>
      </c>
      <c r="C39" s="12">
        <v>72.3</v>
      </c>
      <c r="D39" s="12">
        <v>81.1</v>
      </c>
      <c r="E39" s="12">
        <v>128.4</v>
      </c>
      <c r="F39" s="12">
        <v>313.7</v>
      </c>
      <c r="G39" s="12">
        <v>162</v>
      </c>
      <c r="H39" s="12">
        <v>22.4</v>
      </c>
      <c r="I39" s="12">
        <v>18.7</v>
      </c>
      <c r="J39" s="12">
        <v>0</v>
      </c>
      <c r="K39" s="12">
        <v>0</v>
      </c>
      <c r="L39" s="12">
        <v>0</v>
      </c>
      <c r="M39" s="12">
        <v>0</v>
      </c>
      <c r="N39" s="12">
        <v>821.1</v>
      </c>
      <c r="O39" s="13">
        <v>52</v>
      </c>
      <c r="P39" s="10">
        <v>1004.3</v>
      </c>
    </row>
    <row r="40" spans="1:16" s="14" customFormat="1" ht="17.25" customHeight="1">
      <c r="A40" s="7">
        <v>32446</v>
      </c>
      <c r="B40" s="11">
        <v>132.7</v>
      </c>
      <c r="C40" s="11">
        <v>149.7</v>
      </c>
      <c r="D40" s="11">
        <v>291.5</v>
      </c>
      <c r="E40" s="11">
        <v>141.5</v>
      </c>
      <c r="F40" s="11">
        <v>141.6</v>
      </c>
      <c r="G40" s="11">
        <v>71.9</v>
      </c>
      <c r="H40" s="11">
        <v>92</v>
      </c>
      <c r="I40" s="11">
        <v>92.3</v>
      </c>
      <c r="J40" s="11">
        <v>4.7</v>
      </c>
      <c r="K40" s="11">
        <v>0</v>
      </c>
      <c r="L40" s="11">
        <v>0</v>
      </c>
      <c r="M40" s="11">
        <v>5.4</v>
      </c>
      <c r="N40" s="11">
        <v>1123.3</v>
      </c>
      <c r="O40" s="9">
        <v>78</v>
      </c>
      <c r="P40" s="10">
        <v>1004.3</v>
      </c>
    </row>
    <row r="41" spans="1:16" ht="18" customHeight="1">
      <c r="A41" s="7">
        <v>32811</v>
      </c>
      <c r="B41" s="11">
        <v>16.3</v>
      </c>
      <c r="C41" s="11">
        <v>77.3</v>
      </c>
      <c r="D41" s="11">
        <v>139.4</v>
      </c>
      <c r="E41" s="11">
        <v>192.7</v>
      </c>
      <c r="F41" s="11">
        <v>172.3</v>
      </c>
      <c r="G41" s="11">
        <v>107.3</v>
      </c>
      <c r="H41" s="11">
        <v>75.2</v>
      </c>
      <c r="I41" s="11">
        <v>8.5</v>
      </c>
      <c r="J41" s="11">
        <v>0</v>
      </c>
      <c r="K41" s="11">
        <v>0</v>
      </c>
      <c r="L41" s="11">
        <v>0</v>
      </c>
      <c r="M41" s="11">
        <v>0</v>
      </c>
      <c r="N41" s="11">
        <v>789</v>
      </c>
      <c r="O41" s="9">
        <v>60</v>
      </c>
      <c r="P41" s="10">
        <v>1004.3</v>
      </c>
    </row>
    <row r="42" spans="1:16" ht="18" customHeight="1">
      <c r="A42" s="7">
        <v>33176</v>
      </c>
      <c r="B42" s="11">
        <v>0</v>
      </c>
      <c r="C42" s="11">
        <v>228.6</v>
      </c>
      <c r="D42" s="11">
        <v>73.7</v>
      </c>
      <c r="E42" s="11">
        <v>112</v>
      </c>
      <c r="F42" s="11">
        <v>120.6</v>
      </c>
      <c r="G42" s="11">
        <v>146.5</v>
      </c>
      <c r="H42" s="11">
        <v>93.4</v>
      </c>
      <c r="I42" s="11">
        <v>26.4</v>
      </c>
      <c r="J42" s="11">
        <v>0</v>
      </c>
      <c r="K42" s="11">
        <v>0</v>
      </c>
      <c r="L42" s="11">
        <v>0</v>
      </c>
      <c r="M42" s="11">
        <v>0</v>
      </c>
      <c r="N42" s="11">
        <v>801.2</v>
      </c>
      <c r="O42" s="9">
        <v>36</v>
      </c>
      <c r="P42" s="10">
        <v>1004.3</v>
      </c>
    </row>
    <row r="43" spans="1:16" ht="18" customHeight="1">
      <c r="A43" s="7">
        <v>33541</v>
      </c>
      <c r="B43" s="11">
        <v>18.5</v>
      </c>
      <c r="C43" s="11" t="s">
        <v>16</v>
      </c>
      <c r="D43" s="11">
        <v>67.8</v>
      </c>
      <c r="E43" s="11">
        <v>116.5</v>
      </c>
      <c r="F43" s="11">
        <v>350.4</v>
      </c>
      <c r="G43" s="11">
        <v>42.1</v>
      </c>
      <c r="H43" s="11">
        <v>130.1</v>
      </c>
      <c r="I43" s="11">
        <v>30.5</v>
      </c>
      <c r="J43" s="11">
        <v>0</v>
      </c>
      <c r="K43" s="11">
        <v>0</v>
      </c>
      <c r="L43" s="11">
        <v>0</v>
      </c>
      <c r="M43" s="11">
        <v>0</v>
      </c>
      <c r="N43" s="11" t="s">
        <v>16</v>
      </c>
      <c r="O43" s="9" t="s">
        <v>16</v>
      </c>
      <c r="P43" s="10">
        <v>1004.3</v>
      </c>
    </row>
    <row r="44" spans="1:16" ht="18" customHeight="1">
      <c r="A44" s="7">
        <v>33907</v>
      </c>
      <c r="B44" s="11">
        <v>8.6</v>
      </c>
      <c r="C44" s="11">
        <v>12.6</v>
      </c>
      <c r="D44" s="11">
        <v>132.7</v>
      </c>
      <c r="E44" s="11">
        <v>175.5</v>
      </c>
      <c r="F44" s="11">
        <v>108.4</v>
      </c>
      <c r="G44" s="11">
        <v>261.7</v>
      </c>
      <c r="H44" s="11">
        <v>137.9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f>SUM(B44:M44)</f>
        <v>837.4</v>
      </c>
      <c r="O44" s="9">
        <v>41</v>
      </c>
      <c r="P44" s="10">
        <v>1004.3</v>
      </c>
    </row>
    <row r="45" spans="1:16" ht="18" customHeight="1">
      <c r="A45" s="7">
        <v>34272</v>
      </c>
      <c r="B45" s="11">
        <v>0</v>
      </c>
      <c r="C45" s="11">
        <v>63.3</v>
      </c>
      <c r="D45" s="11">
        <v>98.1</v>
      </c>
      <c r="E45" s="11">
        <v>185.3</v>
      </c>
      <c r="F45" s="11">
        <v>183.2</v>
      </c>
      <c r="G45" s="11">
        <v>111.2</v>
      </c>
      <c r="H45" s="11" t="s">
        <v>16</v>
      </c>
      <c r="I45" s="11">
        <v>0</v>
      </c>
      <c r="J45" s="11">
        <v>0</v>
      </c>
      <c r="K45" s="11">
        <v>0</v>
      </c>
      <c r="L45" s="11">
        <v>0</v>
      </c>
      <c r="M45" s="11">
        <v>103.1</v>
      </c>
      <c r="N45" s="11" t="s">
        <v>16</v>
      </c>
      <c r="O45" s="9" t="s">
        <v>16</v>
      </c>
      <c r="P45" s="10">
        <v>1004.3</v>
      </c>
    </row>
    <row r="46" spans="1:16" ht="18" customHeight="1">
      <c r="A46" s="7">
        <v>34637</v>
      </c>
      <c r="B46" s="11">
        <v>53.7</v>
      </c>
      <c r="C46" s="11">
        <v>144.6</v>
      </c>
      <c r="D46" s="11">
        <v>136.2</v>
      </c>
      <c r="E46" s="11">
        <v>184.4</v>
      </c>
      <c r="F46" s="11">
        <v>222.4</v>
      </c>
      <c r="G46" s="11" t="s">
        <v>16</v>
      </c>
      <c r="H46" s="11">
        <v>51.3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 t="s">
        <v>16</v>
      </c>
      <c r="O46" s="9" t="s">
        <v>16</v>
      </c>
      <c r="P46" s="10">
        <v>1004.3</v>
      </c>
    </row>
    <row r="47" spans="1:16" ht="18" customHeight="1">
      <c r="A47" s="7">
        <v>35002</v>
      </c>
      <c r="B47" s="15">
        <v>64.6</v>
      </c>
      <c r="C47" s="15">
        <v>17.9</v>
      </c>
      <c r="D47" s="15">
        <v>93.9</v>
      </c>
      <c r="E47" s="15">
        <v>175.8</v>
      </c>
      <c r="F47" s="15">
        <v>364.3</v>
      </c>
      <c r="G47" s="15">
        <v>132.2</v>
      </c>
      <c r="H47" s="15">
        <v>100.4</v>
      </c>
      <c r="I47" s="15">
        <v>0</v>
      </c>
      <c r="J47" s="15">
        <v>0</v>
      </c>
      <c r="K47" s="15">
        <v>0</v>
      </c>
      <c r="L47" s="15">
        <v>33.5</v>
      </c>
      <c r="M47" s="15">
        <v>0</v>
      </c>
      <c r="N47" s="11">
        <f>SUM(B47:M47)</f>
        <v>982.6</v>
      </c>
      <c r="O47" s="9">
        <v>55</v>
      </c>
      <c r="P47" s="10">
        <v>1004.3</v>
      </c>
    </row>
    <row r="48" spans="1:16" ht="18" customHeight="1">
      <c r="A48" s="7">
        <v>35368</v>
      </c>
      <c r="B48" s="11">
        <v>23.5</v>
      </c>
      <c r="C48" s="11">
        <v>104.2</v>
      </c>
      <c r="D48" s="11">
        <v>87.7</v>
      </c>
      <c r="E48" s="11">
        <v>111.5</v>
      </c>
      <c r="F48" s="11" t="s">
        <v>16</v>
      </c>
      <c r="G48" s="11" t="s">
        <v>16</v>
      </c>
      <c r="H48" s="11" t="s">
        <v>16</v>
      </c>
      <c r="I48" s="11" t="s">
        <v>16</v>
      </c>
      <c r="J48" s="11">
        <v>0</v>
      </c>
      <c r="K48" s="11">
        <v>0</v>
      </c>
      <c r="L48" s="11">
        <v>0</v>
      </c>
      <c r="M48" s="11">
        <v>10.9</v>
      </c>
      <c r="N48" s="11" t="s">
        <v>16</v>
      </c>
      <c r="O48" s="16" t="s">
        <v>16</v>
      </c>
      <c r="P48" s="10">
        <v>1004.3</v>
      </c>
    </row>
    <row r="49" spans="1:16" ht="18" customHeight="1">
      <c r="A49" s="7">
        <v>35733</v>
      </c>
      <c r="B49" s="11">
        <v>57.1</v>
      </c>
      <c r="C49" s="11" t="s">
        <v>16</v>
      </c>
      <c r="D49" s="11" t="s">
        <v>16</v>
      </c>
      <c r="E49" s="11">
        <v>23.4</v>
      </c>
      <c r="F49" s="11">
        <v>109</v>
      </c>
      <c r="G49" s="11">
        <v>55.3</v>
      </c>
      <c r="H49" s="11" t="s">
        <v>16</v>
      </c>
      <c r="I49" s="11" t="s">
        <v>16</v>
      </c>
      <c r="J49" s="11">
        <v>0</v>
      </c>
      <c r="K49" s="11">
        <v>2.5</v>
      </c>
      <c r="L49" s="11">
        <v>0</v>
      </c>
      <c r="M49" s="11">
        <v>0</v>
      </c>
      <c r="N49" s="11" t="s">
        <v>16</v>
      </c>
      <c r="O49" s="16" t="s">
        <v>16</v>
      </c>
      <c r="P49" s="10">
        <v>1004.3</v>
      </c>
    </row>
    <row r="50" spans="1:16" ht="18.75">
      <c r="A50" s="7">
        <v>36098</v>
      </c>
      <c r="B50" s="11">
        <v>0</v>
      </c>
      <c r="C50" s="11">
        <v>108</v>
      </c>
      <c r="D50" s="11">
        <v>58.3</v>
      </c>
      <c r="E50" s="11">
        <v>32.9</v>
      </c>
      <c r="F50" s="11">
        <v>151.1</v>
      </c>
      <c r="G50" s="11">
        <v>49.9</v>
      </c>
      <c r="H50" s="11" t="s">
        <v>16</v>
      </c>
      <c r="I50" s="11" t="s">
        <v>16</v>
      </c>
      <c r="J50" s="11" t="s">
        <v>16</v>
      </c>
      <c r="K50" s="11" t="s">
        <v>16</v>
      </c>
      <c r="L50" s="11" t="s">
        <v>16</v>
      </c>
      <c r="M50" s="11" t="s">
        <v>16</v>
      </c>
      <c r="N50" s="11" t="s">
        <v>16</v>
      </c>
      <c r="O50" s="17" t="s">
        <v>16</v>
      </c>
      <c r="P50" s="10">
        <v>1004.3</v>
      </c>
    </row>
    <row r="51" spans="1:16" ht="18" customHeight="1">
      <c r="A51" s="7">
        <v>36463</v>
      </c>
      <c r="B51" s="11">
        <v>15.3</v>
      </c>
      <c r="C51" s="11">
        <v>469.7</v>
      </c>
      <c r="D51" s="11" t="s">
        <v>16</v>
      </c>
      <c r="E51" s="11">
        <v>107.1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 t="s">
        <v>16</v>
      </c>
      <c r="L51" s="11" t="s">
        <v>16</v>
      </c>
      <c r="M51" s="11" t="s">
        <v>16</v>
      </c>
      <c r="N51" s="11" t="s">
        <v>16</v>
      </c>
      <c r="O51" s="18" t="s">
        <v>16</v>
      </c>
      <c r="P51" s="10">
        <v>1004.3</v>
      </c>
    </row>
    <row r="52" spans="1:16" ht="18" customHeight="1">
      <c r="A52" s="7">
        <v>36829</v>
      </c>
      <c r="B52" s="11">
        <v>83.6</v>
      </c>
      <c r="C52" s="11">
        <v>328.9</v>
      </c>
      <c r="D52" s="11">
        <v>209.7</v>
      </c>
      <c r="E52" s="11">
        <v>185.6</v>
      </c>
      <c r="F52" s="11">
        <v>140.2</v>
      </c>
      <c r="G52" s="11">
        <v>69.2</v>
      </c>
      <c r="H52" s="11" t="s">
        <v>16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>SUM(B52:M52)</f>
        <v>1017.2</v>
      </c>
      <c r="O52" s="18">
        <v>66</v>
      </c>
      <c r="P52" s="10">
        <v>1004.3</v>
      </c>
    </row>
    <row r="53" spans="1:16" ht="18" customHeight="1">
      <c r="A53" s="7">
        <v>37194</v>
      </c>
      <c r="B53" s="11">
        <v>0</v>
      </c>
      <c r="C53" s="11" t="s">
        <v>16</v>
      </c>
      <c r="D53" s="11" t="s">
        <v>16</v>
      </c>
      <c r="E53" s="11" t="s">
        <v>16</v>
      </c>
      <c r="F53" s="11" t="s">
        <v>16</v>
      </c>
      <c r="G53" s="11" t="s">
        <v>16</v>
      </c>
      <c r="H53" s="11" t="s">
        <v>16</v>
      </c>
      <c r="I53" s="11">
        <v>0</v>
      </c>
      <c r="J53" s="11">
        <v>0</v>
      </c>
      <c r="K53" s="11">
        <v>9.8</v>
      </c>
      <c r="L53" s="11">
        <v>0</v>
      </c>
      <c r="M53" s="11">
        <v>0</v>
      </c>
      <c r="N53" s="11" t="s">
        <v>16</v>
      </c>
      <c r="O53" s="18" t="s">
        <v>16</v>
      </c>
      <c r="P53" s="10">
        <v>1004.3</v>
      </c>
    </row>
    <row r="54" spans="1:16" ht="18" customHeight="1">
      <c r="A54" s="7">
        <v>37559</v>
      </c>
      <c r="B54" s="11">
        <v>6.5</v>
      </c>
      <c r="C54" s="11">
        <v>243.8</v>
      </c>
      <c r="D54" s="11">
        <v>142.5</v>
      </c>
      <c r="E54" s="11">
        <v>151.2</v>
      </c>
      <c r="F54" s="11">
        <v>201.8</v>
      </c>
      <c r="G54" s="11">
        <v>375.5</v>
      </c>
      <c r="H54" s="11" t="s">
        <v>16</v>
      </c>
      <c r="I54" s="11" t="s">
        <v>16</v>
      </c>
      <c r="J54" s="11">
        <v>0</v>
      </c>
      <c r="K54" s="11">
        <v>0</v>
      </c>
      <c r="L54" s="11">
        <v>0</v>
      </c>
      <c r="M54" s="11">
        <v>15.2</v>
      </c>
      <c r="N54" s="11">
        <f>SUM(B54:M54)</f>
        <v>1136.5</v>
      </c>
      <c r="O54" s="18">
        <v>72</v>
      </c>
      <c r="P54" s="10">
        <v>1004.3</v>
      </c>
    </row>
    <row r="55" spans="1:16" ht="18" customHeight="1">
      <c r="A55" s="7">
        <v>37924</v>
      </c>
      <c r="B55" s="11">
        <v>66.4</v>
      </c>
      <c r="C55" s="11">
        <v>138.2</v>
      </c>
      <c r="D55" s="11">
        <v>157.6</v>
      </c>
      <c r="E55" s="11">
        <v>28.9</v>
      </c>
      <c r="F55" s="11">
        <v>143.9</v>
      </c>
      <c r="G55" s="11">
        <v>217.6</v>
      </c>
      <c r="H55" s="11" t="s">
        <v>16</v>
      </c>
      <c r="I55" s="11" t="s">
        <v>16</v>
      </c>
      <c r="J55" s="11" t="s">
        <v>16</v>
      </c>
      <c r="K55" s="11" t="s">
        <v>16</v>
      </c>
      <c r="L55" s="11" t="s">
        <v>16</v>
      </c>
      <c r="M55" s="11" t="s">
        <v>16</v>
      </c>
      <c r="N55" s="11" t="s">
        <v>16</v>
      </c>
      <c r="O55" s="18" t="s">
        <v>16</v>
      </c>
      <c r="P55" s="10">
        <v>1004.3</v>
      </c>
    </row>
    <row r="56" spans="1:16" ht="18" customHeight="1">
      <c r="A56" s="19">
        <v>38290</v>
      </c>
      <c r="B56" s="20">
        <v>12.8</v>
      </c>
      <c r="C56" s="21">
        <v>160.1</v>
      </c>
      <c r="D56" s="21">
        <v>126.4</v>
      </c>
      <c r="E56" s="21">
        <v>63.9</v>
      </c>
      <c r="F56" s="21">
        <v>183.2</v>
      </c>
      <c r="G56" s="21">
        <v>355.6</v>
      </c>
      <c r="H56" s="21" t="s">
        <v>16</v>
      </c>
      <c r="I56" s="21" t="s">
        <v>16</v>
      </c>
      <c r="J56" s="21" t="s">
        <v>16</v>
      </c>
      <c r="K56" s="22">
        <v>15.2</v>
      </c>
      <c r="L56" s="23">
        <v>0</v>
      </c>
      <c r="M56" s="22">
        <v>0</v>
      </c>
      <c r="N56" s="11">
        <f>SUM(B56:M56)</f>
        <v>917.2</v>
      </c>
      <c r="O56" s="18">
        <v>52</v>
      </c>
      <c r="P56" s="10">
        <v>1004.3</v>
      </c>
    </row>
    <row r="57" spans="1:16" ht="18" customHeight="1">
      <c r="A57" s="19">
        <v>38655</v>
      </c>
      <c r="B57" s="21" t="s">
        <v>16</v>
      </c>
      <c r="C57" s="21" t="s">
        <v>16</v>
      </c>
      <c r="D57" s="21" t="s">
        <v>16</v>
      </c>
      <c r="E57" s="21" t="s">
        <v>16</v>
      </c>
      <c r="F57" s="21">
        <v>113.7</v>
      </c>
      <c r="G57" s="21" t="s">
        <v>16</v>
      </c>
      <c r="H57" s="21" t="s">
        <v>16</v>
      </c>
      <c r="I57" s="21" t="s">
        <v>16</v>
      </c>
      <c r="J57" s="21" t="s">
        <v>16</v>
      </c>
      <c r="K57" s="22" t="s">
        <v>16</v>
      </c>
      <c r="L57" s="23" t="s">
        <v>16</v>
      </c>
      <c r="M57" s="22" t="s">
        <v>16</v>
      </c>
      <c r="N57" s="11" t="s">
        <v>16</v>
      </c>
      <c r="O57" s="18" t="s">
        <v>16</v>
      </c>
      <c r="P57" s="10">
        <v>1004.3</v>
      </c>
    </row>
    <row r="58" spans="1:16" ht="18" customHeight="1">
      <c r="A58" s="19">
        <v>39020</v>
      </c>
      <c r="B58" s="20">
        <v>157.5</v>
      </c>
      <c r="C58" s="21">
        <v>193.1</v>
      </c>
      <c r="D58" s="21">
        <v>165.8</v>
      </c>
      <c r="E58" s="21">
        <v>265.3</v>
      </c>
      <c r="F58" s="21">
        <v>221.7</v>
      </c>
      <c r="G58" s="21" t="s">
        <v>16</v>
      </c>
      <c r="H58" s="21">
        <v>50.7</v>
      </c>
      <c r="I58" s="21" t="s">
        <v>16</v>
      </c>
      <c r="J58" s="21" t="s">
        <v>16</v>
      </c>
      <c r="K58" s="22" t="s">
        <v>16</v>
      </c>
      <c r="L58" s="23" t="s">
        <v>16</v>
      </c>
      <c r="M58" s="22" t="s">
        <v>16</v>
      </c>
      <c r="N58" s="11">
        <v>1054.1</v>
      </c>
      <c r="O58" s="18">
        <v>62</v>
      </c>
      <c r="P58" s="10">
        <v>1004.3</v>
      </c>
    </row>
    <row r="59" spans="1:16" ht="18" customHeight="1">
      <c r="A59" s="19">
        <v>39385</v>
      </c>
      <c r="B59" s="24" t="s">
        <v>16</v>
      </c>
      <c r="C59" s="24" t="s">
        <v>16</v>
      </c>
      <c r="D59" s="24" t="s">
        <v>16</v>
      </c>
      <c r="E59" s="24" t="s">
        <v>16</v>
      </c>
      <c r="F59" s="24" t="s">
        <v>16</v>
      </c>
      <c r="G59" s="24" t="s">
        <v>16</v>
      </c>
      <c r="H59" s="24" t="s">
        <v>16</v>
      </c>
      <c r="I59" s="24" t="s">
        <v>16</v>
      </c>
      <c r="J59" s="24" t="s">
        <v>16</v>
      </c>
      <c r="K59" s="24">
        <v>0</v>
      </c>
      <c r="L59" s="24">
        <v>11.2</v>
      </c>
      <c r="M59" s="24" t="s">
        <v>16</v>
      </c>
      <c r="N59" s="21" t="s">
        <v>16</v>
      </c>
      <c r="O59" s="25" t="s">
        <v>16</v>
      </c>
      <c r="P59" s="10">
        <v>1004.3</v>
      </c>
    </row>
    <row r="60" spans="1:16" ht="18" customHeight="1">
      <c r="A60" s="19">
        <v>39751</v>
      </c>
      <c r="B60" s="20" t="s">
        <v>16</v>
      </c>
      <c r="C60" s="20" t="s">
        <v>16</v>
      </c>
      <c r="D60" s="20" t="s">
        <v>16</v>
      </c>
      <c r="E60" s="20" t="s">
        <v>16</v>
      </c>
      <c r="F60" s="20" t="s">
        <v>16</v>
      </c>
      <c r="G60" s="20" t="s">
        <v>16</v>
      </c>
      <c r="H60" s="20" t="s">
        <v>16</v>
      </c>
      <c r="I60" s="20" t="s">
        <v>16</v>
      </c>
      <c r="J60" s="20" t="s">
        <v>16</v>
      </c>
      <c r="K60" s="20" t="s">
        <v>16</v>
      </c>
      <c r="L60" s="20" t="s">
        <v>16</v>
      </c>
      <c r="M60" s="20" t="s">
        <v>16</v>
      </c>
      <c r="N60" s="20" t="s">
        <v>16</v>
      </c>
      <c r="O60" s="18" t="s">
        <v>16</v>
      </c>
      <c r="P60" s="10">
        <v>1004.3</v>
      </c>
    </row>
    <row r="61" spans="1:16" ht="18" customHeight="1">
      <c r="A61" s="19">
        <v>40116</v>
      </c>
      <c r="B61" s="20">
        <v>19.8</v>
      </c>
      <c r="C61" s="21">
        <v>156.2</v>
      </c>
      <c r="D61" s="21">
        <v>106.4</v>
      </c>
      <c r="E61" s="20" t="s">
        <v>16</v>
      </c>
      <c r="F61" s="20" t="s">
        <v>16</v>
      </c>
      <c r="G61" s="20" t="s">
        <v>16</v>
      </c>
      <c r="H61" s="20" t="s">
        <v>16</v>
      </c>
      <c r="I61" s="20" t="s">
        <v>16</v>
      </c>
      <c r="J61" s="20" t="s">
        <v>16</v>
      </c>
      <c r="K61" s="20" t="s">
        <v>16</v>
      </c>
      <c r="L61" s="20" t="s">
        <v>16</v>
      </c>
      <c r="M61" s="20">
        <v>55.6</v>
      </c>
      <c r="N61" s="20" t="s">
        <v>16</v>
      </c>
      <c r="O61" s="18" t="s">
        <v>16</v>
      </c>
      <c r="P61" s="10">
        <v>1004.3</v>
      </c>
    </row>
    <row r="62" spans="1:16" ht="18" customHeight="1">
      <c r="A62" s="19">
        <v>40481</v>
      </c>
      <c r="B62" s="20">
        <v>11.7</v>
      </c>
      <c r="C62" s="21">
        <v>22.7</v>
      </c>
      <c r="D62" s="21">
        <v>82.8</v>
      </c>
      <c r="E62" s="21">
        <v>214.1</v>
      </c>
      <c r="F62" s="21">
        <v>477.2000000000001</v>
      </c>
      <c r="G62" s="21">
        <v>184.7</v>
      </c>
      <c r="H62" s="21">
        <v>82.80000000000001</v>
      </c>
      <c r="I62" s="21">
        <v>0</v>
      </c>
      <c r="J62" s="21">
        <v>0</v>
      </c>
      <c r="K62" s="26">
        <v>0</v>
      </c>
      <c r="L62" s="24">
        <v>0</v>
      </c>
      <c r="M62" s="27">
        <v>28.5</v>
      </c>
      <c r="N62" s="21">
        <v>1104.5</v>
      </c>
      <c r="O62" s="28">
        <v>70</v>
      </c>
      <c r="P62" s="10">
        <v>1004.3</v>
      </c>
    </row>
    <row r="63" spans="1:16" ht="18" customHeight="1">
      <c r="A63" s="19">
        <v>40846</v>
      </c>
      <c r="B63" s="20">
        <v>56.800000000000004</v>
      </c>
      <c r="C63" s="21">
        <v>290.70000000000005</v>
      </c>
      <c r="D63" s="21">
        <v>217.10000000000005</v>
      </c>
      <c r="E63" s="21">
        <v>227.2</v>
      </c>
      <c r="F63" s="21">
        <v>242.10000000000005</v>
      </c>
      <c r="G63" s="21">
        <v>293.4</v>
      </c>
      <c r="H63" s="21">
        <v>73.30000000000001</v>
      </c>
      <c r="I63" s="21">
        <v>2.1</v>
      </c>
      <c r="J63" s="21">
        <v>0</v>
      </c>
      <c r="K63" s="26">
        <v>21.5</v>
      </c>
      <c r="L63" s="24">
        <v>0</v>
      </c>
      <c r="M63" s="27">
        <v>21.2</v>
      </c>
      <c r="N63" s="11">
        <v>1445.4</v>
      </c>
      <c r="O63" s="18">
        <v>120</v>
      </c>
      <c r="P63" s="10">
        <v>1004.3</v>
      </c>
    </row>
    <row r="64" spans="1:16" ht="18" customHeight="1">
      <c r="A64" s="19">
        <v>41212</v>
      </c>
      <c r="B64" s="20">
        <v>41.4</v>
      </c>
      <c r="C64" s="21">
        <v>288.09999999999997</v>
      </c>
      <c r="D64" s="21">
        <v>35.1</v>
      </c>
      <c r="E64" s="21">
        <v>104.39999999999999</v>
      </c>
      <c r="F64" s="21">
        <v>132.39999999999998</v>
      </c>
      <c r="G64" s="21">
        <v>244.90000000000003</v>
      </c>
      <c r="H64" s="21">
        <v>56</v>
      </c>
      <c r="I64" s="21" t="s">
        <v>16</v>
      </c>
      <c r="J64" s="21" t="s">
        <v>16</v>
      </c>
      <c r="K64" s="26" t="s">
        <v>16</v>
      </c>
      <c r="L64" s="24" t="s">
        <v>16</v>
      </c>
      <c r="M64" s="26" t="s">
        <v>16</v>
      </c>
      <c r="N64" s="11">
        <v>902.3</v>
      </c>
      <c r="O64" s="18">
        <v>99</v>
      </c>
      <c r="P64" s="10">
        <v>1004.3</v>
      </c>
    </row>
    <row r="65" spans="1:16" ht="18" customHeight="1">
      <c r="A65" s="19">
        <v>41577</v>
      </c>
      <c r="B65" s="20" t="s">
        <v>16</v>
      </c>
      <c r="C65" s="21" t="s">
        <v>16</v>
      </c>
      <c r="D65" s="21" t="s">
        <v>16</v>
      </c>
      <c r="E65" s="21" t="s">
        <v>16</v>
      </c>
      <c r="F65" s="21" t="s">
        <v>16</v>
      </c>
      <c r="G65" s="21" t="s">
        <v>16</v>
      </c>
      <c r="H65" s="21" t="s">
        <v>16</v>
      </c>
      <c r="I65" s="21" t="s">
        <v>16</v>
      </c>
      <c r="J65" s="21" t="s">
        <v>16</v>
      </c>
      <c r="K65" s="26" t="s">
        <v>16</v>
      </c>
      <c r="L65" s="24" t="s">
        <v>16</v>
      </c>
      <c r="M65" s="26" t="s">
        <v>16</v>
      </c>
      <c r="N65" s="11" t="s">
        <v>16</v>
      </c>
      <c r="O65" s="18" t="s">
        <v>16</v>
      </c>
      <c r="P65" s="10">
        <v>1004.3</v>
      </c>
    </row>
    <row r="66" spans="1:16" ht="18" customHeight="1">
      <c r="A66" s="19">
        <v>41942</v>
      </c>
      <c r="B66" s="24" t="s">
        <v>16</v>
      </c>
      <c r="C66" s="21">
        <v>143</v>
      </c>
      <c r="D66" s="29">
        <v>48.8</v>
      </c>
      <c r="E66" s="29">
        <v>107.5</v>
      </c>
      <c r="F66" s="29">
        <v>113.2</v>
      </c>
      <c r="G66" s="29">
        <v>100.89999999999998</v>
      </c>
      <c r="H66" s="29">
        <v>31.1</v>
      </c>
      <c r="I66" s="29">
        <v>0</v>
      </c>
      <c r="J66" s="21" t="s">
        <v>16</v>
      </c>
      <c r="K66" s="29">
        <v>0</v>
      </c>
      <c r="L66" s="29">
        <v>0</v>
      </c>
      <c r="M66" s="30">
        <v>0</v>
      </c>
      <c r="N66" s="29">
        <v>544.5</v>
      </c>
      <c r="O66" s="31">
        <v>44</v>
      </c>
      <c r="P66" s="10">
        <v>1004.3</v>
      </c>
    </row>
    <row r="67" spans="1:16" ht="18" customHeight="1">
      <c r="A67" s="19">
        <v>42307</v>
      </c>
      <c r="B67" s="20">
        <v>46.599999999999994</v>
      </c>
      <c r="C67" s="21">
        <v>60.9</v>
      </c>
      <c r="D67" s="21">
        <v>0</v>
      </c>
      <c r="E67" s="21">
        <v>43.7</v>
      </c>
      <c r="F67" s="21">
        <v>168.10000000000002</v>
      </c>
      <c r="G67" s="21">
        <v>70.19999999999999</v>
      </c>
      <c r="H67" s="21">
        <v>47.7</v>
      </c>
      <c r="I67" s="21">
        <v>28.200000000000003</v>
      </c>
      <c r="J67" s="21">
        <v>11.8</v>
      </c>
      <c r="K67" s="27">
        <v>25.900000000000002</v>
      </c>
      <c r="L67" s="21">
        <v>0</v>
      </c>
      <c r="M67" s="27">
        <v>0</v>
      </c>
      <c r="N67" s="11">
        <v>503.09999999999997</v>
      </c>
      <c r="O67" s="9">
        <v>38</v>
      </c>
      <c r="P67" s="10">
        <v>1004.3</v>
      </c>
    </row>
    <row r="68" spans="1:16" ht="18" customHeight="1">
      <c r="A68" s="19">
        <v>42673</v>
      </c>
      <c r="B68" s="20">
        <v>34.1</v>
      </c>
      <c r="C68" s="21">
        <v>84.1</v>
      </c>
      <c r="D68" s="21">
        <v>33.7</v>
      </c>
      <c r="E68" s="21">
        <v>47</v>
      </c>
      <c r="F68" s="21">
        <v>72.69999999999999</v>
      </c>
      <c r="G68" s="21">
        <v>124.1</v>
      </c>
      <c r="H68" s="21">
        <v>95.39999999999999</v>
      </c>
      <c r="I68" s="21">
        <v>58.6</v>
      </c>
      <c r="J68" s="21">
        <v>4.2</v>
      </c>
      <c r="K68" s="32">
        <v>25.7</v>
      </c>
      <c r="L68" s="21">
        <v>0</v>
      </c>
      <c r="M68" s="27">
        <v>0</v>
      </c>
      <c r="N68" s="11">
        <v>579.6</v>
      </c>
      <c r="O68" s="18">
        <v>71</v>
      </c>
      <c r="P68" s="10">
        <v>1004.3</v>
      </c>
    </row>
    <row r="69" spans="1:16" ht="18" customHeight="1">
      <c r="A69" s="19">
        <v>43038</v>
      </c>
      <c r="B69" s="20">
        <v>14.5</v>
      </c>
      <c r="C69" s="21">
        <v>308.5</v>
      </c>
      <c r="D69" s="21">
        <v>146.1</v>
      </c>
      <c r="E69" s="21">
        <v>188.79999999999998</v>
      </c>
      <c r="F69" s="21">
        <v>260.40000000000003</v>
      </c>
      <c r="G69" s="21">
        <v>141.59999999999997</v>
      </c>
      <c r="H69" s="21">
        <v>211.89999999999998</v>
      </c>
      <c r="I69" s="21">
        <v>2.3</v>
      </c>
      <c r="J69" s="21">
        <v>20.6</v>
      </c>
      <c r="K69" s="32">
        <v>0</v>
      </c>
      <c r="L69" s="21">
        <v>0</v>
      </c>
      <c r="M69" s="27">
        <v>0</v>
      </c>
      <c r="N69" s="11">
        <v>1294.6999999999996</v>
      </c>
      <c r="O69" s="18">
        <v>125</v>
      </c>
      <c r="P69" s="10">
        <v>1004.3</v>
      </c>
    </row>
    <row r="70" spans="1:16" ht="18" customHeight="1">
      <c r="A70" s="19">
        <v>43403</v>
      </c>
      <c r="B70" s="20">
        <v>77.8</v>
      </c>
      <c r="C70" s="21">
        <v>441.10000000000014</v>
      </c>
      <c r="D70" s="21">
        <v>131.2</v>
      </c>
      <c r="E70" s="21">
        <v>129.6</v>
      </c>
      <c r="F70" s="21">
        <v>184.70000000000002</v>
      </c>
      <c r="G70" s="21">
        <v>90.2</v>
      </c>
      <c r="H70" s="21">
        <v>173</v>
      </c>
      <c r="I70" s="21">
        <v>26</v>
      </c>
      <c r="J70" s="21">
        <v>63</v>
      </c>
      <c r="K70" s="32">
        <v>44.5</v>
      </c>
      <c r="L70" s="21">
        <v>0</v>
      </c>
      <c r="M70" s="27">
        <v>0</v>
      </c>
      <c r="N70" s="11">
        <v>1361.1000000000001</v>
      </c>
      <c r="O70" s="18">
        <v>126</v>
      </c>
      <c r="P70" s="10">
        <v>1004.3</v>
      </c>
    </row>
    <row r="71" spans="1:16" ht="18" customHeight="1">
      <c r="A71" s="19">
        <v>43768</v>
      </c>
      <c r="B71" s="20">
        <v>7.7</v>
      </c>
      <c r="C71" s="21">
        <v>161.70000000000002</v>
      </c>
      <c r="D71" s="21">
        <v>95</v>
      </c>
      <c r="E71" s="21">
        <v>126.24</v>
      </c>
      <c r="F71" s="21">
        <v>254.3</v>
      </c>
      <c r="G71" s="21">
        <v>132.3</v>
      </c>
      <c r="H71" s="21">
        <v>94.1</v>
      </c>
      <c r="I71" s="21">
        <v>51.400000000000006</v>
      </c>
      <c r="J71" s="21">
        <v>27.7</v>
      </c>
      <c r="K71" s="32">
        <v>0</v>
      </c>
      <c r="L71" s="21">
        <v>0</v>
      </c>
      <c r="M71" s="27">
        <v>0</v>
      </c>
      <c r="N71" s="11">
        <v>950.44</v>
      </c>
      <c r="O71" s="18">
        <v>94</v>
      </c>
      <c r="P71" s="10">
        <v>1004.3</v>
      </c>
    </row>
    <row r="72" spans="1:16" ht="18" customHeight="1">
      <c r="A72" s="19">
        <v>44134</v>
      </c>
      <c r="B72" s="20">
        <v>90.6</v>
      </c>
      <c r="C72" s="21">
        <v>123.80000000000001</v>
      </c>
      <c r="D72" s="21">
        <v>129.5</v>
      </c>
      <c r="E72" s="21">
        <v>212</v>
      </c>
      <c r="F72" s="21">
        <v>207.8</v>
      </c>
      <c r="G72" s="21">
        <v>153.5</v>
      </c>
      <c r="H72" s="21">
        <v>51.89999999999999</v>
      </c>
      <c r="I72" s="21">
        <v>19.2</v>
      </c>
      <c r="J72" s="21">
        <v>0</v>
      </c>
      <c r="K72" s="26">
        <v>11.299999999999999</v>
      </c>
      <c r="L72" s="21">
        <v>10.5</v>
      </c>
      <c r="M72" s="27">
        <v>0</v>
      </c>
      <c r="N72" s="11">
        <v>1010.1</v>
      </c>
      <c r="O72" s="18">
        <v>104</v>
      </c>
      <c r="P72" s="10">
        <v>1004.3</v>
      </c>
    </row>
    <row r="73" spans="1:16" ht="18" customHeight="1">
      <c r="A73" s="19">
        <v>44499</v>
      </c>
      <c r="B73" s="20">
        <v>59.900000000000006</v>
      </c>
      <c r="C73" s="21">
        <v>79.1</v>
      </c>
      <c r="D73" s="21">
        <v>100.3</v>
      </c>
      <c r="E73" s="21">
        <v>154.8</v>
      </c>
      <c r="F73" s="21">
        <v>117.80000000000001</v>
      </c>
      <c r="G73" s="21">
        <v>197.6</v>
      </c>
      <c r="H73" s="21">
        <v>100.2</v>
      </c>
      <c r="I73" s="21">
        <v>22.5</v>
      </c>
      <c r="J73" s="21">
        <v>0</v>
      </c>
      <c r="K73" s="26">
        <v>41.1</v>
      </c>
      <c r="L73" s="21">
        <v>16.6</v>
      </c>
      <c r="M73" s="27">
        <v>8</v>
      </c>
      <c r="N73" s="11">
        <v>897.9000000000001</v>
      </c>
      <c r="O73" s="18">
        <v>83</v>
      </c>
      <c r="P73" s="10">
        <v>1004.3</v>
      </c>
    </row>
    <row r="74" spans="1:16" ht="18" customHeight="1">
      <c r="A74" s="19">
        <v>44864</v>
      </c>
      <c r="B74" s="20">
        <v>83.1</v>
      </c>
      <c r="C74" s="21">
        <v>119.3</v>
      </c>
      <c r="D74" s="21">
        <v>29.8</v>
      </c>
      <c r="E74" s="21">
        <v>29.8</v>
      </c>
      <c r="F74" s="21">
        <v>75.8</v>
      </c>
      <c r="G74" s="21">
        <v>131.89999999999998</v>
      </c>
      <c r="H74" s="21">
        <v>29.700000000000003</v>
      </c>
      <c r="I74" s="21">
        <v>11</v>
      </c>
      <c r="J74" s="21">
        <v>0</v>
      </c>
      <c r="K74" s="26">
        <v>0</v>
      </c>
      <c r="L74" s="21">
        <v>11.5</v>
      </c>
      <c r="M74" s="27">
        <v>20.2</v>
      </c>
      <c r="N74" s="11">
        <v>542.1</v>
      </c>
      <c r="O74" s="18">
        <v>70</v>
      </c>
      <c r="P74" s="10">
        <v>1004.3</v>
      </c>
    </row>
    <row r="75" spans="1:16" ht="18" customHeight="1">
      <c r="A75" s="19">
        <v>45229</v>
      </c>
      <c r="B75" s="20">
        <v>0</v>
      </c>
      <c r="C75" s="21">
        <v>34.5</v>
      </c>
      <c r="D75" s="21">
        <v>70.2</v>
      </c>
      <c r="E75" s="21">
        <v>80.19999999999999</v>
      </c>
      <c r="F75" s="21">
        <v>98.6</v>
      </c>
      <c r="G75" s="21">
        <v>202.89999999999998</v>
      </c>
      <c r="H75" s="21">
        <v>132.5</v>
      </c>
      <c r="I75" s="21">
        <v>0</v>
      </c>
      <c r="J75" s="21">
        <v>8</v>
      </c>
      <c r="K75" s="26">
        <v>0</v>
      </c>
      <c r="L75" s="21">
        <v>0</v>
      </c>
      <c r="M75" s="27">
        <v>38.5</v>
      </c>
      <c r="N75" s="11">
        <v>665.4</v>
      </c>
      <c r="O75" s="18">
        <v>58</v>
      </c>
      <c r="P75" s="10">
        <v>1004.3</v>
      </c>
    </row>
    <row r="76" spans="1:15" ht="18" customHeight="1">
      <c r="A76" s="33"/>
      <c r="B76" s="20"/>
      <c r="C76" s="21"/>
      <c r="D76" s="21"/>
      <c r="E76" s="21"/>
      <c r="F76" s="21"/>
      <c r="G76" s="21"/>
      <c r="H76" s="21"/>
      <c r="I76" s="21"/>
      <c r="J76" s="21"/>
      <c r="K76" s="26"/>
      <c r="L76" s="24"/>
      <c r="M76" s="26"/>
      <c r="N76" s="11"/>
      <c r="O76" s="18"/>
    </row>
    <row r="77" spans="1:15" ht="18" customHeight="1">
      <c r="A77" s="34" t="s">
        <v>19</v>
      </c>
      <c r="B77" s="11">
        <f>+MAXA(B4:B39,B40:B56,B58,B61:B64,B67:B76)</f>
        <v>165.7</v>
      </c>
      <c r="C77" s="11">
        <f>+MAXA(C4:C39,C40:C42,C44:C48,C50:C52,C54:C56,C58,C61:C64,C66:C76)</f>
        <v>469.7</v>
      </c>
      <c r="D77" s="11">
        <f>+MAXA(D4:D39,D40:D48,D50,D54:D56,D58,D52,D61:D64,D66:D76)</f>
        <v>388.2</v>
      </c>
      <c r="E77" s="11">
        <f>+MAXA(E4:E39,E40:E52,E54:E56,E58,E62:E64,E66:E76)</f>
        <v>318.9</v>
      </c>
      <c r="F77" s="11">
        <f>+MAXA(F4:F39,F40:F47,F49:F50,F52,F54:F58,F62:F64,F66:F76)</f>
        <v>477.2000000000001</v>
      </c>
      <c r="G77" s="11">
        <f>+MAXA(G4:G39,G40:G45,G47,G49:G50,G52,G54:G56,G62:G64,G66:G76)</f>
        <v>375.5</v>
      </c>
      <c r="H77" s="11">
        <f>+MAXA(H4:H39,H40:H44,H46:H47,H58,H62:H64,H66:H76)</f>
        <v>246</v>
      </c>
      <c r="I77" s="11">
        <f>+MAXA(I4:I39,I40:I47,I52:I53,I62:I63,I66:I76,)</f>
        <v>174.3</v>
      </c>
      <c r="J77" s="11">
        <f>+MAXA(J4:J39,J40:J49,J52:J54,J62:J63,J67:J76)</f>
        <v>122.4</v>
      </c>
      <c r="K77" s="11">
        <f>+MAXA(K4:K39,K40:K49,K52:K54,K56,K59,K62:K63,K66:K76)</f>
        <v>112.9</v>
      </c>
      <c r="L77" s="11">
        <f>+MAXA(L4:L39,L40:L49,L52:L54,L56,L59,L62:L63,L66:L76)</f>
        <v>33.5</v>
      </c>
      <c r="M77" s="11">
        <f>+MAXA(M4:M39,M40:M49,M52:M54,M56,M61:M63,M66:M76)</f>
        <v>103.1</v>
      </c>
      <c r="N77" s="11">
        <f>MAX(N40:N76,N4:N39)</f>
        <v>1667.1</v>
      </c>
      <c r="O77" s="9">
        <f>MAX(O40:O76,O4:O39)</f>
        <v>126</v>
      </c>
    </row>
    <row r="78" spans="1:15" ht="21" customHeight="1">
      <c r="A78" s="35" t="s">
        <v>14</v>
      </c>
      <c r="B78" s="8">
        <f>+AVERAGEA(B4:B39,B40:B56,B58,B61:B64,B67:B76)</f>
        <v>41.9776119402985</v>
      </c>
      <c r="C78" s="8">
        <f>+AVERAGEA(C4:C39,C40:C42,C44:C48,C50:C52,C54:C56,C58,C61:C64,C66:C76)</f>
        <v>159.71230769230775</v>
      </c>
      <c r="D78" s="8">
        <f>+AVERAGEA(D4:D39,D40:D48,D50,D52,D54:D56,D58,D61:D64,D66:D76)</f>
        <v>119.24615384615387</v>
      </c>
      <c r="E78" s="8">
        <f>+AVERAGEA(E4:E39,E40:E52,E54:E56,E58,E62:E64,E66:E76)</f>
        <v>142.56272727272727</v>
      </c>
      <c r="F78" s="8">
        <f>+AVERAGEA(F4:F39,F40:F47,F49:F50,F52,F54:F58,F62:F64,F66:F76)</f>
        <v>203.67692307692312</v>
      </c>
      <c r="G78" s="8">
        <f>+AVERAGEA(G4:G39,G40:G45,G47,G49:G50,G52,G54:G56,G62:G64,G66:G76)</f>
        <v>180.46774193548387</v>
      </c>
      <c r="H78" s="8">
        <f>+AVERAGEA(H4:H39,H40:H44,H46:H47,H58,H62:H64,H66:H76)</f>
        <v>99.17017543859646</v>
      </c>
      <c r="I78" s="8">
        <f>+AVERAGEA(I4:I39,I40:I47,I52:I53,I62:I63,I66:I76,)</f>
        <v>25.33728813559322</v>
      </c>
      <c r="J78" s="8">
        <f>+AVERAGEA(J4:J39,J40:J49,J52:J54,J62:J63,J67:J76)</f>
        <v>11.505</v>
      </c>
      <c r="K78" s="8">
        <f>+AVERAGEA(K4:K39,K40:K49,K52:K54,K56,K59,K62:K63,K66:K76)</f>
        <v>6.841269841269841</v>
      </c>
      <c r="L78" s="8">
        <f>+AVERAGEA(L4:L39,L40:L49,L52:L54,L56,L59,L62:L63,L66:L76)</f>
        <v>2.085714285714286</v>
      </c>
      <c r="M78" s="8">
        <f>+AVERAGEA(M4:M39,M40:M49,M52:M54,M56,M61:M63,M66:M76)</f>
        <v>11.734920634920636</v>
      </c>
      <c r="N78" s="8">
        <f>SUM(B78:M78)</f>
        <v>1004.317834099989</v>
      </c>
      <c r="O78" s="9">
        <f>AVERAGE(O40:O42,O4:O39,O44,O47,O52,O54,O56,O58,O62:O64,O66:O76,)</f>
        <v>73.17241379310344</v>
      </c>
    </row>
    <row r="79" spans="1:15" ht="21" customHeight="1">
      <c r="A79" s="35" t="s">
        <v>20</v>
      </c>
      <c r="B79" s="8">
        <f>MIN(B40:B58,B4:B39,B61:B64,B67:B76)</f>
        <v>0</v>
      </c>
      <c r="C79" s="8">
        <f>MIN(C40:C58,C4:C39,C61:C64,C66:C76)</f>
        <v>12.6</v>
      </c>
      <c r="D79" s="8">
        <f>MIN(D40:D58,D4:D39,D61:D64,D66:D76)</f>
        <v>0</v>
      </c>
      <c r="E79" s="8">
        <f>MIN(E40:E58,E4:E39,E62:E64,E66:E76)</f>
        <v>22.3</v>
      </c>
      <c r="F79" s="8">
        <f>MIN(F40:F58,F4:F39,F62:F64,F66:F76)</f>
        <v>72.69999999999999</v>
      </c>
      <c r="G79" s="8">
        <f>MIN(G40:G45,G4:G39,G62:G64,G47,G49,G50,G52,G54:G56,G66:G76)</f>
        <v>42.1</v>
      </c>
      <c r="H79" s="8">
        <f>MIN(H40:H44,H4:H39,H46:H47,H58,H62:H64,H66:H76)</f>
        <v>21.8</v>
      </c>
      <c r="I79" s="8">
        <f>MIN(I40:I47,I4:I39,I52:I53,I62:I63,I66:I76,)</f>
        <v>0</v>
      </c>
      <c r="J79" s="8">
        <f>MIN(J40:J49,J4:J39,J52:J54,J62:J63,J67:J76)</f>
        <v>0</v>
      </c>
      <c r="K79" s="8">
        <f>MIN(K40:K49,K4:K39,K52:K54,K56,K59,K62:K63,K66:K76)</f>
        <v>0</v>
      </c>
      <c r="L79" s="8">
        <f>MIN(L40:L49,L4:L39,L52:L54,L56,L59,L62:L63,L66:L76)</f>
        <v>0</v>
      </c>
      <c r="M79" s="8">
        <f>MIN(M40:M49,M4:M39,M61:M63,M52:M54,M56,M66:M76)</f>
        <v>0</v>
      </c>
      <c r="N79" s="8">
        <f>MIN(N40:N58,N4:N39,N62:N64,N66:N76)</f>
        <v>503.09999999999997</v>
      </c>
      <c r="O79" s="9">
        <f>MIN(O40:O64,O4:O39,O66:O76)</f>
        <v>36</v>
      </c>
    </row>
    <row r="80" spans="1:15" ht="18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1"/>
    </row>
    <row r="81" spans="1:15" ht="18" customHeight="1">
      <c r="A81" s="45" t="s">
        <v>21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3"/>
    </row>
    <row r="82" spans="1:15" ht="18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3"/>
    </row>
    <row r="83" spans="1:15" ht="18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3"/>
    </row>
    <row r="84" spans="1:15" ht="18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3"/>
    </row>
    <row r="85" spans="1:15" ht="18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3"/>
    </row>
    <row r="86" spans="1:15" ht="18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3"/>
    </row>
    <row r="87" spans="1:15" ht="18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3"/>
    </row>
    <row r="88" spans="1:15" ht="18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3"/>
    </row>
    <row r="89" spans="1:15" ht="18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3"/>
    </row>
    <row r="90" spans="1:15" ht="18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3"/>
    </row>
    <row r="91" spans="1:15" ht="18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3"/>
    </row>
    <row r="92" spans="1:15" ht="18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3"/>
    </row>
    <row r="93" spans="1:15" ht="18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3"/>
    </row>
    <row r="94" spans="1:15" ht="18" customHeight="1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3"/>
    </row>
    <row r="95" spans="1:15" ht="18" customHeight="1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3"/>
    </row>
    <row r="96" spans="1:15" ht="18" customHeight="1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3"/>
    </row>
    <row r="97" spans="1:15" ht="18" customHeigh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3"/>
    </row>
    <row r="98" spans="1:15" ht="18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3"/>
    </row>
    <row r="99" spans="1:15" ht="18" customHeight="1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3"/>
    </row>
    <row r="100" spans="1:15" ht="18" customHeight="1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3"/>
    </row>
    <row r="101" spans="1:15" ht="18" customHeight="1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3"/>
    </row>
    <row r="102" spans="1:15" ht="21" customHeight="1">
      <c r="A102" s="43"/>
      <c r="B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3"/>
    </row>
    <row r="103" ht="18.75">
      <c r="O103" s="4"/>
    </row>
    <row r="104" ht="18.75">
      <c r="O104" s="4"/>
    </row>
    <row r="105" ht="18.75">
      <c r="O105" s="4"/>
    </row>
    <row r="106" spans="1:15" ht="18" customHeight="1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</row>
    <row r="107" spans="1:15" ht="18" customHeight="1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</row>
    <row r="108" spans="1:15" ht="18" customHeight="1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</row>
    <row r="109" spans="1:15" ht="18" customHeight="1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</row>
    <row r="110" spans="1:15" ht="18" customHeight="1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sheetProtection/>
  <mergeCells count="1">
    <mergeCell ref="A2:O2"/>
  </mergeCells>
  <printOptions/>
  <pageMargins left="1" right="0.3" top="0.5" bottom="0.5" header="0.5" footer="0.5"/>
  <pageSetup fitToHeight="2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Noom</cp:lastModifiedBy>
  <dcterms:created xsi:type="dcterms:W3CDTF">2003-01-07T10:06:55Z</dcterms:created>
  <dcterms:modified xsi:type="dcterms:W3CDTF">2024-04-17T07:36:02Z</dcterms:modified>
  <cp:category/>
  <cp:version/>
  <cp:contentType/>
  <cp:contentStatus/>
</cp:coreProperties>
</file>