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6608" windowHeight="8268" activeTab="0"/>
  </bookViews>
  <sheets>
    <sheet name="std. - ห้วยแก้ว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<sst xmlns="http://schemas.openxmlformats.org/spreadsheetml/2006/main" count="38" uniqueCount="23">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</sst>
</file>

<file path=xl/styles.xml><?xml version="1.0" encoding="utf-8"?>
<styleSheet xmlns="http://schemas.openxmlformats.org/spreadsheetml/2006/main">
  <numFmts count="3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.000"/>
    <numFmt numFmtId="182" formatCode="0.0000"/>
    <numFmt numFmtId="183" formatCode="0.0000000000"/>
    <numFmt numFmtId="184" formatCode="0.000000000"/>
    <numFmt numFmtId="185" formatCode="0.00000000000"/>
    <numFmt numFmtId="186" formatCode="0.000000000000"/>
    <numFmt numFmtId="187" formatCode="0.00000000"/>
    <numFmt numFmtId="188" formatCode="0.0000000"/>
    <numFmt numFmtId="189" formatCode="0.000000"/>
    <numFmt numFmtId="190" formatCode="0.00000"/>
    <numFmt numFmtId="191" formatCode="&quot;฿&quot;#,##0.00_);[Red]\(&quot;฿&quot;#,##0.00\)"/>
    <numFmt numFmtId="192" formatCode="&quot;฿&quot;#,##0_);[Red]\(&quot;฿&quot;#,##0\)"/>
    <numFmt numFmtId="193" formatCode="0.00_)"/>
    <numFmt numFmtId="194" formatCode="#,##0_ ;\-#,##0\ "/>
  </numFmts>
  <fonts count="54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1"/>
      <color indexed="52"/>
      <name val="Tahoma"/>
      <family val="2"/>
    </font>
    <font>
      <u val="single"/>
      <sz val="10"/>
      <color indexed="36"/>
      <name val="MS Sans Serif"/>
      <family val="0"/>
    </font>
    <font>
      <u val="single"/>
      <sz val="10"/>
      <color indexed="12"/>
      <name val="MS Sans Serif"/>
      <family val="0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9"/>
      <name val="TH SarabunPSK"/>
      <family val="0"/>
    </font>
    <font>
      <sz val="16"/>
      <color indexed="10"/>
      <name val="TH SarabunPSK"/>
      <family val="0"/>
    </font>
    <font>
      <sz val="11.8"/>
      <color indexed="12"/>
      <name val="TH SarabunPSK"/>
      <family val="0"/>
    </font>
    <font>
      <sz val="14"/>
      <color indexed="12"/>
      <name val="TH SarabunPSK"/>
      <family val="0"/>
    </font>
    <font>
      <sz val="13.5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7" fillId="0" borderId="4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6" applyNumberFormat="0" applyAlignment="0" applyProtection="0"/>
    <xf numFmtId="0" fontId="0" fillId="32" borderId="7" applyNumberFormat="0" applyFont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0" borderId="10" applyNumberFormat="0" applyFill="0" applyAlignment="0" applyProtection="0"/>
    <xf numFmtId="0" fontId="52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2" fillId="33" borderId="11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1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0" fontId="2" fillId="36" borderId="11" xfId="0" applyFont="1" applyFill="1" applyBorder="1" applyAlignment="1">
      <alignment horizontal="center"/>
    </xf>
    <xf numFmtId="0" fontId="2" fillId="37" borderId="11" xfId="0" applyFont="1" applyFill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0" xfId="0" applyFont="1" applyAlignment="1">
      <alignment/>
    </xf>
    <xf numFmtId="0" fontId="2" fillId="33" borderId="13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2" fillId="35" borderId="14" xfId="0" applyFont="1" applyFill="1" applyBorder="1" applyAlignment="1">
      <alignment horizontal="center"/>
    </xf>
    <xf numFmtId="0" fontId="1" fillId="36" borderId="14" xfId="0" applyFont="1" applyFill="1" applyBorder="1" applyAlignment="1">
      <alignment horizontal="center"/>
    </xf>
    <xf numFmtId="0" fontId="2" fillId="37" borderId="14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5" xfId="0" applyFont="1" applyFill="1" applyBorder="1" applyAlignment="1">
      <alignment horizontal="right"/>
    </xf>
    <xf numFmtId="0" fontId="1" fillId="35" borderId="15" xfId="0" applyFont="1" applyFill="1" applyBorder="1" applyAlignment="1">
      <alignment horizontal="right"/>
    </xf>
    <xf numFmtId="0" fontId="1" fillId="36" borderId="15" xfId="0" applyFont="1" applyFill="1" applyBorder="1" applyAlignment="1">
      <alignment horizontal="right"/>
    </xf>
    <xf numFmtId="0" fontId="1" fillId="37" borderId="15" xfId="0" applyFont="1" applyFill="1" applyBorder="1" applyAlignment="1">
      <alignment horizontal="right"/>
    </xf>
    <xf numFmtId="0" fontId="2" fillId="33" borderId="16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7" xfId="0" applyFont="1" applyFill="1" applyBorder="1" applyAlignment="1">
      <alignment/>
    </xf>
    <xf numFmtId="0" fontId="5" fillId="0" borderId="0" xfId="0" applyFont="1" applyAlignment="1">
      <alignment/>
    </xf>
    <xf numFmtId="180" fontId="1" fillId="34" borderId="18" xfId="0" applyNumberFormat="1" applyFont="1" applyFill="1" applyBorder="1" applyAlignment="1">
      <alignment/>
    </xf>
    <xf numFmtId="180" fontId="1" fillId="35" borderId="18" xfId="0" applyNumberFormat="1" applyFont="1" applyFill="1" applyBorder="1" applyAlignment="1">
      <alignment/>
    </xf>
    <xf numFmtId="180" fontId="1" fillId="36" borderId="18" xfId="0" applyNumberFormat="1" applyFont="1" applyFill="1" applyBorder="1" applyAlignment="1">
      <alignment/>
    </xf>
    <xf numFmtId="180" fontId="1" fillId="37" borderId="18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33" borderId="18" xfId="0" applyFont="1" applyFill="1" applyBorder="1" applyAlignment="1">
      <alignment/>
    </xf>
    <xf numFmtId="0" fontId="5" fillId="0" borderId="0" xfId="0" applyFont="1" applyAlignment="1">
      <alignment/>
    </xf>
    <xf numFmtId="18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8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33" borderId="18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180" fontId="1" fillId="34" borderId="19" xfId="0" applyNumberFormat="1" applyFont="1" applyFill="1" applyBorder="1" applyAlignment="1">
      <alignment/>
    </xf>
    <xf numFmtId="180" fontId="1" fillId="35" borderId="19" xfId="0" applyNumberFormat="1" applyFont="1" applyFill="1" applyBorder="1" applyAlignment="1">
      <alignment/>
    </xf>
    <xf numFmtId="180" fontId="1" fillId="36" borderId="19" xfId="0" applyNumberFormat="1" applyFont="1" applyFill="1" applyBorder="1" applyAlignment="1">
      <alignment/>
    </xf>
    <xf numFmtId="180" fontId="1" fillId="37" borderId="19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80" fontId="4" fillId="0" borderId="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6" xfId="0" applyFont="1" applyBorder="1" applyAlignment="1">
      <alignment horizontal="right"/>
    </xf>
    <xf numFmtId="0" fontId="5" fillId="0" borderId="12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17" xfId="0" applyFont="1" applyBorder="1" applyAlignment="1">
      <alignment horizontal="right"/>
    </xf>
    <xf numFmtId="180" fontId="5" fillId="0" borderId="17" xfId="0" applyNumberFormat="1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23" xfId="0" applyFont="1" applyBorder="1" applyAlignment="1">
      <alignment horizontal="left"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/>
    </xf>
    <xf numFmtId="180" fontId="5" fillId="0" borderId="15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right"/>
    </xf>
    <xf numFmtId="0" fontId="5" fillId="0" borderId="19" xfId="0" applyFont="1" applyBorder="1" applyAlignment="1">
      <alignment horizontal="center"/>
    </xf>
    <xf numFmtId="0" fontId="5" fillId="0" borderId="26" xfId="0" applyFont="1" applyBorder="1" applyAlignment="1">
      <alignment horizontal="left"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/>
    </xf>
    <xf numFmtId="0" fontId="2" fillId="0" borderId="0" xfId="0" applyFont="1" applyAlignment="1">
      <alignment horizontal="right"/>
    </xf>
    <xf numFmtId="1" fontId="4" fillId="33" borderId="18" xfId="0" applyNumberFormat="1" applyFont="1" applyFill="1" applyBorder="1" applyAlignment="1">
      <alignment/>
    </xf>
    <xf numFmtId="1" fontId="4" fillId="33" borderId="19" xfId="0" applyNumberFormat="1" applyFont="1" applyFill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17" xfId="0" applyNumberFormat="1" applyFont="1" applyBorder="1" applyAlignment="1">
      <alignment/>
    </xf>
    <xf numFmtId="1" fontId="5" fillId="0" borderId="26" xfId="0" applyNumberFormat="1" applyFont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2" fillId="33" borderId="17" xfId="0" applyNumberFormat="1" applyFont="1" applyFill="1" applyBorder="1" applyAlignment="1">
      <alignment/>
    </xf>
    <xf numFmtId="3" fontId="1" fillId="34" borderId="17" xfId="0" applyNumberFormat="1" applyFont="1" applyFill="1" applyBorder="1" applyAlignment="1">
      <alignment/>
    </xf>
    <xf numFmtId="3" fontId="1" fillId="35" borderId="17" xfId="0" applyNumberFormat="1" applyFont="1" applyFill="1" applyBorder="1" applyAlignment="1">
      <alignment/>
    </xf>
    <xf numFmtId="3" fontId="1" fillId="36" borderId="17" xfId="0" applyNumberFormat="1" applyFont="1" applyFill="1" applyBorder="1" applyAlignment="1">
      <alignment/>
    </xf>
    <xf numFmtId="3" fontId="1" fillId="37" borderId="17" xfId="0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3" fontId="1" fillId="34" borderId="18" xfId="0" applyNumberFormat="1" applyFont="1" applyFill="1" applyBorder="1" applyAlignment="1">
      <alignment/>
    </xf>
    <xf numFmtId="3" fontId="1" fillId="35" borderId="18" xfId="0" applyNumberFormat="1" applyFont="1" applyFill="1" applyBorder="1" applyAlignment="1">
      <alignment/>
    </xf>
    <xf numFmtId="3" fontId="1" fillId="36" borderId="18" xfId="0" applyNumberFormat="1" applyFont="1" applyFill="1" applyBorder="1" applyAlignment="1">
      <alignment/>
    </xf>
    <xf numFmtId="3" fontId="1" fillId="37" borderId="18" xfId="0" applyNumberFormat="1" applyFont="1" applyFill="1" applyBorder="1" applyAlignment="1">
      <alignment/>
    </xf>
    <xf numFmtId="3" fontId="4" fillId="33" borderId="18" xfId="0" applyNumberFormat="1" applyFont="1" applyFill="1" applyBorder="1" applyAlignment="1">
      <alignment/>
    </xf>
    <xf numFmtId="3" fontId="6" fillId="33" borderId="18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0" fontId="6" fillId="33" borderId="17" xfId="0" applyFont="1" applyFill="1" applyBorder="1" applyAlignment="1">
      <alignment/>
    </xf>
    <xf numFmtId="3" fontId="6" fillId="33" borderId="17" xfId="0" applyNumberFormat="1" applyFont="1" applyFill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3" fontId="6" fillId="0" borderId="0" xfId="0" applyNumberFormat="1" applyFont="1" applyAlignment="1">
      <alignment/>
    </xf>
    <xf numFmtId="0" fontId="4" fillId="33" borderId="17" xfId="0" applyFont="1" applyFill="1" applyBorder="1" applyAlignment="1">
      <alignment/>
    </xf>
    <xf numFmtId="0" fontId="53" fillId="33" borderId="17" xfId="0" applyFont="1" applyFill="1" applyBorder="1" applyAlignment="1">
      <alignment/>
    </xf>
    <xf numFmtId="3" fontId="53" fillId="33" borderId="17" xfId="0" applyNumberFormat="1" applyFont="1" applyFill="1" applyBorder="1" applyAlignment="1">
      <alignment/>
    </xf>
    <xf numFmtId="3" fontId="53" fillId="0" borderId="0" xfId="0" applyNumberFormat="1" applyFont="1" applyAlignment="1">
      <alignment/>
    </xf>
    <xf numFmtId="0" fontId="2" fillId="33" borderId="11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การเชื่อมโยง" xfId="42"/>
    <cellStyle name="เซลล์ที่มีลิงก์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บ้านห้วยแก้ว อ.สันกำแพง จ.เชียงใหม่</a:t>
            </a:r>
          </a:p>
        </c:rich>
      </c:tx>
      <c:layout>
        <c:manualLayout>
          <c:xMode val="factor"/>
          <c:yMode val="factor"/>
          <c:x val="0.0615"/>
          <c:y val="-0.0122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5"/>
          <c:y val="0.193"/>
          <c:w val="0.87925"/>
          <c:h val="0.707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7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6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8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0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2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3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ห้วยแก้ว'!$B$5:$B$27</c:f>
              <c:numCache>
                <c:ptCount val="23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  <c:pt idx="21">
                  <c:v>2565</c:v>
                </c:pt>
                <c:pt idx="22">
                  <c:v>2566</c:v>
                </c:pt>
              </c:numCache>
            </c:numRef>
          </c:cat>
          <c:val>
            <c:numRef>
              <c:f>'std. - ห้วยแก้ว'!$C$5:$C$27</c:f>
              <c:numCache>
                <c:ptCount val="23"/>
                <c:pt idx="0">
                  <c:v>1514.8</c:v>
                </c:pt>
                <c:pt idx="1">
                  <c:v>1574.2</c:v>
                </c:pt>
                <c:pt idx="2">
                  <c:v>1226</c:v>
                </c:pt>
                <c:pt idx="3">
                  <c:v>1754.4</c:v>
                </c:pt>
                <c:pt idx="4">
                  <c:v>1499.9</c:v>
                </c:pt>
                <c:pt idx="5">
                  <c:v>1297.8</c:v>
                </c:pt>
                <c:pt idx="6">
                  <c:v>978.9</c:v>
                </c:pt>
                <c:pt idx="7">
                  <c:v>731.1</c:v>
                </c:pt>
                <c:pt idx="8">
                  <c:v>1134.7</c:v>
                </c:pt>
                <c:pt idx="9">
                  <c:v>1440.9</c:v>
                </c:pt>
                <c:pt idx="10">
                  <c:v>1706.3</c:v>
                </c:pt>
                <c:pt idx="11">
                  <c:v>1095.5</c:v>
                </c:pt>
                <c:pt idx="12">
                  <c:v>1051</c:v>
                </c:pt>
                <c:pt idx="13">
                  <c:v>750.0999999999999</c:v>
                </c:pt>
                <c:pt idx="14">
                  <c:v>931.5</c:v>
                </c:pt>
                <c:pt idx="15">
                  <c:v>1162.1</c:v>
                </c:pt>
                <c:pt idx="16">
                  <c:v>1037.4</c:v>
                </c:pt>
                <c:pt idx="17">
                  <c:v>1043.1</c:v>
                </c:pt>
                <c:pt idx="18">
                  <c:v>756.1</c:v>
                </c:pt>
                <c:pt idx="19">
                  <c:v>1437.3</c:v>
                </c:pt>
                <c:pt idx="20">
                  <c:v>1245</c:v>
                </c:pt>
                <c:pt idx="21">
                  <c:v>1982</c:v>
                </c:pt>
                <c:pt idx="22">
                  <c:v>1818</c:v>
                </c:pt>
              </c:numCache>
            </c:numRef>
          </c:val>
        </c:ser>
        <c:gapWidth val="100"/>
        <c:axId val="7604209"/>
        <c:axId val="1329018"/>
      </c:barChart>
      <c:lineChart>
        <c:grouping val="standard"/>
        <c:varyColors val="0"/>
        <c:ser>
          <c:idx val="1"/>
          <c:order val="1"/>
          <c:tx>
            <c:v>ค่าเฉลี่ย  (2544 - 2565 )อยู่ระหว่างค่า+- SD 16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ห้วยแก้ว'!$B$5:$B$24</c:f>
              <c:numCache>
                <c:ptCount val="20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</c:numCache>
            </c:numRef>
          </c:cat>
          <c:val>
            <c:numRef>
              <c:f>'std. - ห้วยแก้ว'!$E$5:$E$26</c:f>
              <c:numCache>
                <c:ptCount val="22"/>
                <c:pt idx="0">
                  <c:v>1243.1863636363635</c:v>
                </c:pt>
                <c:pt idx="1">
                  <c:v>1243.1863636363635</c:v>
                </c:pt>
                <c:pt idx="2">
                  <c:v>1243.1863636363635</c:v>
                </c:pt>
                <c:pt idx="3">
                  <c:v>1243.1863636363635</c:v>
                </c:pt>
                <c:pt idx="4">
                  <c:v>1243.1863636363635</c:v>
                </c:pt>
                <c:pt idx="5">
                  <c:v>1243.1863636363635</c:v>
                </c:pt>
                <c:pt idx="6">
                  <c:v>1243.1863636363635</c:v>
                </c:pt>
                <c:pt idx="7">
                  <c:v>1243.1863636363635</c:v>
                </c:pt>
                <c:pt idx="8">
                  <c:v>1243.1863636363635</c:v>
                </c:pt>
                <c:pt idx="9">
                  <c:v>1243.1863636363635</c:v>
                </c:pt>
                <c:pt idx="10">
                  <c:v>1243.1863636363635</c:v>
                </c:pt>
                <c:pt idx="11">
                  <c:v>1243.1863636363635</c:v>
                </c:pt>
                <c:pt idx="12">
                  <c:v>1243.1863636363635</c:v>
                </c:pt>
                <c:pt idx="13">
                  <c:v>1243.1863636363635</c:v>
                </c:pt>
                <c:pt idx="14">
                  <c:v>1243.1863636363635</c:v>
                </c:pt>
                <c:pt idx="15">
                  <c:v>1243.1863636363635</c:v>
                </c:pt>
                <c:pt idx="16">
                  <c:v>1243.1863636363635</c:v>
                </c:pt>
                <c:pt idx="17">
                  <c:v>1243.1863636363635</c:v>
                </c:pt>
                <c:pt idx="18">
                  <c:v>1243.1863636363635</c:v>
                </c:pt>
                <c:pt idx="19">
                  <c:v>1243.1863636363635</c:v>
                </c:pt>
                <c:pt idx="20">
                  <c:v>1243.1863636363635</c:v>
                </c:pt>
                <c:pt idx="21">
                  <c:v>1243.1863636363635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3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ห้วยแก้ว'!$B$5:$B$24</c:f>
              <c:numCache>
                <c:ptCount val="20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</c:numCache>
            </c:numRef>
          </c:cat>
          <c:val>
            <c:numRef>
              <c:f>'std. - ห้วยแก้ว'!$H$5:$H$26</c:f>
              <c:numCache>
                <c:ptCount val="22"/>
                <c:pt idx="0">
                  <c:v>1582.6569827387634</c:v>
                </c:pt>
                <c:pt idx="1">
                  <c:v>1582.6569827387634</c:v>
                </c:pt>
                <c:pt idx="2">
                  <c:v>1582.6569827387634</c:v>
                </c:pt>
                <c:pt idx="3">
                  <c:v>1582.6569827387634</c:v>
                </c:pt>
                <c:pt idx="4">
                  <c:v>1582.6569827387634</c:v>
                </c:pt>
                <c:pt idx="5">
                  <c:v>1582.6569827387634</c:v>
                </c:pt>
                <c:pt idx="6">
                  <c:v>1582.6569827387634</c:v>
                </c:pt>
                <c:pt idx="7">
                  <c:v>1582.6569827387634</c:v>
                </c:pt>
                <c:pt idx="8">
                  <c:v>1582.6569827387634</c:v>
                </c:pt>
                <c:pt idx="9">
                  <c:v>1582.6569827387634</c:v>
                </c:pt>
                <c:pt idx="10">
                  <c:v>1582.6569827387634</c:v>
                </c:pt>
                <c:pt idx="11">
                  <c:v>1582.6569827387634</c:v>
                </c:pt>
                <c:pt idx="12">
                  <c:v>1582.6569827387634</c:v>
                </c:pt>
                <c:pt idx="13">
                  <c:v>1582.6569827387634</c:v>
                </c:pt>
                <c:pt idx="14">
                  <c:v>1582.6569827387634</c:v>
                </c:pt>
                <c:pt idx="15">
                  <c:v>1582.6569827387634</c:v>
                </c:pt>
                <c:pt idx="16">
                  <c:v>1582.6569827387634</c:v>
                </c:pt>
                <c:pt idx="17">
                  <c:v>1582.6569827387634</c:v>
                </c:pt>
                <c:pt idx="18">
                  <c:v>1582.6569827387634</c:v>
                </c:pt>
                <c:pt idx="19">
                  <c:v>1582.6569827387634</c:v>
                </c:pt>
                <c:pt idx="20">
                  <c:v>1582.6569827387634</c:v>
                </c:pt>
                <c:pt idx="21">
                  <c:v>1582.6569827387634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3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ห้วยแก้ว'!$B$5:$B$24</c:f>
              <c:numCache>
                <c:ptCount val="20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</c:numCache>
            </c:numRef>
          </c:cat>
          <c:val>
            <c:numRef>
              <c:f>'std. - ห้วยแก้ว'!$F$5:$F$26</c:f>
              <c:numCache>
                <c:ptCount val="22"/>
                <c:pt idx="0">
                  <c:v>903.7157445339635</c:v>
                </c:pt>
                <c:pt idx="1">
                  <c:v>903.7157445339635</c:v>
                </c:pt>
                <c:pt idx="2">
                  <c:v>903.7157445339635</c:v>
                </c:pt>
                <c:pt idx="3">
                  <c:v>903.7157445339635</c:v>
                </c:pt>
                <c:pt idx="4">
                  <c:v>903.7157445339635</c:v>
                </c:pt>
                <c:pt idx="5">
                  <c:v>903.7157445339635</c:v>
                </c:pt>
                <c:pt idx="6">
                  <c:v>903.7157445339635</c:v>
                </c:pt>
                <c:pt idx="7">
                  <c:v>903.7157445339635</c:v>
                </c:pt>
                <c:pt idx="8">
                  <c:v>903.7157445339635</c:v>
                </c:pt>
                <c:pt idx="9">
                  <c:v>903.7157445339635</c:v>
                </c:pt>
                <c:pt idx="10">
                  <c:v>903.7157445339635</c:v>
                </c:pt>
                <c:pt idx="11">
                  <c:v>903.7157445339635</c:v>
                </c:pt>
                <c:pt idx="12">
                  <c:v>903.7157445339635</c:v>
                </c:pt>
                <c:pt idx="13">
                  <c:v>903.7157445339635</c:v>
                </c:pt>
                <c:pt idx="14">
                  <c:v>903.7157445339635</c:v>
                </c:pt>
                <c:pt idx="15">
                  <c:v>903.7157445339635</c:v>
                </c:pt>
                <c:pt idx="16">
                  <c:v>903.7157445339635</c:v>
                </c:pt>
                <c:pt idx="17">
                  <c:v>903.7157445339635</c:v>
                </c:pt>
                <c:pt idx="18">
                  <c:v>903.7157445339635</c:v>
                </c:pt>
                <c:pt idx="19">
                  <c:v>903.7157445339635</c:v>
                </c:pt>
                <c:pt idx="20">
                  <c:v>903.7157445339635</c:v>
                </c:pt>
                <c:pt idx="21">
                  <c:v>903.7157445339635</c:v>
                </c:pt>
              </c:numCache>
            </c:numRef>
          </c:val>
          <c:smooth val="0"/>
        </c:ser>
        <c:axId val="7604209"/>
        <c:axId val="1329018"/>
      </c:lineChart>
      <c:catAx>
        <c:axId val="76042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1329018"/>
        <c:crossesAt val="0"/>
        <c:auto val="1"/>
        <c:lblOffset val="100"/>
        <c:tickLblSkip val="1"/>
        <c:noMultiLvlLbl val="0"/>
      </c:catAx>
      <c:valAx>
        <c:axId val="1329018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-0.01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7604209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95"/>
          <c:y val="0.905"/>
          <c:w val="0.873"/>
          <c:h val="0.085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บ้านห้วยแก้ว อ.สันกำแพง จ.เชียงใหม่</a:t>
            </a:r>
          </a:p>
        </c:rich>
      </c:tx>
      <c:layout>
        <c:manualLayout>
          <c:xMode val="factor"/>
          <c:yMode val="factor"/>
          <c:x val="0.04575"/>
          <c:y val="-0.0122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275"/>
          <c:y val="0.18975"/>
          <c:w val="0.87475"/>
          <c:h val="0.7257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15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16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1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ห้วยแก้ว'!$B$5:$B$27</c:f>
              <c:numCache>
                <c:ptCount val="23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  <c:pt idx="21">
                  <c:v>2565</c:v>
                </c:pt>
                <c:pt idx="22">
                  <c:v>2566</c:v>
                </c:pt>
              </c:numCache>
            </c:numRef>
          </c:cat>
          <c:val>
            <c:numRef>
              <c:f>'std. - ห้วยแก้ว'!$C$5:$C$27</c:f>
              <c:numCache>
                <c:ptCount val="23"/>
                <c:pt idx="0">
                  <c:v>1514.8</c:v>
                </c:pt>
                <c:pt idx="1">
                  <c:v>1574.2</c:v>
                </c:pt>
                <c:pt idx="2">
                  <c:v>1226</c:v>
                </c:pt>
                <c:pt idx="3">
                  <c:v>1754.4</c:v>
                </c:pt>
                <c:pt idx="4">
                  <c:v>1499.9</c:v>
                </c:pt>
                <c:pt idx="5">
                  <c:v>1297.8</c:v>
                </c:pt>
                <c:pt idx="6">
                  <c:v>978.9</c:v>
                </c:pt>
                <c:pt idx="7">
                  <c:v>731.1</c:v>
                </c:pt>
                <c:pt idx="8">
                  <c:v>1134.7</c:v>
                </c:pt>
                <c:pt idx="9">
                  <c:v>1440.9</c:v>
                </c:pt>
                <c:pt idx="10">
                  <c:v>1706.3</c:v>
                </c:pt>
                <c:pt idx="11">
                  <c:v>1095.5</c:v>
                </c:pt>
                <c:pt idx="12">
                  <c:v>1051</c:v>
                </c:pt>
                <c:pt idx="13">
                  <c:v>750.0999999999999</c:v>
                </c:pt>
                <c:pt idx="14">
                  <c:v>931.5</c:v>
                </c:pt>
                <c:pt idx="15">
                  <c:v>1162.1</c:v>
                </c:pt>
                <c:pt idx="16">
                  <c:v>1037.4</c:v>
                </c:pt>
                <c:pt idx="17">
                  <c:v>1043.1</c:v>
                </c:pt>
                <c:pt idx="18">
                  <c:v>756.1</c:v>
                </c:pt>
                <c:pt idx="19">
                  <c:v>1437.3</c:v>
                </c:pt>
                <c:pt idx="20">
                  <c:v>1245</c:v>
                </c:pt>
                <c:pt idx="21">
                  <c:v>1982</c:v>
                </c:pt>
                <c:pt idx="22">
                  <c:v>1818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(2544 - 2565 ) 22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ห้วยแก้ว'!$B$5:$B$27</c:f>
              <c:numCache>
                <c:ptCount val="23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  <c:pt idx="21">
                  <c:v>2565</c:v>
                </c:pt>
                <c:pt idx="22">
                  <c:v>2566</c:v>
                </c:pt>
              </c:numCache>
            </c:numRef>
          </c:cat>
          <c:val>
            <c:numRef>
              <c:f>'std. - ห้วยแก้ว'!$E$5:$E$26</c:f>
              <c:numCache>
                <c:ptCount val="22"/>
                <c:pt idx="0">
                  <c:v>1243.1863636363635</c:v>
                </c:pt>
                <c:pt idx="1">
                  <c:v>1243.1863636363635</c:v>
                </c:pt>
                <c:pt idx="2">
                  <c:v>1243.1863636363635</c:v>
                </c:pt>
                <c:pt idx="3">
                  <c:v>1243.1863636363635</c:v>
                </c:pt>
                <c:pt idx="4">
                  <c:v>1243.1863636363635</c:v>
                </c:pt>
                <c:pt idx="5">
                  <c:v>1243.1863636363635</c:v>
                </c:pt>
                <c:pt idx="6">
                  <c:v>1243.1863636363635</c:v>
                </c:pt>
                <c:pt idx="7">
                  <c:v>1243.1863636363635</c:v>
                </c:pt>
                <c:pt idx="8">
                  <c:v>1243.1863636363635</c:v>
                </c:pt>
                <c:pt idx="9">
                  <c:v>1243.1863636363635</c:v>
                </c:pt>
                <c:pt idx="10">
                  <c:v>1243.1863636363635</c:v>
                </c:pt>
                <c:pt idx="11">
                  <c:v>1243.1863636363635</c:v>
                </c:pt>
                <c:pt idx="12">
                  <c:v>1243.1863636363635</c:v>
                </c:pt>
                <c:pt idx="13">
                  <c:v>1243.1863636363635</c:v>
                </c:pt>
                <c:pt idx="14">
                  <c:v>1243.1863636363635</c:v>
                </c:pt>
                <c:pt idx="15">
                  <c:v>1243.1863636363635</c:v>
                </c:pt>
                <c:pt idx="16">
                  <c:v>1243.1863636363635</c:v>
                </c:pt>
                <c:pt idx="17">
                  <c:v>1243.1863636363635</c:v>
                </c:pt>
                <c:pt idx="18">
                  <c:v>1243.1863636363635</c:v>
                </c:pt>
                <c:pt idx="19">
                  <c:v>1243.1863636363635</c:v>
                </c:pt>
                <c:pt idx="20">
                  <c:v>1243.1863636363635</c:v>
                </c:pt>
                <c:pt idx="21">
                  <c:v>1243.1863636363635</c:v>
                </c:pt>
              </c:numCache>
            </c:numRef>
          </c:val>
          <c:smooth val="0"/>
        </c:ser>
        <c:ser>
          <c:idx val="2"/>
          <c:order val="2"/>
          <c:tx>
            <c:v>ปี2566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ห้วยแก้ว'!$B$5:$B$27</c:f>
              <c:numCache>
                <c:ptCount val="23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  <c:pt idx="21">
                  <c:v>2565</c:v>
                </c:pt>
                <c:pt idx="22">
                  <c:v>2566</c:v>
                </c:pt>
              </c:numCache>
            </c:numRef>
          </c:cat>
          <c:val>
            <c:numRef>
              <c:f>'std. - ห้วยแก้ว'!$D$5:$D$27</c:f>
              <c:numCache>
                <c:ptCount val="23"/>
                <c:pt idx="22">
                  <c:v>1818</c:v>
                </c:pt>
              </c:numCache>
            </c:numRef>
          </c:val>
          <c:smooth val="0"/>
        </c:ser>
        <c:marker val="1"/>
        <c:axId val="11961163"/>
        <c:axId val="40541604"/>
      </c:lineChart>
      <c:catAx>
        <c:axId val="119611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40541604"/>
        <c:crossesAt val="0"/>
        <c:auto val="1"/>
        <c:lblOffset val="100"/>
        <c:tickLblSkip val="1"/>
        <c:noMultiLvlLbl val="0"/>
      </c:catAx>
      <c:valAx>
        <c:axId val="40541604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1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11961163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9025"/>
          <c:y val="0.923"/>
          <c:w val="0.88525"/>
          <c:h val="0.0642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0.53175</cdr:x>
      <cdr:y>0.526</cdr:y>
    </cdr:from>
    <cdr:to>
      <cdr:x>0.665</cdr:x>
      <cdr:y>0.5665</cdr:y>
    </cdr:to>
    <cdr:sp>
      <cdr:nvSpPr>
        <cdr:cNvPr id="1" name="TextBox 1"/>
        <cdr:cNvSpPr txBox="1">
          <a:spLocks noChangeArrowheads="1"/>
        </cdr:cNvSpPr>
      </cdr:nvSpPr>
      <cdr:spPr>
        <a:xfrm>
          <a:off x="4657725" y="3352800"/>
          <a:ext cx="1171575" cy="25717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1,243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0.31225</cdr:x>
      <cdr:y>0.465</cdr:y>
    </cdr:from>
    <cdr:to>
      <cdr:x>0.453</cdr:x>
      <cdr:y>0.5035</cdr:y>
    </cdr:to>
    <cdr:sp>
      <cdr:nvSpPr>
        <cdr:cNvPr id="2" name="TextBox 1"/>
        <cdr:cNvSpPr txBox="1">
          <a:spLocks noChangeArrowheads="1"/>
        </cdr:cNvSpPr>
      </cdr:nvSpPr>
      <cdr:spPr>
        <a:xfrm>
          <a:off x="2733675" y="2962275"/>
          <a:ext cx="1228725" cy="24765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1,583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0.44475</cdr:x>
      <cdr:y>0.64525</cdr:y>
    </cdr:from>
    <cdr:to>
      <cdr:x>0.586</cdr:x>
      <cdr:y>0.68425</cdr:y>
    </cdr:to>
    <cdr:sp>
      <cdr:nvSpPr>
        <cdr:cNvPr id="3" name="TextBox 1"/>
        <cdr:cNvSpPr txBox="1">
          <a:spLocks noChangeArrowheads="1"/>
        </cdr:cNvSpPr>
      </cdr:nvSpPr>
      <cdr:spPr>
        <a:xfrm>
          <a:off x="3895725" y="4114800"/>
          <a:ext cx="1238250" cy="2476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904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0.2075</cdr:x>
      <cdr:y>0.4</cdr:y>
    </cdr:from>
    <cdr:to>
      <cdr:x>0.24825</cdr:x>
      <cdr:y>0.5525</cdr:y>
    </cdr:to>
    <cdr:sp>
      <cdr:nvSpPr>
        <cdr:cNvPr id="1" name="ตัวเชื่อมต่อโค้ง 2"/>
        <cdr:cNvSpPr>
          <a:spLocks/>
        </cdr:cNvSpPr>
      </cdr:nvSpPr>
      <cdr:spPr>
        <a:xfrm rot="5400000" flipH="1">
          <a:off x="1809750" y="2552700"/>
          <a:ext cx="352425" cy="971550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std.-%20&#3648;&#3586;&#3639;&#3656;&#3629;&#3609;&#3649;&#3617;&#3656;&#3591;&#3633;&#3604;-0767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เขื่อนแม่งัด"/>
      <sheetName val="แผนภูมิแท่ง"/>
      <sheetName val="แผนภูมิเส้น"/>
    </sheetNames>
    <sheetDataSet>
      <sheetData sheetId="0">
        <row r="42">
          <cell r="K42" t="str">
            <v>ปีน้ำ2566 ปริมาณฝนสะสม 1 เม.ย.65 - 30 พ.ย.66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2"/>
  <sheetViews>
    <sheetView tabSelected="1" zoomScalePageLayoutView="0" workbookViewId="0" topLeftCell="A10">
      <selection activeCell="C104" sqref="C104"/>
    </sheetView>
  </sheetViews>
  <sheetFormatPr defaultColWidth="9.281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28125" style="2" customWidth="1"/>
    <col min="11" max="11" width="13.421875" style="2" bestFit="1" customWidth="1"/>
    <col min="12" max="16384" width="9.28125" style="2" customWidth="1"/>
  </cols>
  <sheetData>
    <row r="2" spans="2:13" ht="12.75" customHeight="1">
      <c r="B2" s="100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101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102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2544</v>
      </c>
      <c r="C5" s="71">
        <v>1514.8</v>
      </c>
      <c r="D5" s="72"/>
      <c r="E5" s="73">
        <f aca="true" t="shared" si="0" ref="E5:E26">$C$102</f>
        <v>1243.1863636363635</v>
      </c>
      <c r="F5" s="74">
        <f aca="true" t="shared" si="1" ref="F5:F26">+$C$105</f>
        <v>903.7157445339635</v>
      </c>
      <c r="G5" s="75">
        <f aca="true" t="shared" si="2" ref="G5:G26">$C$103</f>
        <v>339.4706191023999</v>
      </c>
      <c r="H5" s="76">
        <f aca="true" t="shared" si="3" ref="H5:H26">+$C$106</f>
        <v>1582.6569827387634</v>
      </c>
      <c r="I5" s="2">
        <v>1</v>
      </c>
    </row>
    <row r="6" spans="2:9" ht="11.25">
      <c r="B6" s="22">
        <f aca="true" t="shared" si="4" ref="B6:B20">B5+1</f>
        <v>2545</v>
      </c>
      <c r="C6" s="77">
        <v>1574.2</v>
      </c>
      <c r="D6" s="72"/>
      <c r="E6" s="78">
        <f t="shared" si="0"/>
        <v>1243.1863636363635</v>
      </c>
      <c r="F6" s="79">
        <f t="shared" si="1"/>
        <v>903.7157445339635</v>
      </c>
      <c r="G6" s="80">
        <f t="shared" si="2"/>
        <v>339.4706191023999</v>
      </c>
      <c r="H6" s="81">
        <f t="shared" si="3"/>
        <v>1582.6569827387634</v>
      </c>
      <c r="I6" s="2">
        <f>I5+1</f>
        <v>2</v>
      </c>
    </row>
    <row r="7" spans="2:9" ht="11.25">
      <c r="B7" s="22">
        <f t="shared" si="4"/>
        <v>2546</v>
      </c>
      <c r="C7" s="77">
        <v>1226</v>
      </c>
      <c r="D7" s="72"/>
      <c r="E7" s="78">
        <f t="shared" si="0"/>
        <v>1243.1863636363635</v>
      </c>
      <c r="F7" s="79">
        <f t="shared" si="1"/>
        <v>903.7157445339635</v>
      </c>
      <c r="G7" s="80">
        <f t="shared" si="2"/>
        <v>339.4706191023999</v>
      </c>
      <c r="H7" s="81">
        <f t="shared" si="3"/>
        <v>1582.6569827387634</v>
      </c>
      <c r="I7" s="2">
        <f aca="true" t="shared" si="5" ref="I7:I20">I6+1</f>
        <v>3</v>
      </c>
    </row>
    <row r="8" spans="2:9" ht="11.25">
      <c r="B8" s="22">
        <f t="shared" si="4"/>
        <v>2547</v>
      </c>
      <c r="C8" s="77">
        <v>1754.4</v>
      </c>
      <c r="D8" s="72"/>
      <c r="E8" s="78">
        <f t="shared" si="0"/>
        <v>1243.1863636363635</v>
      </c>
      <c r="F8" s="79">
        <f t="shared" si="1"/>
        <v>903.7157445339635</v>
      </c>
      <c r="G8" s="80">
        <f t="shared" si="2"/>
        <v>339.4706191023999</v>
      </c>
      <c r="H8" s="81">
        <f t="shared" si="3"/>
        <v>1582.6569827387634</v>
      </c>
      <c r="I8" s="2">
        <f t="shared" si="5"/>
        <v>4</v>
      </c>
    </row>
    <row r="9" spans="2:9" ht="11.25">
      <c r="B9" s="22">
        <f t="shared" si="4"/>
        <v>2548</v>
      </c>
      <c r="C9" s="77">
        <v>1499.9</v>
      </c>
      <c r="D9" s="72"/>
      <c r="E9" s="78">
        <f t="shared" si="0"/>
        <v>1243.1863636363635</v>
      </c>
      <c r="F9" s="79">
        <f t="shared" si="1"/>
        <v>903.7157445339635</v>
      </c>
      <c r="G9" s="80">
        <f t="shared" si="2"/>
        <v>339.4706191023999</v>
      </c>
      <c r="H9" s="81">
        <f t="shared" si="3"/>
        <v>1582.6569827387634</v>
      </c>
      <c r="I9" s="2">
        <f t="shared" si="5"/>
        <v>5</v>
      </c>
    </row>
    <row r="10" spans="2:9" ht="11.25">
      <c r="B10" s="22">
        <f t="shared" si="4"/>
        <v>2549</v>
      </c>
      <c r="C10" s="77">
        <v>1297.8</v>
      </c>
      <c r="D10" s="72"/>
      <c r="E10" s="78">
        <f t="shared" si="0"/>
        <v>1243.1863636363635</v>
      </c>
      <c r="F10" s="79">
        <f t="shared" si="1"/>
        <v>903.7157445339635</v>
      </c>
      <c r="G10" s="80">
        <f t="shared" si="2"/>
        <v>339.4706191023999</v>
      </c>
      <c r="H10" s="81">
        <f t="shared" si="3"/>
        <v>1582.6569827387634</v>
      </c>
      <c r="I10" s="2">
        <f t="shared" si="5"/>
        <v>6</v>
      </c>
    </row>
    <row r="11" spans="2:9" ht="11.25">
      <c r="B11" s="22">
        <f t="shared" si="4"/>
        <v>2550</v>
      </c>
      <c r="C11" s="77">
        <v>978.9</v>
      </c>
      <c r="D11" s="72"/>
      <c r="E11" s="78">
        <f t="shared" si="0"/>
        <v>1243.1863636363635</v>
      </c>
      <c r="F11" s="79">
        <f t="shared" si="1"/>
        <v>903.7157445339635</v>
      </c>
      <c r="G11" s="80">
        <f t="shared" si="2"/>
        <v>339.4706191023999</v>
      </c>
      <c r="H11" s="81">
        <f t="shared" si="3"/>
        <v>1582.6569827387634</v>
      </c>
      <c r="I11" s="2">
        <f t="shared" si="5"/>
        <v>7</v>
      </c>
    </row>
    <row r="12" spans="2:9" ht="11.25">
      <c r="B12" s="22">
        <f t="shared" si="4"/>
        <v>2551</v>
      </c>
      <c r="C12" s="77">
        <v>731.1</v>
      </c>
      <c r="D12" s="72"/>
      <c r="E12" s="78">
        <f t="shared" si="0"/>
        <v>1243.1863636363635</v>
      </c>
      <c r="F12" s="79">
        <f t="shared" si="1"/>
        <v>903.7157445339635</v>
      </c>
      <c r="G12" s="80">
        <f t="shared" si="2"/>
        <v>339.4706191023999</v>
      </c>
      <c r="H12" s="81">
        <f t="shared" si="3"/>
        <v>1582.6569827387634</v>
      </c>
      <c r="I12" s="2">
        <f t="shared" si="5"/>
        <v>8</v>
      </c>
    </row>
    <row r="13" spans="2:9" ht="11.25">
      <c r="B13" s="22">
        <f t="shared" si="4"/>
        <v>2552</v>
      </c>
      <c r="C13" s="77">
        <v>1134.7</v>
      </c>
      <c r="D13" s="72"/>
      <c r="E13" s="78">
        <f t="shared" si="0"/>
        <v>1243.1863636363635</v>
      </c>
      <c r="F13" s="79">
        <f t="shared" si="1"/>
        <v>903.7157445339635</v>
      </c>
      <c r="G13" s="80">
        <f t="shared" si="2"/>
        <v>339.4706191023999</v>
      </c>
      <c r="H13" s="81">
        <f t="shared" si="3"/>
        <v>1582.6569827387634</v>
      </c>
      <c r="I13" s="2">
        <f t="shared" si="5"/>
        <v>9</v>
      </c>
    </row>
    <row r="14" spans="2:13" ht="11.25">
      <c r="B14" s="22">
        <f t="shared" si="4"/>
        <v>2553</v>
      </c>
      <c r="C14" s="77">
        <v>1440.9</v>
      </c>
      <c r="D14" s="72"/>
      <c r="E14" s="78">
        <f t="shared" si="0"/>
        <v>1243.1863636363635</v>
      </c>
      <c r="F14" s="79">
        <f t="shared" si="1"/>
        <v>903.7157445339635</v>
      </c>
      <c r="G14" s="80">
        <f t="shared" si="2"/>
        <v>339.4706191023999</v>
      </c>
      <c r="H14" s="81">
        <f t="shared" si="3"/>
        <v>1582.6569827387634</v>
      </c>
      <c r="I14" s="2">
        <f t="shared" si="5"/>
        <v>10</v>
      </c>
      <c r="K14" s="93"/>
      <c r="L14" s="93"/>
      <c r="M14" s="93"/>
    </row>
    <row r="15" spans="2:9" ht="11.25">
      <c r="B15" s="22">
        <f t="shared" si="4"/>
        <v>2554</v>
      </c>
      <c r="C15" s="77">
        <v>1706.3</v>
      </c>
      <c r="D15" s="72"/>
      <c r="E15" s="78">
        <f t="shared" si="0"/>
        <v>1243.1863636363635</v>
      </c>
      <c r="F15" s="79">
        <f t="shared" si="1"/>
        <v>903.7157445339635</v>
      </c>
      <c r="G15" s="80">
        <f t="shared" si="2"/>
        <v>339.4706191023999</v>
      </c>
      <c r="H15" s="81">
        <f t="shared" si="3"/>
        <v>1582.6569827387634</v>
      </c>
      <c r="I15" s="2">
        <f t="shared" si="5"/>
        <v>11</v>
      </c>
    </row>
    <row r="16" spans="2:9" ht="11.25">
      <c r="B16" s="22">
        <f t="shared" si="4"/>
        <v>2555</v>
      </c>
      <c r="C16" s="77">
        <v>1095.5</v>
      </c>
      <c r="D16" s="72"/>
      <c r="E16" s="78">
        <f t="shared" si="0"/>
        <v>1243.1863636363635</v>
      </c>
      <c r="F16" s="79">
        <f t="shared" si="1"/>
        <v>903.7157445339635</v>
      </c>
      <c r="G16" s="80">
        <f t="shared" si="2"/>
        <v>339.4706191023999</v>
      </c>
      <c r="H16" s="81">
        <f t="shared" si="3"/>
        <v>1582.6569827387634</v>
      </c>
      <c r="I16" s="2">
        <f t="shared" si="5"/>
        <v>12</v>
      </c>
    </row>
    <row r="17" spans="2:9" ht="11.25">
      <c r="B17" s="22">
        <f t="shared" si="4"/>
        <v>2556</v>
      </c>
      <c r="C17" s="77">
        <v>1051</v>
      </c>
      <c r="D17" s="72"/>
      <c r="E17" s="78">
        <f t="shared" si="0"/>
        <v>1243.1863636363635</v>
      </c>
      <c r="F17" s="79">
        <f t="shared" si="1"/>
        <v>903.7157445339635</v>
      </c>
      <c r="G17" s="80">
        <f t="shared" si="2"/>
        <v>339.4706191023999</v>
      </c>
      <c r="H17" s="81">
        <f t="shared" si="3"/>
        <v>1582.6569827387634</v>
      </c>
      <c r="I17" s="2">
        <f t="shared" si="5"/>
        <v>13</v>
      </c>
    </row>
    <row r="18" spans="2:9" ht="11.25">
      <c r="B18" s="22">
        <f t="shared" si="4"/>
        <v>2557</v>
      </c>
      <c r="C18" s="77">
        <v>750.0999999999999</v>
      </c>
      <c r="D18" s="72"/>
      <c r="E18" s="78">
        <f t="shared" si="0"/>
        <v>1243.1863636363635</v>
      </c>
      <c r="F18" s="79">
        <f t="shared" si="1"/>
        <v>903.7157445339635</v>
      </c>
      <c r="G18" s="80">
        <f t="shared" si="2"/>
        <v>339.4706191023999</v>
      </c>
      <c r="H18" s="81">
        <f t="shared" si="3"/>
        <v>1582.6569827387634</v>
      </c>
      <c r="I18" s="2">
        <f t="shared" si="5"/>
        <v>14</v>
      </c>
    </row>
    <row r="19" spans="2:9" ht="11.25">
      <c r="B19" s="22">
        <f t="shared" si="4"/>
        <v>2558</v>
      </c>
      <c r="C19" s="82">
        <v>931.5</v>
      </c>
      <c r="D19" s="72"/>
      <c r="E19" s="78">
        <f t="shared" si="0"/>
        <v>1243.1863636363635</v>
      </c>
      <c r="F19" s="79">
        <f t="shared" si="1"/>
        <v>903.7157445339635</v>
      </c>
      <c r="G19" s="80">
        <f t="shared" si="2"/>
        <v>339.4706191023999</v>
      </c>
      <c r="H19" s="81">
        <f t="shared" si="3"/>
        <v>1582.6569827387634</v>
      </c>
      <c r="I19" s="2">
        <f t="shared" si="5"/>
        <v>15</v>
      </c>
    </row>
    <row r="20" spans="2:13" ht="11.25">
      <c r="B20" s="22">
        <f t="shared" si="4"/>
        <v>2559</v>
      </c>
      <c r="C20" s="77">
        <v>1162.1</v>
      </c>
      <c r="D20" s="72"/>
      <c r="E20" s="78">
        <f t="shared" si="0"/>
        <v>1243.1863636363635</v>
      </c>
      <c r="F20" s="79">
        <f t="shared" si="1"/>
        <v>903.7157445339635</v>
      </c>
      <c r="G20" s="80">
        <f t="shared" si="2"/>
        <v>339.4706191023999</v>
      </c>
      <c r="H20" s="81">
        <f t="shared" si="3"/>
        <v>1582.6569827387634</v>
      </c>
      <c r="I20" s="2">
        <f t="shared" si="5"/>
        <v>16</v>
      </c>
      <c r="K20" s="94"/>
      <c r="L20" s="94"/>
      <c r="M20" s="94"/>
    </row>
    <row r="21" spans="2:9" ht="11.25">
      <c r="B21" s="22">
        <v>2560</v>
      </c>
      <c r="C21" s="77">
        <v>1037.4</v>
      </c>
      <c r="D21" s="72"/>
      <c r="E21" s="78">
        <f t="shared" si="0"/>
        <v>1243.1863636363635</v>
      </c>
      <c r="F21" s="79">
        <f t="shared" si="1"/>
        <v>903.7157445339635</v>
      </c>
      <c r="G21" s="80">
        <f t="shared" si="2"/>
        <v>339.4706191023999</v>
      </c>
      <c r="H21" s="81">
        <f t="shared" si="3"/>
        <v>1582.6569827387634</v>
      </c>
      <c r="I21" s="2">
        <f aca="true" t="shared" si="6" ref="I21:I26">I20+1</f>
        <v>17</v>
      </c>
    </row>
    <row r="22" spans="2:9" ht="11.25">
      <c r="B22" s="22">
        <v>2561</v>
      </c>
      <c r="C22" s="77">
        <v>1043.1</v>
      </c>
      <c r="D22" s="72"/>
      <c r="E22" s="78">
        <f t="shared" si="0"/>
        <v>1243.1863636363635</v>
      </c>
      <c r="F22" s="79">
        <f t="shared" si="1"/>
        <v>903.7157445339635</v>
      </c>
      <c r="G22" s="80">
        <f t="shared" si="2"/>
        <v>339.4706191023999</v>
      </c>
      <c r="H22" s="81">
        <f t="shared" si="3"/>
        <v>1582.6569827387634</v>
      </c>
      <c r="I22" s="2">
        <f t="shared" si="6"/>
        <v>18</v>
      </c>
    </row>
    <row r="23" spans="2:9" ht="11.25">
      <c r="B23" s="22">
        <v>2562</v>
      </c>
      <c r="C23" s="77">
        <v>756.1</v>
      </c>
      <c r="E23" s="78">
        <f t="shared" si="0"/>
        <v>1243.1863636363635</v>
      </c>
      <c r="F23" s="79">
        <f t="shared" si="1"/>
        <v>903.7157445339635</v>
      </c>
      <c r="G23" s="80">
        <f t="shared" si="2"/>
        <v>339.4706191023999</v>
      </c>
      <c r="H23" s="81">
        <f t="shared" si="3"/>
        <v>1582.6569827387634</v>
      </c>
      <c r="I23" s="2">
        <f t="shared" si="6"/>
        <v>19</v>
      </c>
    </row>
    <row r="24" spans="2:9" ht="11.25">
      <c r="B24" s="96">
        <v>2563</v>
      </c>
      <c r="C24" s="82">
        <v>1437.3</v>
      </c>
      <c r="D24" s="95"/>
      <c r="E24" s="78">
        <f t="shared" si="0"/>
        <v>1243.1863636363635</v>
      </c>
      <c r="F24" s="79">
        <f t="shared" si="1"/>
        <v>903.7157445339635</v>
      </c>
      <c r="G24" s="80">
        <f t="shared" si="2"/>
        <v>339.4706191023999</v>
      </c>
      <c r="H24" s="81">
        <f t="shared" si="3"/>
        <v>1582.6569827387634</v>
      </c>
      <c r="I24" s="2">
        <f t="shared" si="6"/>
        <v>20</v>
      </c>
    </row>
    <row r="25" spans="2:14" ht="11.25">
      <c r="B25" s="22">
        <v>2564</v>
      </c>
      <c r="C25" s="77">
        <v>1245</v>
      </c>
      <c r="D25" s="72"/>
      <c r="E25" s="78">
        <f t="shared" si="0"/>
        <v>1243.1863636363635</v>
      </c>
      <c r="F25" s="79">
        <f t="shared" si="1"/>
        <v>903.7157445339635</v>
      </c>
      <c r="G25" s="80">
        <f t="shared" si="2"/>
        <v>339.4706191023999</v>
      </c>
      <c r="H25" s="81">
        <f t="shared" si="3"/>
        <v>1582.6569827387634</v>
      </c>
      <c r="I25" s="2">
        <f t="shared" si="6"/>
        <v>21</v>
      </c>
      <c r="K25" s="103" t="str">
        <f>'[1]std. - เขื่อนแม่งัด'!$K$42:$N$42</f>
        <v>ปีน้ำ2566 ปริมาณฝนสะสม 1 เม.ย.65 - 30 พ.ย.66</v>
      </c>
      <c r="L25" s="103"/>
      <c r="M25" s="103"/>
      <c r="N25" s="103"/>
    </row>
    <row r="26" spans="2:9" ht="11.25">
      <c r="B26" s="22">
        <v>2565</v>
      </c>
      <c r="C26" s="77">
        <v>1982</v>
      </c>
      <c r="D26" s="72"/>
      <c r="E26" s="78">
        <f t="shared" si="0"/>
        <v>1243.1863636363635</v>
      </c>
      <c r="F26" s="79">
        <f t="shared" si="1"/>
        <v>903.7157445339635</v>
      </c>
      <c r="G26" s="80">
        <f t="shared" si="2"/>
        <v>339.4706191023999</v>
      </c>
      <c r="H26" s="81">
        <f t="shared" si="3"/>
        <v>1582.6569827387634</v>
      </c>
      <c r="I26" s="2">
        <f t="shared" si="6"/>
        <v>22</v>
      </c>
    </row>
    <row r="27" spans="2:8" ht="11.25">
      <c r="B27" s="97">
        <v>2566</v>
      </c>
      <c r="C27" s="98">
        <v>1818</v>
      </c>
      <c r="D27" s="99">
        <f>C27</f>
        <v>1818</v>
      </c>
      <c r="E27" s="78"/>
      <c r="F27" s="79"/>
      <c r="G27" s="80"/>
      <c r="H27" s="81"/>
    </row>
    <row r="28" spans="2:8" ht="11.25">
      <c r="B28" s="22"/>
      <c r="C28" s="82"/>
      <c r="D28" s="72"/>
      <c r="E28" s="78"/>
      <c r="F28" s="79"/>
      <c r="G28" s="80"/>
      <c r="H28" s="81"/>
    </row>
    <row r="29" spans="2:8" ht="11.25">
      <c r="B29" s="22"/>
      <c r="C29" s="82"/>
      <c r="D29" s="72"/>
      <c r="E29" s="78"/>
      <c r="F29" s="79"/>
      <c r="G29" s="80"/>
      <c r="H29" s="81"/>
    </row>
    <row r="30" spans="2:8" ht="11.25">
      <c r="B30" s="22"/>
      <c r="C30" s="82"/>
      <c r="D30" s="72"/>
      <c r="E30" s="78"/>
      <c r="F30" s="79"/>
      <c r="G30" s="80"/>
      <c r="H30" s="81"/>
    </row>
    <row r="31" spans="2:8" ht="11.25">
      <c r="B31" s="22"/>
      <c r="C31" s="82"/>
      <c r="D31" s="72"/>
      <c r="E31" s="78"/>
      <c r="F31" s="79"/>
      <c r="G31" s="80"/>
      <c r="H31" s="81"/>
    </row>
    <row r="32" spans="2:8" ht="11.25">
      <c r="B32" s="22"/>
      <c r="C32" s="82"/>
      <c r="D32" s="72"/>
      <c r="E32" s="78"/>
      <c r="F32" s="79"/>
      <c r="G32" s="80"/>
      <c r="H32" s="81"/>
    </row>
    <row r="33" spans="2:16" ht="12.75">
      <c r="B33" s="22"/>
      <c r="C33" s="82"/>
      <c r="D33" s="72"/>
      <c r="E33" s="78"/>
      <c r="F33" s="79"/>
      <c r="G33" s="80"/>
      <c r="H33" s="81"/>
      <c r="P33"/>
    </row>
    <row r="34" spans="2:8" ht="11.25">
      <c r="B34" s="22"/>
      <c r="C34" s="82"/>
      <c r="D34" s="72"/>
      <c r="E34" s="78"/>
      <c r="F34" s="79"/>
      <c r="G34" s="80"/>
      <c r="H34" s="81"/>
    </row>
    <row r="35" spans="2:8" ht="11.25">
      <c r="B35" s="22"/>
      <c r="C35" s="82"/>
      <c r="D35" s="72"/>
      <c r="E35" s="78"/>
      <c r="F35" s="79"/>
      <c r="G35" s="80"/>
      <c r="H35" s="81"/>
    </row>
    <row r="36" spans="2:8" ht="11.25">
      <c r="B36" s="22"/>
      <c r="C36" s="82"/>
      <c r="D36" s="72"/>
      <c r="E36" s="78"/>
      <c r="F36" s="79"/>
      <c r="G36" s="80"/>
      <c r="H36" s="81"/>
    </row>
    <row r="37" spans="2:8" ht="11.25">
      <c r="B37" s="22"/>
      <c r="C37" s="82"/>
      <c r="D37" s="72"/>
      <c r="E37" s="78"/>
      <c r="F37" s="79"/>
      <c r="G37" s="80"/>
      <c r="H37" s="81"/>
    </row>
    <row r="38" spans="2:8" ht="11.25">
      <c r="B38" s="22"/>
      <c r="C38" s="82"/>
      <c r="D38" s="72"/>
      <c r="E38" s="78"/>
      <c r="F38" s="79"/>
      <c r="G38" s="80"/>
      <c r="H38" s="81"/>
    </row>
    <row r="39" spans="2:8" ht="11.25">
      <c r="B39" s="22"/>
      <c r="C39" s="82"/>
      <c r="D39" s="72"/>
      <c r="E39" s="78"/>
      <c r="F39" s="79"/>
      <c r="G39" s="80"/>
      <c r="H39" s="81"/>
    </row>
    <row r="40" spans="2:8" ht="11.25">
      <c r="B40" s="22"/>
      <c r="C40" s="82"/>
      <c r="D40" s="72"/>
      <c r="E40" s="78"/>
      <c r="F40" s="79"/>
      <c r="G40" s="80"/>
      <c r="H40" s="81"/>
    </row>
    <row r="41" spans="2:8" ht="11.25">
      <c r="B41" s="22"/>
      <c r="C41" s="82"/>
      <c r="D41" s="72"/>
      <c r="E41" s="78"/>
      <c r="F41" s="79"/>
      <c r="G41" s="80"/>
      <c r="H41" s="81"/>
    </row>
    <row r="42" spans="2:8" ht="11.25">
      <c r="B42" s="22"/>
      <c r="C42" s="82"/>
      <c r="D42" s="72"/>
      <c r="E42" s="78"/>
      <c r="F42" s="79"/>
      <c r="G42" s="80"/>
      <c r="H42" s="81"/>
    </row>
    <row r="43" spans="2:8" ht="11.25">
      <c r="B43" s="22"/>
      <c r="C43" s="82"/>
      <c r="D43" s="72"/>
      <c r="E43" s="78"/>
      <c r="F43" s="79"/>
      <c r="G43" s="80"/>
      <c r="H43" s="81"/>
    </row>
    <row r="44" spans="2:8" ht="11.25">
      <c r="B44" s="22"/>
      <c r="C44" s="82"/>
      <c r="D44" s="72"/>
      <c r="E44" s="78"/>
      <c r="F44" s="79"/>
      <c r="G44" s="80"/>
      <c r="H44" s="81"/>
    </row>
    <row r="45" spans="2:8" ht="11.25">
      <c r="B45" s="22"/>
      <c r="C45" s="82"/>
      <c r="D45" s="72"/>
      <c r="E45" s="78"/>
      <c r="F45" s="79"/>
      <c r="G45" s="80"/>
      <c r="H45" s="81"/>
    </row>
    <row r="46" spans="2:8" ht="11.25">
      <c r="B46" s="22"/>
      <c r="C46" s="82"/>
      <c r="D46" s="72"/>
      <c r="E46" s="78"/>
      <c r="F46" s="79"/>
      <c r="G46" s="80"/>
      <c r="H46" s="81"/>
    </row>
    <row r="47" spans="2:8" ht="11.25">
      <c r="B47" s="90"/>
      <c r="C47" s="91"/>
      <c r="D47" s="72"/>
      <c r="E47" s="78"/>
      <c r="F47" s="79"/>
      <c r="G47" s="80"/>
      <c r="H47" s="81"/>
    </row>
    <row r="48" spans="2:8" ht="11.25">
      <c r="B48" s="22"/>
      <c r="C48" s="82"/>
      <c r="D48" s="72"/>
      <c r="E48" s="78"/>
      <c r="F48" s="79"/>
      <c r="G48" s="80"/>
      <c r="H48" s="81"/>
    </row>
    <row r="49" spans="2:14" ht="11.25">
      <c r="B49" s="22"/>
      <c r="C49" s="82"/>
      <c r="D49" s="72"/>
      <c r="E49" s="78"/>
      <c r="F49" s="79"/>
      <c r="G49" s="80"/>
      <c r="H49" s="81"/>
      <c r="J49" s="23"/>
      <c r="K49" s="23"/>
      <c r="L49" s="23"/>
      <c r="M49" s="23"/>
      <c r="N49" s="23"/>
    </row>
    <row r="50" spans="2:14" ht="11.25">
      <c r="B50" s="22"/>
      <c r="C50" s="82"/>
      <c r="D50" s="72"/>
      <c r="E50" s="83"/>
      <c r="F50" s="84"/>
      <c r="G50" s="85"/>
      <c r="H50" s="86"/>
      <c r="J50" s="30"/>
      <c r="K50" s="30"/>
      <c r="L50" s="30"/>
      <c r="M50" s="30"/>
      <c r="N50" s="23"/>
    </row>
    <row r="51" spans="2:14" ht="11.25">
      <c r="B51" s="29"/>
      <c r="C51" s="87"/>
      <c r="D51" s="72"/>
      <c r="E51" s="83"/>
      <c r="F51" s="84"/>
      <c r="G51" s="85"/>
      <c r="H51" s="86"/>
      <c r="J51" s="30"/>
      <c r="K51" s="30"/>
      <c r="L51" s="30"/>
      <c r="M51" s="30"/>
      <c r="N51" s="23"/>
    </row>
    <row r="52" spans="2:14" ht="11.25">
      <c r="B52" s="29"/>
      <c r="C52" s="87"/>
      <c r="D52" s="72"/>
      <c r="E52" s="83"/>
      <c r="F52" s="84"/>
      <c r="G52" s="85"/>
      <c r="H52" s="86"/>
      <c r="J52" s="31"/>
      <c r="K52" s="28"/>
      <c r="L52" s="31"/>
      <c r="M52" s="32"/>
      <c r="N52" s="23"/>
    </row>
    <row r="53" spans="2:13" ht="11.25">
      <c r="B53" s="22"/>
      <c r="C53" s="82"/>
      <c r="D53" s="72"/>
      <c r="E53" s="83"/>
      <c r="F53" s="84"/>
      <c r="G53" s="85"/>
      <c r="H53" s="86"/>
      <c r="J53" s="33"/>
      <c r="K53" s="34"/>
      <c r="L53" s="33"/>
      <c r="M53" s="35"/>
    </row>
    <row r="54" spans="2:13" ht="11.25">
      <c r="B54" s="22"/>
      <c r="C54" s="82"/>
      <c r="D54" s="72"/>
      <c r="E54" s="83"/>
      <c r="F54" s="84"/>
      <c r="G54" s="85"/>
      <c r="H54" s="86"/>
      <c r="J54" s="33"/>
      <c r="K54" s="34"/>
      <c r="L54" s="33"/>
      <c r="M54" s="35"/>
    </row>
    <row r="55" spans="2:13" ht="11.25">
      <c r="B55" s="22"/>
      <c r="C55" s="82"/>
      <c r="D55" s="72"/>
      <c r="E55" s="83"/>
      <c r="F55" s="84"/>
      <c r="G55" s="85"/>
      <c r="H55" s="86"/>
      <c r="J55" s="33"/>
      <c r="K55" s="34"/>
      <c r="L55" s="33"/>
      <c r="M55" s="35"/>
    </row>
    <row r="56" spans="2:13" ht="11.25">
      <c r="B56" s="22"/>
      <c r="C56" s="82"/>
      <c r="D56" s="72"/>
      <c r="E56" s="83"/>
      <c r="F56" s="84"/>
      <c r="G56" s="85"/>
      <c r="H56" s="86"/>
      <c r="J56" s="33"/>
      <c r="K56" s="34"/>
      <c r="L56" s="33"/>
      <c r="M56" s="35"/>
    </row>
    <row r="57" spans="2:13" ht="11.25">
      <c r="B57" s="22"/>
      <c r="C57" s="82"/>
      <c r="D57" s="72"/>
      <c r="E57" s="83"/>
      <c r="F57" s="84"/>
      <c r="G57" s="85"/>
      <c r="H57" s="86"/>
      <c r="J57" s="33"/>
      <c r="K57" s="34"/>
      <c r="L57" s="33"/>
      <c r="M57" s="35"/>
    </row>
    <row r="58" spans="2:13" ht="11.25">
      <c r="B58" s="22"/>
      <c r="C58" s="82"/>
      <c r="D58" s="72"/>
      <c r="E58" s="83"/>
      <c r="F58" s="84"/>
      <c r="G58" s="85"/>
      <c r="H58" s="86"/>
      <c r="J58" s="33"/>
      <c r="K58" s="34"/>
      <c r="L58" s="33"/>
      <c r="M58" s="35"/>
    </row>
    <row r="59" spans="2:13" ht="11.25">
      <c r="B59" s="22"/>
      <c r="C59" s="82"/>
      <c r="D59" s="72"/>
      <c r="E59" s="83"/>
      <c r="F59" s="84"/>
      <c r="G59" s="85"/>
      <c r="H59" s="86"/>
      <c r="J59" s="33"/>
      <c r="K59" s="34"/>
      <c r="L59" s="33"/>
      <c r="M59" s="35"/>
    </row>
    <row r="60" spans="2:13" ht="11.25">
      <c r="B60" s="22"/>
      <c r="C60" s="82"/>
      <c r="D60" s="72"/>
      <c r="E60" s="83"/>
      <c r="F60" s="84"/>
      <c r="G60" s="85"/>
      <c r="H60" s="86"/>
      <c r="J60" s="33"/>
      <c r="K60" s="34"/>
      <c r="L60" s="33"/>
      <c r="M60" s="35"/>
    </row>
    <row r="61" spans="2:13" ht="11.25">
      <c r="B61" s="22"/>
      <c r="C61" s="82"/>
      <c r="D61" s="72"/>
      <c r="E61" s="83"/>
      <c r="F61" s="84"/>
      <c r="G61" s="85"/>
      <c r="H61" s="86"/>
      <c r="J61" s="33"/>
      <c r="K61" s="34"/>
      <c r="L61" s="33"/>
      <c r="M61" s="35"/>
    </row>
    <row r="62" spans="2:13" ht="11.25">
      <c r="B62" s="22"/>
      <c r="C62" s="82"/>
      <c r="D62" s="72"/>
      <c r="E62" s="83"/>
      <c r="F62" s="84"/>
      <c r="G62" s="85"/>
      <c r="H62" s="86"/>
      <c r="J62" s="33"/>
      <c r="K62" s="34"/>
      <c r="L62" s="33"/>
      <c r="M62" s="35"/>
    </row>
    <row r="63" spans="2:13" ht="11.25">
      <c r="B63" s="22"/>
      <c r="C63" s="82"/>
      <c r="D63" s="72"/>
      <c r="E63" s="83"/>
      <c r="F63" s="84"/>
      <c r="G63" s="85"/>
      <c r="H63" s="86"/>
      <c r="J63" s="33"/>
      <c r="K63" s="34"/>
      <c r="L63" s="33"/>
      <c r="M63" s="35"/>
    </row>
    <row r="64" spans="2:13" ht="11.25">
      <c r="B64" s="22"/>
      <c r="C64" s="82"/>
      <c r="D64" s="72"/>
      <c r="E64" s="83"/>
      <c r="F64" s="84"/>
      <c r="G64" s="85"/>
      <c r="H64" s="86"/>
      <c r="J64" s="33"/>
      <c r="K64" s="34"/>
      <c r="L64" s="33"/>
      <c r="M64" s="35"/>
    </row>
    <row r="65" spans="2:13" ht="11.25">
      <c r="B65" s="22"/>
      <c r="C65" s="82"/>
      <c r="D65" s="72"/>
      <c r="E65" s="83"/>
      <c r="F65" s="84"/>
      <c r="G65" s="85"/>
      <c r="H65" s="86"/>
      <c r="J65" s="33"/>
      <c r="K65" s="34"/>
      <c r="L65" s="33"/>
      <c r="M65" s="35"/>
    </row>
    <row r="66" spans="2:13" ht="11.25">
      <c r="B66" s="22"/>
      <c r="C66" s="82"/>
      <c r="D66" s="72"/>
      <c r="E66" s="83"/>
      <c r="F66" s="84"/>
      <c r="G66" s="85"/>
      <c r="H66" s="86"/>
      <c r="J66" s="33"/>
      <c r="K66" s="34"/>
      <c r="L66" s="33"/>
      <c r="M66" s="35"/>
    </row>
    <row r="67" spans="2:13" ht="11.25">
      <c r="B67" s="22"/>
      <c r="C67" s="82"/>
      <c r="D67" s="72"/>
      <c r="E67" s="83"/>
      <c r="F67" s="84"/>
      <c r="G67" s="85"/>
      <c r="H67" s="86"/>
      <c r="J67" s="33"/>
      <c r="K67" s="34"/>
      <c r="L67" s="33"/>
      <c r="M67" s="35"/>
    </row>
    <row r="68" spans="2:13" ht="11.25">
      <c r="B68" s="22"/>
      <c r="C68" s="82"/>
      <c r="D68" s="72"/>
      <c r="E68" s="83"/>
      <c r="F68" s="84"/>
      <c r="G68" s="85"/>
      <c r="H68" s="86"/>
      <c r="J68" s="33"/>
      <c r="K68" s="34"/>
      <c r="L68" s="33"/>
      <c r="M68" s="35"/>
    </row>
    <row r="69" spans="2:13" ht="11.25">
      <c r="B69" s="22"/>
      <c r="C69" s="82"/>
      <c r="D69" s="72"/>
      <c r="E69" s="83"/>
      <c r="F69" s="84"/>
      <c r="G69" s="85"/>
      <c r="H69" s="86"/>
      <c r="J69" s="33"/>
      <c r="K69" s="34"/>
      <c r="L69" s="33"/>
      <c r="M69" s="35"/>
    </row>
    <row r="70" spans="2:13" ht="11.25">
      <c r="B70" s="22"/>
      <c r="C70" s="82"/>
      <c r="D70" s="72"/>
      <c r="E70" s="83"/>
      <c r="F70" s="84"/>
      <c r="G70" s="85"/>
      <c r="H70" s="86"/>
      <c r="J70" s="33"/>
      <c r="K70" s="34"/>
      <c r="L70" s="33"/>
      <c r="M70" s="35"/>
    </row>
    <row r="71" spans="2:13" ht="11.25">
      <c r="B71" s="22"/>
      <c r="C71" s="82"/>
      <c r="D71" s="72"/>
      <c r="E71" s="83"/>
      <c r="F71" s="84"/>
      <c r="G71" s="85"/>
      <c r="H71" s="86"/>
      <c r="J71" s="33"/>
      <c r="K71" s="34"/>
      <c r="L71" s="33"/>
      <c r="M71" s="35"/>
    </row>
    <row r="72" spans="2:13" ht="11.25">
      <c r="B72" s="22"/>
      <c r="C72" s="82"/>
      <c r="D72" s="72"/>
      <c r="E72" s="83"/>
      <c r="F72" s="84"/>
      <c r="G72" s="85"/>
      <c r="H72" s="86"/>
      <c r="J72" s="33"/>
      <c r="K72" s="34"/>
      <c r="L72" s="33"/>
      <c r="M72" s="35"/>
    </row>
    <row r="73" spans="2:13" ht="11.25">
      <c r="B73" s="22"/>
      <c r="C73" s="82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1.25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1.25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1.25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1.25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1.25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1.25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1.25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1.25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1.25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1.25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1.25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1.25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1.25">
      <c r="B86" s="22"/>
      <c r="C86" s="82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1.25">
      <c r="B87" s="22"/>
      <c r="C87" s="82"/>
      <c r="D87" s="72"/>
      <c r="E87" s="83"/>
      <c r="F87" s="84"/>
      <c r="G87" s="85"/>
      <c r="H87" s="86"/>
      <c r="J87" s="33"/>
      <c r="K87" s="34"/>
      <c r="L87" s="33"/>
      <c r="M87" s="35"/>
    </row>
    <row r="88" spans="2:13" ht="11.25">
      <c r="B88" s="29"/>
      <c r="C88" s="87"/>
      <c r="D88" s="72"/>
      <c r="E88" s="83"/>
      <c r="F88" s="84"/>
      <c r="G88" s="85"/>
      <c r="H88" s="86"/>
      <c r="J88" s="33"/>
      <c r="K88" s="34"/>
      <c r="L88" s="33"/>
      <c r="M88" s="35"/>
    </row>
    <row r="89" spans="2:13" ht="11.25">
      <c r="B89" s="22"/>
      <c r="C89" s="82"/>
      <c r="D89" s="72"/>
      <c r="E89" s="78"/>
      <c r="F89" s="79"/>
      <c r="G89" s="80"/>
      <c r="H89" s="81"/>
      <c r="J89" s="33"/>
      <c r="K89" s="34"/>
      <c r="L89" s="33"/>
      <c r="M89" s="35"/>
    </row>
    <row r="90" spans="2:13" ht="11.25">
      <c r="B90" s="29"/>
      <c r="C90" s="87"/>
      <c r="D90" s="72"/>
      <c r="E90" s="83"/>
      <c r="F90" s="84"/>
      <c r="G90" s="85"/>
      <c r="H90" s="86"/>
      <c r="J90" s="33"/>
      <c r="K90" s="34"/>
      <c r="L90" s="33"/>
      <c r="M90" s="35"/>
    </row>
    <row r="91" spans="2:13" ht="11.25">
      <c r="B91" s="29"/>
      <c r="C91" s="82"/>
      <c r="D91" s="72"/>
      <c r="E91" s="83"/>
      <c r="F91" s="84"/>
      <c r="G91" s="85"/>
      <c r="H91" s="86"/>
      <c r="J91" s="33"/>
      <c r="K91" s="34"/>
      <c r="L91" s="33"/>
      <c r="M91" s="35"/>
    </row>
    <row r="92" spans="2:13" ht="11.25">
      <c r="B92" s="22"/>
      <c r="C92" s="82"/>
      <c r="D92" s="72"/>
      <c r="E92" s="83"/>
      <c r="F92" s="84"/>
      <c r="G92" s="85"/>
      <c r="H92" s="86"/>
      <c r="J92" s="33"/>
      <c r="K92" s="34"/>
      <c r="L92" s="33"/>
      <c r="M92" s="35"/>
    </row>
    <row r="93" spans="2:13" ht="11.25">
      <c r="B93" s="29"/>
      <c r="C93" s="82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1.25">
      <c r="B94" s="29"/>
      <c r="C94" s="82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1.25">
      <c r="B95" s="22"/>
      <c r="C95" s="87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1.25">
      <c r="B96" s="36"/>
      <c r="C96" s="88"/>
      <c r="D96" s="72"/>
      <c r="E96" s="83"/>
      <c r="F96" s="84"/>
      <c r="G96" s="85"/>
      <c r="H96" s="86"/>
      <c r="J96" s="33"/>
      <c r="K96" s="34"/>
      <c r="L96" s="33"/>
      <c r="M96" s="35"/>
    </row>
    <row r="97" spans="2:13" ht="11.25">
      <c r="B97" s="29"/>
      <c r="C97" s="66"/>
      <c r="D97" s="21"/>
      <c r="E97" s="24"/>
      <c r="F97" s="25"/>
      <c r="G97" s="26"/>
      <c r="H97" s="27"/>
      <c r="J97" s="33"/>
      <c r="K97" s="34"/>
      <c r="L97" s="33"/>
      <c r="M97" s="35"/>
    </row>
    <row r="98" spans="2:13" ht="11.25">
      <c r="B98" s="37"/>
      <c r="C98" s="67"/>
      <c r="D98" s="21"/>
      <c r="E98" s="38"/>
      <c r="F98" s="39"/>
      <c r="G98" s="40"/>
      <c r="H98" s="41"/>
      <c r="J98" s="33"/>
      <c r="K98" s="34"/>
      <c r="L98" s="33"/>
      <c r="M98" s="35"/>
    </row>
    <row r="99" spans="2:13" ht="11.25">
      <c r="B99" s="42"/>
      <c r="C99" s="43"/>
      <c r="D99" s="21"/>
      <c r="E99" s="44"/>
      <c r="F99" s="44"/>
      <c r="G99" s="44"/>
      <c r="H99" s="44"/>
      <c r="J99" s="33"/>
      <c r="K99" s="34"/>
      <c r="L99" s="33"/>
      <c r="M99" s="35"/>
    </row>
    <row r="100" spans="2:13" ht="11.25">
      <c r="B100" s="42"/>
      <c r="C100" s="43"/>
      <c r="D100" s="21"/>
      <c r="E100" s="44"/>
      <c r="F100" s="44"/>
      <c r="G100" s="44"/>
      <c r="H100" s="44"/>
      <c r="J100" s="33"/>
      <c r="K100" s="34"/>
      <c r="L100" s="33"/>
      <c r="M100" s="35"/>
    </row>
    <row r="101" spans="1:17" ht="16.5" customHeight="1">
      <c r="A101" s="23"/>
      <c r="B101" s="45"/>
      <c r="C101" s="46"/>
      <c r="D101" s="23"/>
      <c r="E101" s="23"/>
      <c r="F101" s="23"/>
      <c r="G101" s="23"/>
      <c r="H101" s="23"/>
      <c r="I101" s="23"/>
      <c r="J101" s="23"/>
      <c r="K101" s="23"/>
      <c r="Q101" s="43"/>
    </row>
    <row r="102" spans="1:11" ht="15.75" customHeight="1">
      <c r="A102" s="23"/>
      <c r="B102" s="47" t="s">
        <v>8</v>
      </c>
      <c r="C102" s="68">
        <f>AVERAGE(C5:C26)</f>
        <v>1243.1863636363635</v>
      </c>
      <c r="D102" s="48"/>
      <c r="E102" s="45"/>
      <c r="F102" s="45"/>
      <c r="G102" s="23"/>
      <c r="H102" s="49" t="s">
        <v>8</v>
      </c>
      <c r="I102" s="50" t="s">
        <v>21</v>
      </c>
      <c r="J102" s="51"/>
      <c r="K102" s="52"/>
    </row>
    <row r="103" spans="1:11" ht="15.75" customHeight="1">
      <c r="A103" s="23"/>
      <c r="B103" s="53" t="s">
        <v>10</v>
      </c>
      <c r="C103" s="69">
        <f>STDEV(C5:C26)</f>
        <v>339.4706191023999</v>
      </c>
      <c r="D103" s="48"/>
      <c r="E103" s="45"/>
      <c r="F103" s="45"/>
      <c r="G103" s="23"/>
      <c r="H103" s="55" t="s">
        <v>10</v>
      </c>
      <c r="I103" s="56" t="s">
        <v>12</v>
      </c>
      <c r="J103" s="57"/>
      <c r="K103" s="58"/>
    </row>
    <row r="104" spans="1:15" ht="15.75" customHeight="1">
      <c r="A104" s="45"/>
      <c r="B104" s="53" t="s">
        <v>13</v>
      </c>
      <c r="C104" s="54">
        <f>C103/C102</f>
        <v>0.27306494748658316</v>
      </c>
      <c r="D104" s="48"/>
      <c r="E104" s="59">
        <f>C104*100</f>
        <v>27.306494748658316</v>
      </c>
      <c r="F104" s="45" t="s">
        <v>2</v>
      </c>
      <c r="G104" s="23"/>
      <c r="H104" s="55" t="s">
        <v>13</v>
      </c>
      <c r="I104" s="56" t="s">
        <v>14</v>
      </c>
      <c r="J104" s="57"/>
      <c r="K104" s="58"/>
      <c r="M104" s="65" t="s">
        <v>19</v>
      </c>
      <c r="N104" s="92">
        <f>C110-C111-C112</f>
        <v>16</v>
      </c>
      <c r="O104" s="2" t="s">
        <v>0</v>
      </c>
    </row>
    <row r="105" spans="1:15" ht="15.75" customHeight="1">
      <c r="A105" s="45"/>
      <c r="B105" s="53" t="s">
        <v>9</v>
      </c>
      <c r="C105" s="69">
        <f>C102-C103</f>
        <v>903.7157445339635</v>
      </c>
      <c r="D105" s="48"/>
      <c r="E105" s="45"/>
      <c r="F105" s="45"/>
      <c r="G105" s="23"/>
      <c r="H105" s="55" t="s">
        <v>9</v>
      </c>
      <c r="I105" s="56" t="s">
        <v>15</v>
      </c>
      <c r="J105" s="57"/>
      <c r="K105" s="58"/>
      <c r="M105" s="65" t="s">
        <v>18</v>
      </c>
      <c r="N105" s="92">
        <f>C111</f>
        <v>3</v>
      </c>
      <c r="O105" s="2" t="s">
        <v>0</v>
      </c>
    </row>
    <row r="106" spans="1:15" ht="15.75" customHeight="1">
      <c r="A106" s="45"/>
      <c r="B106" s="60" t="s">
        <v>11</v>
      </c>
      <c r="C106" s="70">
        <f>C102+C103</f>
        <v>1582.6569827387634</v>
      </c>
      <c r="D106" s="48"/>
      <c r="E106" s="45"/>
      <c r="F106" s="45"/>
      <c r="G106" s="23"/>
      <c r="H106" s="61" t="s">
        <v>11</v>
      </c>
      <c r="I106" s="62" t="s">
        <v>16</v>
      </c>
      <c r="J106" s="63"/>
      <c r="K106" s="64"/>
      <c r="M106" s="65" t="s">
        <v>17</v>
      </c>
      <c r="N106" s="92">
        <f>C112</f>
        <v>3</v>
      </c>
      <c r="O106" s="2" t="s">
        <v>0</v>
      </c>
    </row>
    <row r="107" spans="1:6" ht="17.25" customHeight="1">
      <c r="A107" s="42"/>
      <c r="C107" s="42"/>
      <c r="D107" s="42"/>
      <c r="E107" s="42"/>
      <c r="F107" s="42"/>
    </row>
    <row r="108" spans="1:3" ht="11.25">
      <c r="A108" s="42"/>
      <c r="C108" s="42"/>
    </row>
    <row r="109" ht="11.25">
      <c r="A109" s="42"/>
    </row>
    <row r="110" ht="11.25">
      <c r="C110" s="2">
        <f>MAX(I5:I98)</f>
        <v>22</v>
      </c>
    </row>
    <row r="111" ht="11.25">
      <c r="C111" s="89">
        <f>COUNTIF(C5:C25,"&gt;1518")</f>
        <v>3</v>
      </c>
    </row>
    <row r="112" ht="11.25">
      <c r="C112" s="89">
        <f>COUNTIF(C5:C25,"&lt;894")</f>
        <v>3</v>
      </c>
    </row>
  </sheetData>
  <sheetProtection/>
  <mergeCells count="2">
    <mergeCell ref="B2:B4"/>
    <mergeCell ref="K25:N25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2016-07-22T03:28:07Z</cp:lastPrinted>
  <dcterms:created xsi:type="dcterms:W3CDTF">2016-04-07T02:09:12Z</dcterms:created>
  <dcterms:modified xsi:type="dcterms:W3CDTF">2023-12-26T03:14:05Z</dcterms:modified>
  <cp:category/>
  <cp:version/>
  <cp:contentType/>
  <cp:contentStatus/>
</cp:coreProperties>
</file>