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0"/>
  </bookViews>
  <sheets>
    <sheet name="std. - ฝายแม่ลาว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<sst xmlns="http://schemas.openxmlformats.org/spreadsheetml/2006/main" count="39" uniqueCount="24">
  <si>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</si>
  <si>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</si>
  <si>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</si>
  <si>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</si>
  <si>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</si>
  <si>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</si>
  <si>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</si>
  <si>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</si>
  <si>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</si>
  <si>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</si>
  <si>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</si>
  <si>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</si>
  <si>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</si>
  <si>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</si>
  <si>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</si>
  <si>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</si>
  <si>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</si>
  <si>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</si>
  <si>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</si>
  <si>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</si>
  <si>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</si>
  <si>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</si>
  <si>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</si>
  <si>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ปีน้ำ2564 ปริมาณฝนสะสม 1 เม.ย.64 - 23 ธ.ค.64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</si>
</sst>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4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4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0"/>
      <name val="TH SarabunPSK"/>
      <family val="0"/>
    </font>
    <font>
      <sz val="12.85"/>
      <color indexed="12"/>
      <name val="TH SarabunPSK"/>
      <family val="0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>
      <alignment/>
      <protection/>
    </xf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6" fillId="33" borderId="16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ฝายแม่ลาว อ.แม่ลาว จ.เชียงราย</a:t>
            </a:r>
          </a:p>
        </c:rich>
      </c:tx>
      <c:layout>
        <c:manualLayout>
          <c:xMode val="factor"/>
          <c:yMode val="factor"/>
          <c:x val="0.0755"/>
          <c:y val="-0.013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325"/>
          <c:y val="0.21725"/>
          <c:w val="0.8605"/>
          <c:h val="0.6467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4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3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5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6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delete val="1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ฝายแม่ลาว'!$B$5:$B$41</c:f>
              <c:numCache>
                <c:ptCount val="37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  <c:pt idx="36">
                  <c:v>2564</c:v>
                </c:pt>
              </c:numCache>
            </c:numRef>
          </c:cat>
          <c:val>
            <c:numRef>
              <c:f>'std. - ฝายแม่ลาว'!$C$5:$C$41</c:f>
              <c:numCache>
                <c:ptCount val="37"/>
                <c:pt idx="0">
                  <c:v>1641.7</c:v>
                </c:pt>
                <c:pt idx="1">
                  <c:v>1509.4</c:v>
                </c:pt>
                <c:pt idx="2">
                  <c:v>1203.5</c:v>
                </c:pt>
                <c:pt idx="3">
                  <c:v>1537.6</c:v>
                </c:pt>
                <c:pt idx="4">
                  <c:v>1418.6</c:v>
                </c:pt>
                <c:pt idx="5">
                  <c:v>1516.4</c:v>
                </c:pt>
                <c:pt idx="6">
                  <c:v>1249.5</c:v>
                </c:pt>
                <c:pt idx="7">
                  <c:v>1547</c:v>
                </c:pt>
                <c:pt idx="8">
                  <c:v>1361.3</c:v>
                </c:pt>
                <c:pt idx="9">
                  <c:v>1348.9</c:v>
                </c:pt>
                <c:pt idx="10">
                  <c:v>1985.1</c:v>
                </c:pt>
                <c:pt idx="11">
                  <c:v>1671.8</c:v>
                </c:pt>
                <c:pt idx="12">
                  <c:v>1618.4</c:v>
                </c:pt>
                <c:pt idx="13">
                  <c:v>1091.1</c:v>
                </c:pt>
                <c:pt idx="14">
                  <c:v>1513.5</c:v>
                </c:pt>
                <c:pt idx="15">
                  <c:v>1794.9</c:v>
                </c:pt>
                <c:pt idx="16">
                  <c:v>1034.5</c:v>
                </c:pt>
                <c:pt idx="17">
                  <c:v>1459.1</c:v>
                </c:pt>
                <c:pt idx="18">
                  <c:v>1268.3</c:v>
                </c:pt>
                <c:pt idx="19">
                  <c:v>1039.2</c:v>
                </c:pt>
                <c:pt idx="20">
                  <c:v>1337.9</c:v>
                </c:pt>
                <c:pt idx="21">
                  <c:v>919.1</c:v>
                </c:pt>
                <c:pt idx="22">
                  <c:v>664</c:v>
                </c:pt>
                <c:pt idx="23">
                  <c:v>885.6</c:v>
                </c:pt>
                <c:pt idx="24">
                  <c:v>572.5</c:v>
                </c:pt>
                <c:pt idx="25">
                  <c:v>924.9</c:v>
                </c:pt>
                <c:pt idx="26">
                  <c:v>1724.5</c:v>
                </c:pt>
                <c:pt idx="27">
                  <c:v>1239</c:v>
                </c:pt>
                <c:pt idx="28">
                  <c:v>1591</c:v>
                </c:pt>
                <c:pt idx="29">
                  <c:v>1378.3</c:v>
                </c:pt>
                <c:pt idx="30">
                  <c:v>1005.6</c:v>
                </c:pt>
                <c:pt idx="31">
                  <c:v>1353.9</c:v>
                </c:pt>
                <c:pt idx="32">
                  <c:v>1169.3</c:v>
                </c:pt>
                <c:pt idx="33">
                  <c:v>1633.3</c:v>
                </c:pt>
                <c:pt idx="34">
                  <c:v>787.8</c:v>
                </c:pt>
                <c:pt idx="35">
                  <c:v>1094.8</c:v>
                </c:pt>
                <c:pt idx="36">
                  <c:v>929</c:v>
                </c:pt>
              </c:numCache>
            </c:numRef>
          </c:val>
        </c:ser>
        <c:gapWidth val="100"/>
        <c:axId val="30999297"/>
        <c:axId val="10558218"/>
      </c:barChart>
      <c:lineChart>
        <c:grouping val="standard"/>
        <c:varyColors val="0"/>
        <c:ser>
          <c:idx val="1"/>
          <c:order val="1"/>
          <c:tx>
            <c:v>ค่าเฉลี่ย  (2503 - 2563 )อยู่ระหว่างค่า+- SD 25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ฝายแม่ลาว'!$B$5:$B$40</c:f>
              <c:numCache>
                <c:ptCount val="36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</c:numCache>
            </c:numRef>
          </c:cat>
          <c:val>
            <c:numRef>
              <c:f>'std. - ฝายแม่ลาว'!$E$5:$E$40</c:f>
              <c:numCache>
                <c:ptCount val="36"/>
                <c:pt idx="0">
                  <c:v>1308.091666666667</c:v>
                </c:pt>
                <c:pt idx="1">
                  <c:v>1308.091666666667</c:v>
                </c:pt>
                <c:pt idx="2">
                  <c:v>1308.091666666667</c:v>
                </c:pt>
                <c:pt idx="3">
                  <c:v>1308.091666666667</c:v>
                </c:pt>
                <c:pt idx="4">
                  <c:v>1308.091666666667</c:v>
                </c:pt>
                <c:pt idx="5">
                  <c:v>1308.091666666667</c:v>
                </c:pt>
                <c:pt idx="6">
                  <c:v>1308.091666666667</c:v>
                </c:pt>
                <c:pt idx="7">
                  <c:v>1308.091666666667</c:v>
                </c:pt>
                <c:pt idx="8">
                  <c:v>1308.091666666667</c:v>
                </c:pt>
                <c:pt idx="9">
                  <c:v>1308.091666666667</c:v>
                </c:pt>
                <c:pt idx="10">
                  <c:v>1308.091666666667</c:v>
                </c:pt>
                <c:pt idx="11">
                  <c:v>1308.091666666667</c:v>
                </c:pt>
                <c:pt idx="12">
                  <c:v>1308.091666666667</c:v>
                </c:pt>
                <c:pt idx="13">
                  <c:v>1308.091666666667</c:v>
                </c:pt>
                <c:pt idx="14">
                  <c:v>1308.091666666667</c:v>
                </c:pt>
                <c:pt idx="15">
                  <c:v>1308.091666666667</c:v>
                </c:pt>
                <c:pt idx="16">
                  <c:v>1308.091666666667</c:v>
                </c:pt>
                <c:pt idx="17">
                  <c:v>1308.091666666667</c:v>
                </c:pt>
                <c:pt idx="18">
                  <c:v>1308.091666666667</c:v>
                </c:pt>
                <c:pt idx="19">
                  <c:v>1308.091666666667</c:v>
                </c:pt>
                <c:pt idx="20">
                  <c:v>1308.091666666667</c:v>
                </c:pt>
                <c:pt idx="21">
                  <c:v>1308.091666666667</c:v>
                </c:pt>
                <c:pt idx="22">
                  <c:v>1308.091666666667</c:v>
                </c:pt>
                <c:pt idx="23">
                  <c:v>1308.091666666667</c:v>
                </c:pt>
                <c:pt idx="24">
                  <c:v>1308.091666666667</c:v>
                </c:pt>
                <c:pt idx="25">
                  <c:v>1308.091666666667</c:v>
                </c:pt>
                <c:pt idx="26">
                  <c:v>1308.091666666667</c:v>
                </c:pt>
                <c:pt idx="27">
                  <c:v>1308.091666666667</c:v>
                </c:pt>
                <c:pt idx="28">
                  <c:v>1308.091666666667</c:v>
                </c:pt>
                <c:pt idx="29">
                  <c:v>1308.091666666667</c:v>
                </c:pt>
                <c:pt idx="30">
                  <c:v>1308.091666666667</c:v>
                </c:pt>
                <c:pt idx="31">
                  <c:v>1308.091666666667</c:v>
                </c:pt>
                <c:pt idx="32">
                  <c:v>1308.091666666667</c:v>
                </c:pt>
                <c:pt idx="33">
                  <c:v>1308.091666666667</c:v>
                </c:pt>
                <c:pt idx="34">
                  <c:v>1308.091666666667</c:v>
                </c:pt>
                <c:pt idx="35">
                  <c:v>1308.091666666667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5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ฝายแม่ลาว'!$B$5:$B$40</c:f>
              <c:numCache>
                <c:ptCount val="36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</c:numCache>
            </c:numRef>
          </c:cat>
          <c:val>
            <c:numRef>
              <c:f>'std. - ฝายแม่ลาว'!$H$5:$H$40</c:f>
              <c:numCache>
                <c:ptCount val="36"/>
                <c:pt idx="0">
                  <c:v>1635.5147179321502</c:v>
                </c:pt>
                <c:pt idx="1">
                  <c:v>1635.5147179321502</c:v>
                </c:pt>
                <c:pt idx="2">
                  <c:v>1635.5147179321502</c:v>
                </c:pt>
                <c:pt idx="3">
                  <c:v>1635.5147179321502</c:v>
                </c:pt>
                <c:pt idx="4">
                  <c:v>1635.5147179321502</c:v>
                </c:pt>
                <c:pt idx="5">
                  <c:v>1635.5147179321502</c:v>
                </c:pt>
                <c:pt idx="6">
                  <c:v>1635.5147179321502</c:v>
                </c:pt>
                <c:pt idx="7">
                  <c:v>1635.5147179321502</c:v>
                </c:pt>
                <c:pt idx="8">
                  <c:v>1635.5147179321502</c:v>
                </c:pt>
                <c:pt idx="9">
                  <c:v>1635.5147179321502</c:v>
                </c:pt>
                <c:pt idx="10">
                  <c:v>1635.5147179321502</c:v>
                </c:pt>
                <c:pt idx="11">
                  <c:v>1635.5147179321502</c:v>
                </c:pt>
                <c:pt idx="12">
                  <c:v>1635.5147179321502</c:v>
                </c:pt>
                <c:pt idx="13">
                  <c:v>1635.5147179321502</c:v>
                </c:pt>
                <c:pt idx="14">
                  <c:v>1635.5147179321502</c:v>
                </c:pt>
                <c:pt idx="15">
                  <c:v>1635.5147179321502</c:v>
                </c:pt>
                <c:pt idx="16">
                  <c:v>1635.5147179321502</c:v>
                </c:pt>
                <c:pt idx="17">
                  <c:v>1635.5147179321502</c:v>
                </c:pt>
                <c:pt idx="18">
                  <c:v>1635.5147179321502</c:v>
                </c:pt>
                <c:pt idx="19">
                  <c:v>1635.5147179321502</c:v>
                </c:pt>
                <c:pt idx="20">
                  <c:v>1635.5147179321502</c:v>
                </c:pt>
                <c:pt idx="21">
                  <c:v>1635.5147179321502</c:v>
                </c:pt>
                <c:pt idx="22">
                  <c:v>1635.5147179321502</c:v>
                </c:pt>
                <c:pt idx="23">
                  <c:v>1635.5147179321502</c:v>
                </c:pt>
                <c:pt idx="24">
                  <c:v>1635.5147179321502</c:v>
                </c:pt>
                <c:pt idx="25">
                  <c:v>1635.5147179321502</c:v>
                </c:pt>
                <c:pt idx="26">
                  <c:v>1635.5147179321502</c:v>
                </c:pt>
                <c:pt idx="27">
                  <c:v>1635.5147179321502</c:v>
                </c:pt>
                <c:pt idx="28">
                  <c:v>1635.5147179321502</c:v>
                </c:pt>
                <c:pt idx="29">
                  <c:v>1635.5147179321502</c:v>
                </c:pt>
                <c:pt idx="30">
                  <c:v>1635.5147179321502</c:v>
                </c:pt>
                <c:pt idx="31">
                  <c:v>1635.5147179321502</c:v>
                </c:pt>
                <c:pt idx="32">
                  <c:v>1635.5147179321502</c:v>
                </c:pt>
                <c:pt idx="33">
                  <c:v>1635.5147179321502</c:v>
                </c:pt>
                <c:pt idx="34">
                  <c:v>1635.5147179321502</c:v>
                </c:pt>
                <c:pt idx="35">
                  <c:v>1635.5147179321502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6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ฝายแม่ลาว'!$B$5:$B$40</c:f>
              <c:numCache>
                <c:ptCount val="36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</c:numCache>
            </c:numRef>
          </c:cat>
          <c:val>
            <c:numRef>
              <c:f>'std. - ฝายแม่ลาว'!$F$5:$F$40</c:f>
              <c:numCache>
                <c:ptCount val="36"/>
                <c:pt idx="0">
                  <c:v>980.6686154011836</c:v>
                </c:pt>
                <c:pt idx="1">
                  <c:v>980.6686154011836</c:v>
                </c:pt>
                <c:pt idx="2">
                  <c:v>980.6686154011836</c:v>
                </c:pt>
                <c:pt idx="3">
                  <c:v>980.6686154011836</c:v>
                </c:pt>
                <c:pt idx="4">
                  <c:v>980.6686154011836</c:v>
                </c:pt>
                <c:pt idx="5">
                  <c:v>980.6686154011836</c:v>
                </c:pt>
                <c:pt idx="6">
                  <c:v>980.6686154011836</c:v>
                </c:pt>
                <c:pt idx="7">
                  <c:v>980.6686154011836</c:v>
                </c:pt>
                <c:pt idx="8">
                  <c:v>980.6686154011836</c:v>
                </c:pt>
                <c:pt idx="9">
                  <c:v>980.6686154011836</c:v>
                </c:pt>
                <c:pt idx="10">
                  <c:v>980.6686154011836</c:v>
                </c:pt>
                <c:pt idx="11">
                  <c:v>980.6686154011836</c:v>
                </c:pt>
                <c:pt idx="12">
                  <c:v>980.6686154011836</c:v>
                </c:pt>
                <c:pt idx="13">
                  <c:v>980.6686154011836</c:v>
                </c:pt>
                <c:pt idx="14">
                  <c:v>980.6686154011836</c:v>
                </c:pt>
                <c:pt idx="15">
                  <c:v>980.6686154011836</c:v>
                </c:pt>
                <c:pt idx="16">
                  <c:v>980.6686154011836</c:v>
                </c:pt>
                <c:pt idx="17">
                  <c:v>980.6686154011836</c:v>
                </c:pt>
                <c:pt idx="18">
                  <c:v>980.6686154011836</c:v>
                </c:pt>
                <c:pt idx="19">
                  <c:v>980.6686154011836</c:v>
                </c:pt>
                <c:pt idx="20">
                  <c:v>980.6686154011836</c:v>
                </c:pt>
                <c:pt idx="21">
                  <c:v>980.6686154011836</c:v>
                </c:pt>
                <c:pt idx="22">
                  <c:v>980.6686154011836</c:v>
                </c:pt>
                <c:pt idx="23">
                  <c:v>980.6686154011836</c:v>
                </c:pt>
                <c:pt idx="24">
                  <c:v>980.6686154011836</c:v>
                </c:pt>
                <c:pt idx="25">
                  <c:v>980.6686154011836</c:v>
                </c:pt>
                <c:pt idx="26">
                  <c:v>980.6686154011836</c:v>
                </c:pt>
                <c:pt idx="27">
                  <c:v>980.6686154011836</c:v>
                </c:pt>
                <c:pt idx="28">
                  <c:v>980.6686154011836</c:v>
                </c:pt>
                <c:pt idx="29">
                  <c:v>980.6686154011836</c:v>
                </c:pt>
                <c:pt idx="30">
                  <c:v>980.6686154011836</c:v>
                </c:pt>
                <c:pt idx="31">
                  <c:v>980.6686154011836</c:v>
                </c:pt>
                <c:pt idx="32">
                  <c:v>980.6686154011836</c:v>
                </c:pt>
                <c:pt idx="33">
                  <c:v>980.6686154011836</c:v>
                </c:pt>
                <c:pt idx="34">
                  <c:v>980.6686154011836</c:v>
                </c:pt>
                <c:pt idx="35">
                  <c:v>980.6686154011836</c:v>
                </c:pt>
              </c:numCache>
            </c:numRef>
          </c:val>
          <c:smooth val="0"/>
        </c:ser>
        <c:axId val="30999297"/>
        <c:axId val="10558218"/>
      </c:lineChart>
      <c:catAx>
        <c:axId val="30999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0558218"/>
        <c:crossesAt val="0"/>
        <c:auto val="1"/>
        <c:lblOffset val="100"/>
        <c:tickLblSkip val="2"/>
        <c:noMultiLvlLbl val="0"/>
      </c:catAx>
      <c:valAx>
        <c:axId val="10558218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0999297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15"/>
          <c:y val="0.89775"/>
          <c:w val="0.8195"/>
          <c:h val="0.09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ฝายแม่ลาว อ.แม่ลาว จ.เชียงราย</a:t>
            </a:r>
          </a:p>
        </c:rich>
      </c:tx>
      <c:layout>
        <c:manualLayout>
          <c:xMode val="factor"/>
          <c:yMode val="factor"/>
          <c:x val="0.07"/>
          <c:y val="-0.012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775"/>
          <c:y val="0.2185"/>
          <c:w val="0.85525"/>
          <c:h val="0.706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8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delete val="1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ฝายแม่ลาว'!$B$5:$B$41</c:f>
              <c:numCache>
                <c:ptCount val="37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  <c:pt idx="36">
                  <c:v>2564</c:v>
                </c:pt>
              </c:numCache>
            </c:numRef>
          </c:cat>
          <c:val>
            <c:numRef>
              <c:f>'std. - ฝายแม่ลาว'!$C$5:$C$40</c:f>
              <c:numCache>
                <c:ptCount val="36"/>
                <c:pt idx="0">
                  <c:v>1641.7</c:v>
                </c:pt>
                <c:pt idx="1">
                  <c:v>1509.4</c:v>
                </c:pt>
                <c:pt idx="2">
                  <c:v>1203.5</c:v>
                </c:pt>
                <c:pt idx="3">
                  <c:v>1537.6</c:v>
                </c:pt>
                <c:pt idx="4">
                  <c:v>1418.6</c:v>
                </c:pt>
                <c:pt idx="5">
                  <c:v>1516.4</c:v>
                </c:pt>
                <c:pt idx="6">
                  <c:v>1249.5</c:v>
                </c:pt>
                <c:pt idx="7">
                  <c:v>1547</c:v>
                </c:pt>
                <c:pt idx="8">
                  <c:v>1361.3</c:v>
                </c:pt>
                <c:pt idx="9">
                  <c:v>1348.9</c:v>
                </c:pt>
                <c:pt idx="10">
                  <c:v>1985.1</c:v>
                </c:pt>
                <c:pt idx="11">
                  <c:v>1671.8</c:v>
                </c:pt>
                <c:pt idx="12">
                  <c:v>1618.4</c:v>
                </c:pt>
                <c:pt idx="13">
                  <c:v>1091.1</c:v>
                </c:pt>
                <c:pt idx="14">
                  <c:v>1513.5</c:v>
                </c:pt>
                <c:pt idx="15">
                  <c:v>1794.9</c:v>
                </c:pt>
                <c:pt idx="16">
                  <c:v>1034.5</c:v>
                </c:pt>
                <c:pt idx="17">
                  <c:v>1459.1</c:v>
                </c:pt>
                <c:pt idx="18">
                  <c:v>1268.3</c:v>
                </c:pt>
                <c:pt idx="19">
                  <c:v>1039.2</c:v>
                </c:pt>
                <c:pt idx="20">
                  <c:v>1337.9</c:v>
                </c:pt>
                <c:pt idx="21">
                  <c:v>919.1</c:v>
                </c:pt>
                <c:pt idx="22">
                  <c:v>664</c:v>
                </c:pt>
                <c:pt idx="23">
                  <c:v>885.6</c:v>
                </c:pt>
                <c:pt idx="24">
                  <c:v>572.5</c:v>
                </c:pt>
                <c:pt idx="25">
                  <c:v>924.9</c:v>
                </c:pt>
                <c:pt idx="26">
                  <c:v>1724.5</c:v>
                </c:pt>
                <c:pt idx="27">
                  <c:v>1239</c:v>
                </c:pt>
                <c:pt idx="28">
                  <c:v>1591</c:v>
                </c:pt>
                <c:pt idx="29">
                  <c:v>1378.3</c:v>
                </c:pt>
                <c:pt idx="30">
                  <c:v>1005.6</c:v>
                </c:pt>
                <c:pt idx="31">
                  <c:v>1353.9</c:v>
                </c:pt>
                <c:pt idx="32">
                  <c:v>1169.3</c:v>
                </c:pt>
                <c:pt idx="33">
                  <c:v>1633.3</c:v>
                </c:pt>
                <c:pt idx="34">
                  <c:v>787.8</c:v>
                </c:pt>
                <c:pt idx="35">
                  <c:v>1094.8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(2503 - 2563 ) 36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ฝายแม่ลาว'!$B$5:$B$41</c:f>
              <c:numCache>
                <c:ptCount val="37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  <c:pt idx="36">
                  <c:v>2564</c:v>
                </c:pt>
              </c:numCache>
            </c:numRef>
          </c:cat>
          <c:val>
            <c:numRef>
              <c:f>'std. - ฝายแม่ลาว'!$E$5:$E$40</c:f>
              <c:numCache>
                <c:ptCount val="36"/>
                <c:pt idx="0">
                  <c:v>1308.091666666667</c:v>
                </c:pt>
                <c:pt idx="1">
                  <c:v>1308.091666666667</c:v>
                </c:pt>
                <c:pt idx="2">
                  <c:v>1308.091666666667</c:v>
                </c:pt>
                <c:pt idx="3">
                  <c:v>1308.091666666667</c:v>
                </c:pt>
                <c:pt idx="4">
                  <c:v>1308.091666666667</c:v>
                </c:pt>
                <c:pt idx="5">
                  <c:v>1308.091666666667</c:v>
                </c:pt>
                <c:pt idx="6">
                  <c:v>1308.091666666667</c:v>
                </c:pt>
                <c:pt idx="7">
                  <c:v>1308.091666666667</c:v>
                </c:pt>
                <c:pt idx="8">
                  <c:v>1308.091666666667</c:v>
                </c:pt>
                <c:pt idx="9">
                  <c:v>1308.091666666667</c:v>
                </c:pt>
                <c:pt idx="10">
                  <c:v>1308.091666666667</c:v>
                </c:pt>
                <c:pt idx="11">
                  <c:v>1308.091666666667</c:v>
                </c:pt>
                <c:pt idx="12">
                  <c:v>1308.091666666667</c:v>
                </c:pt>
                <c:pt idx="13">
                  <c:v>1308.091666666667</c:v>
                </c:pt>
                <c:pt idx="14">
                  <c:v>1308.091666666667</c:v>
                </c:pt>
                <c:pt idx="15">
                  <c:v>1308.091666666667</c:v>
                </c:pt>
                <c:pt idx="16">
                  <c:v>1308.091666666667</c:v>
                </c:pt>
                <c:pt idx="17">
                  <c:v>1308.091666666667</c:v>
                </c:pt>
                <c:pt idx="18">
                  <c:v>1308.091666666667</c:v>
                </c:pt>
                <c:pt idx="19">
                  <c:v>1308.091666666667</c:v>
                </c:pt>
                <c:pt idx="20">
                  <c:v>1308.091666666667</c:v>
                </c:pt>
                <c:pt idx="21">
                  <c:v>1308.091666666667</c:v>
                </c:pt>
                <c:pt idx="22">
                  <c:v>1308.091666666667</c:v>
                </c:pt>
                <c:pt idx="23">
                  <c:v>1308.091666666667</c:v>
                </c:pt>
                <c:pt idx="24">
                  <c:v>1308.091666666667</c:v>
                </c:pt>
                <c:pt idx="25">
                  <c:v>1308.091666666667</c:v>
                </c:pt>
                <c:pt idx="26">
                  <c:v>1308.091666666667</c:v>
                </c:pt>
                <c:pt idx="27">
                  <c:v>1308.091666666667</c:v>
                </c:pt>
                <c:pt idx="28">
                  <c:v>1308.091666666667</c:v>
                </c:pt>
                <c:pt idx="29">
                  <c:v>1308.091666666667</c:v>
                </c:pt>
                <c:pt idx="30">
                  <c:v>1308.091666666667</c:v>
                </c:pt>
                <c:pt idx="31">
                  <c:v>1308.091666666667</c:v>
                </c:pt>
                <c:pt idx="32">
                  <c:v>1308.091666666667</c:v>
                </c:pt>
                <c:pt idx="33">
                  <c:v>1308.091666666667</c:v>
                </c:pt>
                <c:pt idx="34">
                  <c:v>1308.091666666667</c:v>
                </c:pt>
                <c:pt idx="35">
                  <c:v>1308.091666666667</c:v>
                </c:pt>
              </c:numCache>
            </c:numRef>
          </c:val>
          <c:smooth val="0"/>
        </c:ser>
        <c:ser>
          <c:idx val="2"/>
          <c:order val="2"/>
          <c:tx>
            <c:v>ปี2564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0"/>
              <c:delete val="1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ฝายแม่ลาว'!$B$5:$B$41</c:f>
              <c:numCache>
                <c:ptCount val="37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  <c:pt idx="36">
                  <c:v>2564</c:v>
                </c:pt>
              </c:numCache>
            </c:numRef>
          </c:cat>
          <c:val>
            <c:numRef>
              <c:f>'std. - ฝายแม่ลาว'!$D$5:$D$41</c:f>
              <c:numCache>
                <c:ptCount val="37"/>
                <c:pt idx="36">
                  <c:v>929</c:v>
                </c:pt>
              </c:numCache>
            </c:numRef>
          </c:val>
          <c:smooth val="0"/>
        </c:ser>
        <c:marker val="1"/>
        <c:axId val="27915099"/>
        <c:axId val="49909300"/>
      </c:lineChart>
      <c:catAx>
        <c:axId val="27915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9909300"/>
        <c:crossesAt val="0"/>
        <c:auto val="1"/>
        <c:lblOffset val="100"/>
        <c:tickLblSkip val="1"/>
        <c:noMultiLvlLbl val="0"/>
      </c:catAx>
      <c:valAx>
        <c:axId val="49909300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7915099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1225"/>
          <c:y val="0.93375"/>
          <c:w val="0.82225"/>
          <c:h val="0.064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0.4085</cdr:x>
      <cdr:y>0.51875</cdr:y>
    </cdr:from>
    <cdr:to>
      <cdr:x>0.5375</cdr:x>
      <cdr:y>0.55125</cdr:y>
    </cdr:to>
    <cdr:sp>
      <cdr:nvSpPr>
        <cdr:cNvPr id="1" name="TextBox 1"/>
        <cdr:cNvSpPr txBox="1">
          <a:spLocks noChangeArrowheads="1"/>
        </cdr:cNvSpPr>
      </cdr:nvSpPr>
      <cdr:spPr>
        <a:xfrm>
          <a:off x="3228975" y="2724150"/>
          <a:ext cx="1019175" cy="1714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1,308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0.2125</cdr:x>
      <cdr:y>0.45</cdr:y>
    </cdr:from>
    <cdr:to>
      <cdr:x>0.3495</cdr:x>
      <cdr:y>0.48275</cdr:y>
    </cdr:to>
    <cdr:sp>
      <cdr:nvSpPr>
        <cdr:cNvPr id="2" name="TextBox 1"/>
        <cdr:cNvSpPr txBox="1">
          <a:spLocks noChangeArrowheads="1"/>
        </cdr:cNvSpPr>
      </cdr:nvSpPr>
      <cdr:spPr>
        <a:xfrm>
          <a:off x="1676400" y="2362200"/>
          <a:ext cx="1085850" cy="1714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1,636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0.50725</cdr:x>
      <cdr:y>0.61625</cdr:y>
    </cdr:from>
    <cdr:to>
      <cdr:x>0.645</cdr:x>
      <cdr:y>0.649</cdr:y>
    </cdr:to>
    <cdr:sp>
      <cdr:nvSpPr>
        <cdr:cNvPr id="3" name="TextBox 1"/>
        <cdr:cNvSpPr txBox="1">
          <a:spLocks noChangeArrowheads="1"/>
        </cdr:cNvSpPr>
      </cdr:nvSpPr>
      <cdr:spPr>
        <a:xfrm>
          <a:off x="4010025" y="3238500"/>
          <a:ext cx="1085850" cy="171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981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0.217</cdr:x>
      <cdr:y>0.46525</cdr:y>
    </cdr:from>
    <cdr:to>
      <cdr:x>0.259</cdr:x>
      <cdr:y>0.59725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714500" y="2438400"/>
          <a:ext cx="333375" cy="6953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0"/>
  <sheetViews>
    <sheetView tabSelected="1" zoomScalePageLayoutView="0" workbookViewId="0" topLeftCell="A31">
      <selection activeCell="K42" sqref="K42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6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7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8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2503</v>
      </c>
      <c r="C5" s="71">
        <v>1641.7</v>
      </c>
      <c r="D5" s="72"/>
      <c r="E5" s="73">
        <f aca="true" t="shared" si="0" ref="E5:E14">$C$100</f>
        <v>1308.091666666667</v>
      </c>
      <c r="F5" s="74">
        <f aca="true" t="shared" si="1" ref="F5:F14">+$C$103</f>
        <v>980.6686154011836</v>
      </c>
      <c r="G5" s="75">
        <f aca="true" t="shared" si="2" ref="G5:G14">$C$101</f>
        <v>327.42305126548337</v>
      </c>
      <c r="H5" s="76">
        <f aca="true" t="shared" si="3" ref="H5:H14">+$C$104</f>
        <v>1635.5147179321502</v>
      </c>
      <c r="I5" s="2">
        <v>1</v>
      </c>
    </row>
    <row r="6" spans="2:9" ht="11.25">
      <c r="B6" s="22">
        <v>2504</v>
      </c>
      <c r="C6" s="77">
        <v>1509.4</v>
      </c>
      <c r="D6" s="72"/>
      <c r="E6" s="78">
        <f t="shared" si="0"/>
        <v>1308.091666666667</v>
      </c>
      <c r="F6" s="79">
        <f t="shared" si="1"/>
        <v>980.6686154011836</v>
      </c>
      <c r="G6" s="80">
        <f t="shared" si="2"/>
        <v>327.42305126548337</v>
      </c>
      <c r="H6" s="81">
        <f t="shared" si="3"/>
        <v>1635.5147179321502</v>
      </c>
      <c r="I6" s="2">
        <f>I5+1</f>
        <v>2</v>
      </c>
    </row>
    <row r="7" spans="2:9" ht="11.25">
      <c r="B7" s="22">
        <v>2505</v>
      </c>
      <c r="C7" s="77">
        <v>1203.5</v>
      </c>
      <c r="D7" s="72"/>
      <c r="E7" s="78">
        <f t="shared" si="0"/>
        <v>1308.091666666667</v>
      </c>
      <c r="F7" s="79">
        <f t="shared" si="1"/>
        <v>980.6686154011836</v>
      </c>
      <c r="G7" s="80">
        <f t="shared" si="2"/>
        <v>327.42305126548337</v>
      </c>
      <c r="H7" s="81">
        <f t="shared" si="3"/>
        <v>1635.5147179321502</v>
      </c>
      <c r="I7" s="2">
        <f aca="true" t="shared" si="4" ref="I7:I22">I6+1</f>
        <v>3</v>
      </c>
    </row>
    <row r="8" spans="2:9" ht="11.25">
      <c r="B8" s="22">
        <v>2506</v>
      </c>
      <c r="C8" s="77">
        <v>1537.6</v>
      </c>
      <c r="D8" s="72"/>
      <c r="E8" s="78">
        <f t="shared" si="0"/>
        <v>1308.091666666667</v>
      </c>
      <c r="F8" s="79">
        <f t="shared" si="1"/>
        <v>980.6686154011836</v>
      </c>
      <c r="G8" s="80">
        <f t="shared" si="2"/>
        <v>327.42305126548337</v>
      </c>
      <c r="H8" s="81">
        <f t="shared" si="3"/>
        <v>1635.5147179321502</v>
      </c>
      <c r="I8" s="2">
        <f t="shared" si="4"/>
        <v>4</v>
      </c>
    </row>
    <row r="9" spans="2:9" ht="11.25">
      <c r="B9" s="22">
        <v>2507</v>
      </c>
      <c r="C9" s="77">
        <v>1418.6</v>
      </c>
      <c r="D9" s="72"/>
      <c r="E9" s="78">
        <f t="shared" si="0"/>
        <v>1308.091666666667</v>
      </c>
      <c r="F9" s="79">
        <f t="shared" si="1"/>
        <v>980.6686154011836</v>
      </c>
      <c r="G9" s="80">
        <f t="shared" si="2"/>
        <v>327.42305126548337</v>
      </c>
      <c r="H9" s="81">
        <f t="shared" si="3"/>
        <v>1635.5147179321502</v>
      </c>
      <c r="I9" s="2">
        <f t="shared" si="4"/>
        <v>5</v>
      </c>
    </row>
    <row r="10" spans="2:9" ht="11.25">
      <c r="B10" s="22">
        <v>2508</v>
      </c>
      <c r="C10" s="77">
        <v>1516.4</v>
      </c>
      <c r="D10" s="72"/>
      <c r="E10" s="78">
        <f t="shared" si="0"/>
        <v>1308.091666666667</v>
      </c>
      <c r="F10" s="79">
        <f t="shared" si="1"/>
        <v>980.6686154011836</v>
      </c>
      <c r="G10" s="80">
        <f t="shared" si="2"/>
        <v>327.42305126548337</v>
      </c>
      <c r="H10" s="81">
        <f t="shared" si="3"/>
        <v>1635.5147179321502</v>
      </c>
      <c r="I10" s="2">
        <f t="shared" si="4"/>
        <v>6</v>
      </c>
    </row>
    <row r="11" spans="2:9" ht="11.25">
      <c r="B11" s="22">
        <v>2509</v>
      </c>
      <c r="C11" s="77">
        <v>1249.5</v>
      </c>
      <c r="D11" s="72"/>
      <c r="E11" s="78">
        <f t="shared" si="0"/>
        <v>1308.091666666667</v>
      </c>
      <c r="F11" s="79">
        <f t="shared" si="1"/>
        <v>980.6686154011836</v>
      </c>
      <c r="G11" s="80">
        <f t="shared" si="2"/>
        <v>327.42305126548337</v>
      </c>
      <c r="H11" s="81">
        <f t="shared" si="3"/>
        <v>1635.5147179321502</v>
      </c>
      <c r="I11" s="2">
        <f t="shared" si="4"/>
        <v>7</v>
      </c>
    </row>
    <row r="12" spans="2:9" ht="11.25">
      <c r="B12" s="22">
        <v>2510</v>
      </c>
      <c r="C12" s="77">
        <v>1547</v>
      </c>
      <c r="D12" s="72"/>
      <c r="E12" s="78">
        <f t="shared" si="0"/>
        <v>1308.091666666667</v>
      </c>
      <c r="F12" s="79">
        <f t="shared" si="1"/>
        <v>980.6686154011836</v>
      </c>
      <c r="G12" s="80">
        <f t="shared" si="2"/>
        <v>327.42305126548337</v>
      </c>
      <c r="H12" s="81">
        <f t="shared" si="3"/>
        <v>1635.5147179321502</v>
      </c>
      <c r="I12" s="2">
        <f t="shared" si="4"/>
        <v>8</v>
      </c>
    </row>
    <row r="13" spans="2:9" ht="11.25">
      <c r="B13" s="22">
        <v>2511</v>
      </c>
      <c r="C13" s="77">
        <v>1361.3</v>
      </c>
      <c r="D13" s="72"/>
      <c r="E13" s="78">
        <f t="shared" si="0"/>
        <v>1308.091666666667</v>
      </c>
      <c r="F13" s="79">
        <f t="shared" si="1"/>
        <v>980.6686154011836</v>
      </c>
      <c r="G13" s="80">
        <f t="shared" si="2"/>
        <v>327.42305126548337</v>
      </c>
      <c r="H13" s="81">
        <f t="shared" si="3"/>
        <v>1635.5147179321502</v>
      </c>
      <c r="I13" s="2">
        <f t="shared" si="4"/>
        <v>9</v>
      </c>
    </row>
    <row r="14" spans="2:14" ht="11.25">
      <c r="B14" s="22">
        <v>2512</v>
      </c>
      <c r="C14" s="77">
        <v>1348.9</v>
      </c>
      <c r="D14" s="72"/>
      <c r="E14" s="78">
        <f t="shared" si="0"/>
        <v>1308.091666666667</v>
      </c>
      <c r="F14" s="79">
        <f t="shared" si="1"/>
        <v>980.6686154011836</v>
      </c>
      <c r="G14" s="80">
        <f t="shared" si="2"/>
        <v>327.42305126548337</v>
      </c>
      <c r="H14" s="81">
        <f t="shared" si="3"/>
        <v>1635.5147179321502</v>
      </c>
      <c r="I14" s="2">
        <f t="shared" si="4"/>
        <v>10</v>
      </c>
      <c r="K14" s="91"/>
      <c r="L14" s="91"/>
      <c r="M14" s="91"/>
      <c r="N14" s="91"/>
    </row>
    <row r="15" spans="2:9" ht="11.25">
      <c r="B15" s="22">
        <v>2513</v>
      </c>
      <c r="C15" s="77">
        <v>1985.1</v>
      </c>
      <c r="D15" s="72"/>
      <c r="E15" s="78">
        <f aca="true" t="shared" si="5" ref="E15:E40">$C$100</f>
        <v>1308.091666666667</v>
      </c>
      <c r="F15" s="79">
        <f aca="true" t="shared" si="6" ref="F15:F40">+$C$103</f>
        <v>980.6686154011836</v>
      </c>
      <c r="G15" s="80">
        <f aca="true" t="shared" si="7" ref="G15:G40">$C$101</f>
        <v>327.42305126548337</v>
      </c>
      <c r="H15" s="81">
        <f aca="true" t="shared" si="8" ref="H15:H40">+$C$104</f>
        <v>1635.5147179321502</v>
      </c>
      <c r="I15" s="2">
        <f t="shared" si="4"/>
        <v>11</v>
      </c>
    </row>
    <row r="16" spans="2:9" ht="11.25">
      <c r="B16" s="22">
        <v>2514</v>
      </c>
      <c r="C16" s="77">
        <v>1671.8</v>
      </c>
      <c r="D16" s="72"/>
      <c r="E16" s="78">
        <f t="shared" si="5"/>
        <v>1308.091666666667</v>
      </c>
      <c r="F16" s="79">
        <f t="shared" si="6"/>
        <v>980.6686154011836</v>
      </c>
      <c r="G16" s="80">
        <f t="shared" si="7"/>
        <v>327.42305126548337</v>
      </c>
      <c r="H16" s="81">
        <f t="shared" si="8"/>
        <v>1635.5147179321502</v>
      </c>
      <c r="I16" s="2">
        <f t="shared" si="4"/>
        <v>12</v>
      </c>
    </row>
    <row r="17" spans="2:9" ht="11.25">
      <c r="B17" s="22">
        <v>2515</v>
      </c>
      <c r="C17" s="77">
        <v>1618.4</v>
      </c>
      <c r="D17" s="72"/>
      <c r="E17" s="78">
        <f t="shared" si="5"/>
        <v>1308.091666666667</v>
      </c>
      <c r="F17" s="79">
        <f t="shared" si="6"/>
        <v>980.6686154011836</v>
      </c>
      <c r="G17" s="80">
        <f t="shared" si="7"/>
        <v>327.42305126548337</v>
      </c>
      <c r="H17" s="81">
        <f t="shared" si="8"/>
        <v>1635.5147179321502</v>
      </c>
      <c r="I17" s="2">
        <f t="shared" si="4"/>
        <v>13</v>
      </c>
    </row>
    <row r="18" spans="2:9" ht="11.25">
      <c r="B18" s="22">
        <v>2516</v>
      </c>
      <c r="C18" s="77">
        <v>1091.1</v>
      </c>
      <c r="D18" s="72"/>
      <c r="E18" s="78">
        <f t="shared" si="5"/>
        <v>1308.091666666667</v>
      </c>
      <c r="F18" s="79">
        <f t="shared" si="6"/>
        <v>980.6686154011836</v>
      </c>
      <c r="G18" s="80">
        <f t="shared" si="7"/>
        <v>327.42305126548337</v>
      </c>
      <c r="H18" s="81">
        <f t="shared" si="8"/>
        <v>1635.5147179321502</v>
      </c>
      <c r="I18" s="2">
        <f t="shared" si="4"/>
        <v>14</v>
      </c>
    </row>
    <row r="19" spans="2:9" ht="11.25">
      <c r="B19" s="22">
        <v>2517</v>
      </c>
      <c r="C19" s="82">
        <v>1513.5</v>
      </c>
      <c r="D19" s="72"/>
      <c r="E19" s="78">
        <f t="shared" si="5"/>
        <v>1308.091666666667</v>
      </c>
      <c r="F19" s="79">
        <f t="shared" si="6"/>
        <v>980.6686154011836</v>
      </c>
      <c r="G19" s="80">
        <f t="shared" si="7"/>
        <v>327.42305126548337</v>
      </c>
      <c r="H19" s="81">
        <f t="shared" si="8"/>
        <v>1635.5147179321502</v>
      </c>
      <c r="I19" s="2">
        <f t="shared" si="4"/>
        <v>15</v>
      </c>
    </row>
    <row r="20" spans="2:9" ht="11.25">
      <c r="B20" s="22">
        <v>2518</v>
      </c>
      <c r="C20" s="82">
        <v>1794.9</v>
      </c>
      <c r="D20" s="72"/>
      <c r="E20" s="78">
        <f t="shared" si="5"/>
        <v>1308.091666666667</v>
      </c>
      <c r="F20" s="79">
        <f t="shared" si="6"/>
        <v>980.6686154011836</v>
      </c>
      <c r="G20" s="80">
        <f t="shared" si="7"/>
        <v>327.42305126548337</v>
      </c>
      <c r="H20" s="81">
        <f t="shared" si="8"/>
        <v>1635.5147179321502</v>
      </c>
      <c r="I20" s="2">
        <f t="shared" si="4"/>
        <v>16</v>
      </c>
    </row>
    <row r="21" spans="2:9" ht="11.25">
      <c r="B21" s="22">
        <v>2519</v>
      </c>
      <c r="C21" s="82">
        <v>1034.5</v>
      </c>
      <c r="D21" s="72"/>
      <c r="E21" s="78">
        <f t="shared" si="5"/>
        <v>1308.091666666667</v>
      </c>
      <c r="F21" s="79">
        <f t="shared" si="6"/>
        <v>980.6686154011836</v>
      </c>
      <c r="G21" s="80">
        <f t="shared" si="7"/>
        <v>327.42305126548337</v>
      </c>
      <c r="H21" s="81">
        <f t="shared" si="8"/>
        <v>1635.5147179321502</v>
      </c>
      <c r="I21" s="2">
        <f t="shared" si="4"/>
        <v>17</v>
      </c>
    </row>
    <row r="22" spans="2:13" ht="11.25">
      <c r="B22" s="22">
        <v>2520</v>
      </c>
      <c r="C22" s="77">
        <v>1459.1</v>
      </c>
      <c r="D22" s="72"/>
      <c r="E22" s="78">
        <f t="shared" si="5"/>
        <v>1308.091666666667</v>
      </c>
      <c r="F22" s="79">
        <f t="shared" si="6"/>
        <v>980.6686154011836</v>
      </c>
      <c r="G22" s="80">
        <f t="shared" si="7"/>
        <v>327.42305126548337</v>
      </c>
      <c r="H22" s="81">
        <f t="shared" si="8"/>
        <v>1635.5147179321502</v>
      </c>
      <c r="I22" s="2">
        <f t="shared" si="4"/>
        <v>18</v>
      </c>
      <c r="L22" s="94"/>
      <c r="M22" s="94"/>
    </row>
    <row r="23" spans="2:9" ht="11.25">
      <c r="B23" s="22">
        <v>2521</v>
      </c>
      <c r="C23" s="77">
        <v>1268.3</v>
      </c>
      <c r="D23" s="72"/>
      <c r="E23" s="78">
        <f t="shared" si="5"/>
        <v>1308.091666666667</v>
      </c>
      <c r="F23" s="79">
        <f t="shared" si="6"/>
        <v>980.6686154011836</v>
      </c>
      <c r="G23" s="80">
        <f t="shared" si="7"/>
        <v>327.42305126548337</v>
      </c>
      <c r="H23" s="81">
        <f t="shared" si="8"/>
        <v>1635.5147179321502</v>
      </c>
      <c r="I23" s="2">
        <f>I22+1</f>
        <v>19</v>
      </c>
    </row>
    <row r="24" spans="2:9" ht="11.25">
      <c r="B24" s="22">
        <v>2522</v>
      </c>
      <c r="C24" s="77">
        <v>1039.2</v>
      </c>
      <c r="D24" s="72"/>
      <c r="E24" s="78">
        <f t="shared" si="5"/>
        <v>1308.091666666667</v>
      </c>
      <c r="F24" s="79">
        <f t="shared" si="6"/>
        <v>980.6686154011836</v>
      </c>
      <c r="G24" s="80">
        <f t="shared" si="7"/>
        <v>327.42305126548337</v>
      </c>
      <c r="H24" s="81">
        <f t="shared" si="8"/>
        <v>1635.5147179321502</v>
      </c>
      <c r="I24" s="2">
        <f>I23+1</f>
        <v>20</v>
      </c>
    </row>
    <row r="25" spans="2:9" ht="11.25">
      <c r="B25" s="22">
        <v>2523</v>
      </c>
      <c r="C25" s="77">
        <v>1337.9</v>
      </c>
      <c r="D25" s="72"/>
      <c r="E25" s="78">
        <f t="shared" si="5"/>
        <v>1308.091666666667</v>
      </c>
      <c r="F25" s="79">
        <f t="shared" si="6"/>
        <v>980.6686154011836</v>
      </c>
      <c r="G25" s="80">
        <f t="shared" si="7"/>
        <v>327.42305126548337</v>
      </c>
      <c r="H25" s="81">
        <f t="shared" si="8"/>
        <v>1635.5147179321502</v>
      </c>
      <c r="I25" s="2">
        <f aca="true" t="shared" si="9" ref="I25:I40">I24+1</f>
        <v>21</v>
      </c>
    </row>
    <row r="26" spans="2:9" ht="11.25">
      <c r="B26" s="22">
        <v>2524</v>
      </c>
      <c r="C26" s="82">
        <v>919.1</v>
      </c>
      <c r="D26" s="72"/>
      <c r="E26" s="78">
        <f t="shared" si="5"/>
        <v>1308.091666666667</v>
      </c>
      <c r="F26" s="79">
        <f t="shared" si="6"/>
        <v>980.6686154011836</v>
      </c>
      <c r="G26" s="80">
        <f t="shared" si="7"/>
        <v>327.42305126548337</v>
      </c>
      <c r="H26" s="81">
        <f t="shared" si="8"/>
        <v>1635.5147179321502</v>
      </c>
      <c r="I26" s="2">
        <f t="shared" si="9"/>
        <v>22</v>
      </c>
    </row>
    <row r="27" spans="2:9" ht="11.25">
      <c r="B27" s="22">
        <v>2525</v>
      </c>
      <c r="C27" s="82">
        <v>664</v>
      </c>
      <c r="D27" s="72"/>
      <c r="E27" s="78">
        <f t="shared" si="5"/>
        <v>1308.091666666667</v>
      </c>
      <c r="F27" s="79">
        <f t="shared" si="6"/>
        <v>980.6686154011836</v>
      </c>
      <c r="G27" s="80">
        <f t="shared" si="7"/>
        <v>327.42305126548337</v>
      </c>
      <c r="H27" s="81">
        <f t="shared" si="8"/>
        <v>1635.5147179321502</v>
      </c>
      <c r="I27" s="2">
        <f t="shared" si="9"/>
        <v>23</v>
      </c>
    </row>
    <row r="28" spans="2:9" ht="11.25">
      <c r="B28" s="22">
        <v>2526</v>
      </c>
      <c r="C28" s="82">
        <v>885.6</v>
      </c>
      <c r="D28" s="72"/>
      <c r="E28" s="78">
        <f t="shared" si="5"/>
        <v>1308.091666666667</v>
      </c>
      <c r="F28" s="79">
        <f t="shared" si="6"/>
        <v>980.6686154011836</v>
      </c>
      <c r="G28" s="80">
        <f t="shared" si="7"/>
        <v>327.42305126548337</v>
      </c>
      <c r="H28" s="81">
        <f t="shared" si="8"/>
        <v>1635.5147179321502</v>
      </c>
      <c r="I28" s="2">
        <f t="shared" si="9"/>
        <v>24</v>
      </c>
    </row>
    <row r="29" spans="2:9" ht="11.25">
      <c r="B29" s="22">
        <v>2527</v>
      </c>
      <c r="C29" s="82">
        <v>572.5</v>
      </c>
      <c r="D29" s="72"/>
      <c r="E29" s="78">
        <f t="shared" si="5"/>
        <v>1308.091666666667</v>
      </c>
      <c r="F29" s="79">
        <f t="shared" si="6"/>
        <v>980.6686154011836</v>
      </c>
      <c r="G29" s="80">
        <f t="shared" si="7"/>
        <v>327.42305126548337</v>
      </c>
      <c r="H29" s="81">
        <f t="shared" si="8"/>
        <v>1635.5147179321502</v>
      </c>
      <c r="I29" s="2">
        <f t="shared" si="9"/>
        <v>25</v>
      </c>
    </row>
    <row r="30" spans="2:9" ht="11.25">
      <c r="B30" s="22">
        <v>2528</v>
      </c>
      <c r="C30" s="82">
        <v>924.9</v>
      </c>
      <c r="D30" s="72"/>
      <c r="E30" s="78">
        <f t="shared" si="5"/>
        <v>1308.091666666667</v>
      </c>
      <c r="F30" s="79">
        <f t="shared" si="6"/>
        <v>980.6686154011836</v>
      </c>
      <c r="G30" s="80">
        <f t="shared" si="7"/>
        <v>327.42305126548337</v>
      </c>
      <c r="H30" s="81">
        <f t="shared" si="8"/>
        <v>1635.5147179321502</v>
      </c>
      <c r="I30" s="2">
        <f t="shared" si="9"/>
        <v>26</v>
      </c>
    </row>
    <row r="31" spans="2:16" ht="12">
      <c r="B31" s="22">
        <v>2529</v>
      </c>
      <c r="C31" s="82">
        <v>1724.5</v>
      </c>
      <c r="D31" s="72"/>
      <c r="E31" s="78">
        <f t="shared" si="5"/>
        <v>1308.091666666667</v>
      </c>
      <c r="F31" s="79">
        <f t="shared" si="6"/>
        <v>980.6686154011836</v>
      </c>
      <c r="G31" s="80">
        <f t="shared" si="7"/>
        <v>327.42305126548337</v>
      </c>
      <c r="H31" s="81">
        <f t="shared" si="8"/>
        <v>1635.5147179321502</v>
      </c>
      <c r="I31" s="2">
        <f t="shared" si="9"/>
        <v>27</v>
      </c>
      <c r="P31"/>
    </row>
    <row r="32" spans="2:9" ht="11.25">
      <c r="B32" s="22">
        <v>2530</v>
      </c>
      <c r="C32" s="82">
        <v>1239</v>
      </c>
      <c r="D32" s="72"/>
      <c r="E32" s="78">
        <f t="shared" si="5"/>
        <v>1308.091666666667</v>
      </c>
      <c r="F32" s="79">
        <f t="shared" si="6"/>
        <v>980.6686154011836</v>
      </c>
      <c r="G32" s="80">
        <f t="shared" si="7"/>
        <v>327.42305126548337</v>
      </c>
      <c r="H32" s="81">
        <f t="shared" si="8"/>
        <v>1635.5147179321502</v>
      </c>
      <c r="I32" s="2">
        <f t="shared" si="9"/>
        <v>28</v>
      </c>
    </row>
    <row r="33" spans="2:9" ht="11.25">
      <c r="B33" s="22">
        <v>2531</v>
      </c>
      <c r="C33" s="82">
        <v>1591</v>
      </c>
      <c r="D33" s="72"/>
      <c r="E33" s="78">
        <f t="shared" si="5"/>
        <v>1308.091666666667</v>
      </c>
      <c r="F33" s="79">
        <f t="shared" si="6"/>
        <v>980.6686154011836</v>
      </c>
      <c r="G33" s="80">
        <f t="shared" si="7"/>
        <v>327.42305126548337</v>
      </c>
      <c r="H33" s="81">
        <f t="shared" si="8"/>
        <v>1635.5147179321502</v>
      </c>
      <c r="I33" s="2">
        <f t="shared" si="9"/>
        <v>29</v>
      </c>
    </row>
    <row r="34" spans="2:9" ht="11.25">
      <c r="B34" s="22">
        <v>2532</v>
      </c>
      <c r="C34" s="82">
        <v>1378.3</v>
      </c>
      <c r="D34" s="72"/>
      <c r="E34" s="78">
        <f t="shared" si="5"/>
        <v>1308.091666666667</v>
      </c>
      <c r="F34" s="79">
        <f t="shared" si="6"/>
        <v>980.6686154011836</v>
      </c>
      <c r="G34" s="80">
        <f t="shared" si="7"/>
        <v>327.42305126548337</v>
      </c>
      <c r="H34" s="81">
        <f t="shared" si="8"/>
        <v>1635.5147179321502</v>
      </c>
      <c r="I34" s="2">
        <f t="shared" si="9"/>
        <v>30</v>
      </c>
    </row>
    <row r="35" spans="2:9" ht="11.25">
      <c r="B35" s="22">
        <v>2533</v>
      </c>
      <c r="C35" s="82">
        <v>1005.6</v>
      </c>
      <c r="D35" s="72"/>
      <c r="E35" s="78">
        <f t="shared" si="5"/>
        <v>1308.091666666667</v>
      </c>
      <c r="F35" s="79">
        <f t="shared" si="6"/>
        <v>980.6686154011836</v>
      </c>
      <c r="G35" s="80">
        <f t="shared" si="7"/>
        <v>327.42305126548337</v>
      </c>
      <c r="H35" s="81">
        <f t="shared" si="8"/>
        <v>1635.5147179321502</v>
      </c>
      <c r="I35" s="2">
        <f t="shared" si="9"/>
        <v>31</v>
      </c>
    </row>
    <row r="36" spans="2:9" ht="11.25">
      <c r="B36" s="22">
        <v>2559</v>
      </c>
      <c r="C36" s="82">
        <v>1353.9</v>
      </c>
      <c r="D36" s="72"/>
      <c r="E36" s="78">
        <f t="shared" si="5"/>
        <v>1308.091666666667</v>
      </c>
      <c r="F36" s="79">
        <f t="shared" si="6"/>
        <v>980.6686154011836</v>
      </c>
      <c r="G36" s="80">
        <f t="shared" si="7"/>
        <v>327.42305126548337</v>
      </c>
      <c r="H36" s="81">
        <f t="shared" si="8"/>
        <v>1635.5147179321502</v>
      </c>
      <c r="I36" s="2">
        <f t="shared" si="9"/>
        <v>32</v>
      </c>
    </row>
    <row r="37" spans="2:9" ht="11.25">
      <c r="B37" s="22">
        <v>2560</v>
      </c>
      <c r="C37" s="82">
        <v>1169.3</v>
      </c>
      <c r="D37" s="72"/>
      <c r="E37" s="78">
        <f t="shared" si="5"/>
        <v>1308.091666666667</v>
      </c>
      <c r="F37" s="79">
        <f t="shared" si="6"/>
        <v>980.6686154011836</v>
      </c>
      <c r="G37" s="80">
        <f t="shared" si="7"/>
        <v>327.42305126548337</v>
      </c>
      <c r="H37" s="81">
        <f t="shared" si="8"/>
        <v>1635.5147179321502</v>
      </c>
      <c r="I37" s="2">
        <f t="shared" si="9"/>
        <v>33</v>
      </c>
    </row>
    <row r="38" spans="2:9" ht="11.25">
      <c r="B38" s="22">
        <v>2561</v>
      </c>
      <c r="C38" s="82">
        <v>1633.3</v>
      </c>
      <c r="D38" s="72"/>
      <c r="E38" s="78">
        <f t="shared" si="5"/>
        <v>1308.091666666667</v>
      </c>
      <c r="F38" s="79">
        <f t="shared" si="6"/>
        <v>980.6686154011836</v>
      </c>
      <c r="G38" s="80">
        <f t="shared" si="7"/>
        <v>327.42305126548337</v>
      </c>
      <c r="H38" s="81">
        <f t="shared" si="8"/>
        <v>1635.5147179321502</v>
      </c>
      <c r="I38" s="2">
        <f t="shared" si="9"/>
        <v>34</v>
      </c>
    </row>
    <row r="39" spans="2:9" ht="11.25">
      <c r="B39" s="22">
        <v>2562</v>
      </c>
      <c r="C39" s="77">
        <v>787.8</v>
      </c>
      <c r="E39" s="78">
        <f t="shared" si="5"/>
        <v>1308.091666666667</v>
      </c>
      <c r="F39" s="79">
        <f t="shared" si="6"/>
        <v>980.6686154011836</v>
      </c>
      <c r="G39" s="80">
        <f t="shared" si="7"/>
        <v>327.42305126548337</v>
      </c>
      <c r="H39" s="81">
        <f t="shared" si="8"/>
        <v>1635.5147179321502</v>
      </c>
      <c r="I39" s="2">
        <f t="shared" si="9"/>
        <v>35</v>
      </c>
    </row>
    <row r="40" spans="2:9" ht="11.25">
      <c r="B40" s="22">
        <v>2563</v>
      </c>
      <c r="C40" s="77">
        <v>1094.8</v>
      </c>
      <c r="D40" s="95"/>
      <c r="E40" s="78">
        <f t="shared" si="5"/>
        <v>1308.091666666667</v>
      </c>
      <c r="F40" s="79">
        <f t="shared" si="6"/>
        <v>980.6686154011836</v>
      </c>
      <c r="G40" s="80">
        <f t="shared" si="7"/>
        <v>327.42305126548337</v>
      </c>
      <c r="H40" s="81">
        <f t="shared" si="8"/>
        <v>1635.5147179321502</v>
      </c>
      <c r="I40" s="2">
        <f t="shared" si="9"/>
        <v>36</v>
      </c>
    </row>
    <row r="41" spans="2:14" ht="11.25">
      <c r="B41" s="92">
        <v>2564</v>
      </c>
      <c r="C41" s="93">
        <v>929</v>
      </c>
      <c r="D41" s="95">
        <f>C41</f>
        <v>929</v>
      </c>
      <c r="E41" s="78"/>
      <c r="F41" s="79"/>
      <c r="G41" s="80"/>
      <c r="H41" s="81"/>
      <c r="K41" s="99" t="s">
        <v>23</v>
      </c>
      <c r="L41" s="99"/>
      <c r="M41" s="99"/>
      <c r="N41" s="99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77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14" ht="11.25">
      <c r="B47" s="22"/>
      <c r="C47" s="82"/>
      <c r="D47" s="72"/>
      <c r="E47" s="78"/>
      <c r="F47" s="79"/>
      <c r="G47" s="80"/>
      <c r="H47" s="81"/>
      <c r="J47" s="23"/>
      <c r="K47" s="23"/>
      <c r="L47" s="23"/>
      <c r="M47" s="23"/>
      <c r="N47" s="23"/>
    </row>
    <row r="48" spans="2:14" ht="11.25">
      <c r="B48" s="22"/>
      <c r="C48" s="82"/>
      <c r="D48" s="72"/>
      <c r="E48" s="78"/>
      <c r="F48" s="79"/>
      <c r="G48" s="80"/>
      <c r="H48" s="81"/>
      <c r="J48" s="30"/>
      <c r="K48" s="30"/>
      <c r="L48" s="30"/>
      <c r="M48" s="30"/>
      <c r="N48" s="23"/>
    </row>
    <row r="49" spans="2:14" ht="11.25">
      <c r="B49" s="22"/>
      <c r="C49" s="87"/>
      <c r="D49" s="72"/>
      <c r="E49" s="78"/>
      <c r="F49" s="79"/>
      <c r="G49" s="80"/>
      <c r="H49" s="81"/>
      <c r="J49" s="30"/>
      <c r="K49" s="30"/>
      <c r="L49" s="30"/>
      <c r="M49" s="30"/>
      <c r="N49" s="23"/>
    </row>
    <row r="50" spans="2:14" ht="11.25">
      <c r="B50" s="22"/>
      <c r="C50" s="87"/>
      <c r="D50" s="72"/>
      <c r="E50" s="78"/>
      <c r="F50" s="79"/>
      <c r="G50" s="80"/>
      <c r="H50" s="81"/>
      <c r="J50" s="31"/>
      <c r="K50" s="28"/>
      <c r="L50" s="31"/>
      <c r="M50" s="32"/>
      <c r="N50" s="23"/>
    </row>
    <row r="51" spans="2:13" ht="11.25">
      <c r="B51" s="22"/>
      <c r="C51" s="82"/>
      <c r="D51" s="72"/>
      <c r="E51" s="78"/>
      <c r="F51" s="79"/>
      <c r="G51" s="80"/>
      <c r="H51" s="81"/>
      <c r="J51" s="33"/>
      <c r="K51" s="34"/>
      <c r="L51" s="33"/>
      <c r="M51" s="35"/>
    </row>
    <row r="52" spans="2:13" ht="11.25">
      <c r="B52" s="22"/>
      <c r="C52" s="82"/>
      <c r="D52" s="72"/>
      <c r="E52" s="78"/>
      <c r="F52" s="79"/>
      <c r="G52" s="80"/>
      <c r="H52" s="81"/>
      <c r="J52" s="33"/>
      <c r="K52" s="34"/>
      <c r="L52" s="33"/>
      <c r="M52" s="35"/>
    </row>
    <row r="53" spans="2:13" ht="11.25">
      <c r="B53" s="22"/>
      <c r="C53" s="82"/>
      <c r="D53" s="72"/>
      <c r="E53" s="78"/>
      <c r="F53" s="79"/>
      <c r="G53" s="80"/>
      <c r="H53" s="81"/>
      <c r="J53" s="33"/>
      <c r="K53" s="34"/>
      <c r="L53" s="33"/>
      <c r="M53" s="35"/>
    </row>
    <row r="54" spans="2:13" ht="11.25">
      <c r="B54" s="22"/>
      <c r="C54" s="82"/>
      <c r="D54" s="72"/>
      <c r="E54" s="78"/>
      <c r="F54" s="79"/>
      <c r="G54" s="80"/>
      <c r="H54" s="81"/>
      <c r="J54" s="33"/>
      <c r="K54" s="34"/>
      <c r="L54" s="33"/>
      <c r="M54" s="35"/>
    </row>
    <row r="55" spans="2:13" ht="11.25">
      <c r="B55" s="22"/>
      <c r="C55" s="82"/>
      <c r="D55" s="72"/>
      <c r="E55" s="78"/>
      <c r="F55" s="79"/>
      <c r="G55" s="80"/>
      <c r="H55" s="81"/>
      <c r="J55" s="33"/>
      <c r="K55" s="34"/>
      <c r="L55" s="33"/>
      <c r="M55" s="35"/>
    </row>
    <row r="56" spans="2:13" ht="11.25">
      <c r="B56" s="22"/>
      <c r="C56" s="82"/>
      <c r="D56" s="72"/>
      <c r="E56" s="78"/>
      <c r="F56" s="79"/>
      <c r="G56" s="80"/>
      <c r="H56" s="81"/>
      <c r="J56" s="33"/>
      <c r="K56" s="34"/>
      <c r="L56" s="33"/>
      <c r="M56" s="35"/>
    </row>
    <row r="57" spans="2:13" ht="11.25">
      <c r="B57" s="22"/>
      <c r="C57" s="82"/>
      <c r="D57" s="72"/>
      <c r="E57" s="78"/>
      <c r="F57" s="79"/>
      <c r="G57" s="80"/>
      <c r="H57" s="81"/>
      <c r="J57" s="33"/>
      <c r="K57" s="34"/>
      <c r="L57" s="33"/>
      <c r="M57" s="35"/>
    </row>
    <row r="58" spans="2:13" ht="11.25">
      <c r="B58" s="22"/>
      <c r="C58" s="82"/>
      <c r="D58" s="72"/>
      <c r="E58" s="78"/>
      <c r="F58" s="79"/>
      <c r="G58" s="80"/>
      <c r="H58" s="81"/>
      <c r="J58" s="33"/>
      <c r="K58" s="34"/>
      <c r="L58" s="33"/>
      <c r="M58" s="35"/>
    </row>
    <row r="59" spans="2:13" ht="11.25">
      <c r="B59" s="22"/>
      <c r="C59" s="82"/>
      <c r="D59" s="72"/>
      <c r="E59" s="78"/>
      <c r="F59" s="79"/>
      <c r="G59" s="80"/>
      <c r="H59" s="81"/>
      <c r="J59" s="33"/>
      <c r="K59" s="34"/>
      <c r="L59" s="33"/>
      <c r="M59" s="35"/>
    </row>
    <row r="60" spans="2:13" ht="11.25">
      <c r="B60" s="22"/>
      <c r="C60" s="82"/>
      <c r="D60" s="72"/>
      <c r="E60" s="78"/>
      <c r="F60" s="79"/>
      <c r="G60" s="80"/>
      <c r="H60" s="81"/>
      <c r="J60" s="33"/>
      <c r="K60" s="34"/>
      <c r="L60" s="33"/>
      <c r="M60" s="35"/>
    </row>
    <row r="61" spans="2:13" ht="11.25">
      <c r="B61" s="22"/>
      <c r="C61" s="82"/>
      <c r="D61" s="72"/>
      <c r="E61" s="78"/>
      <c r="F61" s="79"/>
      <c r="G61" s="80"/>
      <c r="H61" s="81"/>
      <c r="J61" s="33"/>
      <c r="K61" s="34"/>
      <c r="L61" s="33"/>
      <c r="M61" s="35"/>
    </row>
    <row r="62" spans="2:13" ht="11.25">
      <c r="B62" s="22"/>
      <c r="C62" s="82"/>
      <c r="D62" s="72"/>
      <c r="E62" s="78"/>
      <c r="F62" s="79"/>
      <c r="G62" s="80"/>
      <c r="H62" s="81"/>
      <c r="J62" s="33"/>
      <c r="K62" s="34"/>
      <c r="L62" s="33"/>
      <c r="M62" s="35"/>
    </row>
    <row r="63" spans="2:13" ht="11.25">
      <c r="B63" s="22"/>
      <c r="C63" s="82"/>
      <c r="D63" s="72"/>
      <c r="E63" s="78"/>
      <c r="F63" s="79"/>
      <c r="G63" s="80"/>
      <c r="H63" s="81"/>
      <c r="J63" s="33"/>
      <c r="K63" s="34"/>
      <c r="L63" s="33"/>
      <c r="M63" s="35"/>
    </row>
    <row r="64" spans="2:13" ht="11.25">
      <c r="B64" s="22"/>
      <c r="C64" s="82"/>
      <c r="D64" s="72"/>
      <c r="E64" s="78"/>
      <c r="F64" s="79"/>
      <c r="G64" s="80"/>
      <c r="H64" s="81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9"/>
      <c r="C86" s="87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78"/>
      <c r="F87" s="79"/>
      <c r="G87" s="80"/>
      <c r="H87" s="81"/>
      <c r="J87" s="33"/>
      <c r="K87" s="34"/>
      <c r="L87" s="33"/>
      <c r="M87" s="35"/>
    </row>
    <row r="88" spans="2:13" ht="11.25">
      <c r="B88" s="29"/>
      <c r="C88" s="87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9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9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2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36"/>
      <c r="C94" s="88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9"/>
      <c r="C95" s="66"/>
      <c r="D95" s="21"/>
      <c r="E95" s="24"/>
      <c r="F95" s="25"/>
      <c r="G95" s="26"/>
      <c r="H95" s="27"/>
      <c r="J95" s="33"/>
      <c r="K95" s="34"/>
      <c r="L95" s="33"/>
      <c r="M95" s="35"/>
    </row>
    <row r="96" spans="2:13" ht="11.25">
      <c r="B96" s="37"/>
      <c r="C96" s="67"/>
      <c r="D96" s="21"/>
      <c r="E96" s="38"/>
      <c r="F96" s="39"/>
      <c r="G96" s="40"/>
      <c r="H96" s="41"/>
      <c r="J96" s="33"/>
      <c r="K96" s="34"/>
      <c r="L96" s="33"/>
      <c r="M96" s="35"/>
    </row>
    <row r="97" spans="2:13" ht="11.25">
      <c r="B97" s="42"/>
      <c r="C97" s="43"/>
      <c r="D97" s="21"/>
      <c r="E97" s="44"/>
      <c r="F97" s="44"/>
      <c r="G97" s="44"/>
      <c r="H97" s="44"/>
      <c r="J97" s="33"/>
      <c r="K97" s="34"/>
      <c r="L97" s="33"/>
      <c r="M97" s="35"/>
    </row>
    <row r="98" spans="2:13" ht="11.25">
      <c r="B98" s="42"/>
      <c r="C98" s="43"/>
      <c r="D98" s="21"/>
      <c r="E98" s="44"/>
      <c r="F98" s="44"/>
      <c r="G98" s="44"/>
      <c r="H98" s="44"/>
      <c r="J98" s="33"/>
      <c r="K98" s="34"/>
      <c r="L98" s="33"/>
      <c r="M98" s="35"/>
    </row>
    <row r="99" spans="1:17" ht="16.5" customHeight="1">
      <c r="A99" s="23"/>
      <c r="B99" s="45"/>
      <c r="C99" s="46"/>
      <c r="D99" s="23"/>
      <c r="E99" s="23"/>
      <c r="F99" s="23"/>
      <c r="G99" s="23"/>
      <c r="H99" s="23"/>
      <c r="I99" s="23"/>
      <c r="J99" s="23"/>
      <c r="K99" s="23"/>
      <c r="Q99" s="43"/>
    </row>
    <row r="100" spans="1:11" ht="15.75" customHeight="1">
      <c r="A100" s="23"/>
      <c r="B100" s="47" t="s">
        <v>8</v>
      </c>
      <c r="C100" s="68">
        <f>AVERAGE(C5:C40)</f>
        <v>1308.091666666667</v>
      </c>
      <c r="D100" s="48"/>
      <c r="E100" s="45"/>
      <c r="F100" s="45"/>
      <c r="G100" s="23"/>
      <c r="H100" s="49" t="s">
        <v>8</v>
      </c>
      <c r="I100" s="50" t="s">
        <v>21</v>
      </c>
      <c r="J100" s="51"/>
      <c r="K100" s="52"/>
    </row>
    <row r="101" spans="1:11" ht="15.75" customHeight="1">
      <c r="A101" s="23"/>
      <c r="B101" s="53" t="s">
        <v>10</v>
      </c>
      <c r="C101" s="69">
        <f>STDEV(C5:C40)</f>
        <v>327.42305126548337</v>
      </c>
      <c r="D101" s="48"/>
      <c r="E101" s="45"/>
      <c r="F101" s="45"/>
      <c r="G101" s="23"/>
      <c r="H101" s="55" t="s">
        <v>10</v>
      </c>
      <c r="I101" s="56" t="s">
        <v>12</v>
      </c>
      <c r="J101" s="57"/>
      <c r="K101" s="58"/>
    </row>
    <row r="102" spans="1:15" ht="15.75" customHeight="1">
      <c r="A102" s="45"/>
      <c r="B102" s="53" t="s">
        <v>13</v>
      </c>
      <c r="C102" s="54">
        <f>C101/C100</f>
        <v>0.2503058918644718</v>
      </c>
      <c r="D102" s="48"/>
      <c r="E102" s="59">
        <f>C102*100</f>
        <v>25.030589186447177</v>
      </c>
      <c r="F102" s="45" t="s">
        <v>2</v>
      </c>
      <c r="G102" s="23"/>
      <c r="H102" s="55" t="s">
        <v>13</v>
      </c>
      <c r="I102" s="56" t="s">
        <v>14</v>
      </c>
      <c r="J102" s="57"/>
      <c r="K102" s="58"/>
      <c r="M102" s="65" t="s">
        <v>19</v>
      </c>
      <c r="N102" s="90">
        <f>C108-C109-C110</f>
        <v>25</v>
      </c>
      <c r="O102" s="2" t="s">
        <v>0</v>
      </c>
    </row>
    <row r="103" spans="1:15" ht="15.75" customHeight="1">
      <c r="A103" s="45"/>
      <c r="B103" s="53" t="s">
        <v>9</v>
      </c>
      <c r="C103" s="69">
        <f>C100-C101</f>
        <v>980.6686154011836</v>
      </c>
      <c r="D103" s="48"/>
      <c r="E103" s="45"/>
      <c r="F103" s="45"/>
      <c r="G103" s="23"/>
      <c r="H103" s="55" t="s">
        <v>9</v>
      </c>
      <c r="I103" s="56" t="s">
        <v>15</v>
      </c>
      <c r="J103" s="57"/>
      <c r="K103" s="58"/>
      <c r="M103" s="65" t="s">
        <v>18</v>
      </c>
      <c r="N103" s="90">
        <f>C109</f>
        <v>5</v>
      </c>
      <c r="O103" s="2" t="s">
        <v>0</v>
      </c>
    </row>
    <row r="104" spans="1:15" ht="15.75" customHeight="1">
      <c r="A104" s="45"/>
      <c r="B104" s="60" t="s">
        <v>11</v>
      </c>
      <c r="C104" s="70">
        <f>C100+C101</f>
        <v>1635.5147179321502</v>
      </c>
      <c r="D104" s="48"/>
      <c r="E104" s="45"/>
      <c r="F104" s="45"/>
      <c r="G104" s="23"/>
      <c r="H104" s="61" t="s">
        <v>11</v>
      </c>
      <c r="I104" s="62" t="s">
        <v>16</v>
      </c>
      <c r="J104" s="63"/>
      <c r="K104" s="64"/>
      <c r="M104" s="65" t="s">
        <v>17</v>
      </c>
      <c r="N104" s="90">
        <f>C110</f>
        <v>6</v>
      </c>
      <c r="O104" s="2" t="s">
        <v>0</v>
      </c>
    </row>
    <row r="105" spans="1:6" ht="17.25" customHeight="1">
      <c r="A105" s="42"/>
      <c r="C105" s="42"/>
      <c r="D105" s="42"/>
      <c r="E105" s="42"/>
      <c r="F105" s="42"/>
    </row>
    <row r="106" spans="1:3" ht="11.25">
      <c r="A106" s="42"/>
      <c r="C106" s="42"/>
    </row>
    <row r="107" ht="11.25">
      <c r="A107" s="42"/>
    </row>
    <row r="108" ht="11.25">
      <c r="C108" s="2">
        <f>MAX(I5:I96)</f>
        <v>36</v>
      </c>
    </row>
    <row r="109" ht="11.25">
      <c r="C109" s="89">
        <f>COUNTIF(C5:C40,"&gt;1636")</f>
        <v>5</v>
      </c>
    </row>
    <row r="110" ht="11.25">
      <c r="C110" s="89">
        <f>COUNTIF(C5:C40,"&lt;981")</f>
        <v>6</v>
      </c>
    </row>
  </sheetData>
  <sheetProtection/>
  <mergeCells count="2">
    <mergeCell ref="B2:B4"/>
    <mergeCell ref="K41:N41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2016-07-22T09:04:33Z</cp:lastPrinted>
  <dcterms:created xsi:type="dcterms:W3CDTF">2016-04-07T02:09:12Z</dcterms:created>
  <dcterms:modified xsi:type="dcterms:W3CDTF">2021-12-23T03:33:31Z</dcterms:modified>
  <cp:category/>
  <cp:version/>
  <cp:contentType/>
  <cp:contentStatus/>
</cp:coreProperties>
</file>