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วังเหนือ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<sst xmlns="http://schemas.openxmlformats.org/spreadsheetml/2006/main" count="38" uniqueCount="23">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</sst>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อ.วังเหนือ จ.ลำปาง</a:t>
            </a:r>
          </a:p>
        </c:rich>
      </c:tx>
      <c:layout>
        <c:manualLayout>
          <c:xMode val="factor"/>
          <c:yMode val="factor"/>
          <c:x val="0.057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57"/>
          <c:w val="0.86875"/>
          <c:h val="0.73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อ.วังเหนือ'!$B$5:$B$70</c:f>
              <c:numCache>
                <c:ptCount val="66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</c:numCache>
            </c:numRef>
          </c:cat>
          <c:val>
            <c:numRef>
              <c:f>'std. - อ.วังเหนือ'!$C$5:$C$70</c:f>
              <c:numCache>
                <c:ptCount val="66"/>
                <c:pt idx="0">
                  <c:v>1308.8</c:v>
                </c:pt>
                <c:pt idx="1">
                  <c:v>982.7</c:v>
                </c:pt>
                <c:pt idx="2">
                  <c:v>1234.1</c:v>
                </c:pt>
                <c:pt idx="3">
                  <c:v>1299.6</c:v>
                </c:pt>
                <c:pt idx="4">
                  <c:v>1740.7</c:v>
                </c:pt>
                <c:pt idx="5">
                  <c:v>947.8</c:v>
                </c:pt>
                <c:pt idx="6">
                  <c:v>1169</c:v>
                </c:pt>
                <c:pt idx="7">
                  <c:v>1648.5</c:v>
                </c:pt>
                <c:pt idx="8">
                  <c:v>1117.5</c:v>
                </c:pt>
                <c:pt idx="9">
                  <c:v>1177.7</c:v>
                </c:pt>
                <c:pt idx="10">
                  <c:v>1128.5</c:v>
                </c:pt>
                <c:pt idx="11">
                  <c:v>1068</c:v>
                </c:pt>
                <c:pt idx="12">
                  <c:v>844.9</c:v>
                </c:pt>
                <c:pt idx="13">
                  <c:v>1006.4</c:v>
                </c:pt>
                <c:pt idx="14">
                  <c:v>1029.4</c:v>
                </c:pt>
                <c:pt idx="15">
                  <c:v>757.6</c:v>
                </c:pt>
                <c:pt idx="16">
                  <c:v>1417.7</c:v>
                </c:pt>
                <c:pt idx="17">
                  <c:v>1064.1</c:v>
                </c:pt>
                <c:pt idx="18">
                  <c:v>1371.2</c:v>
                </c:pt>
                <c:pt idx="19">
                  <c:v>1195.5</c:v>
                </c:pt>
                <c:pt idx="20">
                  <c:v>1405.9</c:v>
                </c:pt>
                <c:pt idx="21">
                  <c:v>973.8</c:v>
                </c:pt>
                <c:pt idx="22">
                  <c:v>826.4</c:v>
                </c:pt>
                <c:pt idx="23">
                  <c:v>1012.6</c:v>
                </c:pt>
                <c:pt idx="24">
                  <c:v>1326.3</c:v>
                </c:pt>
                <c:pt idx="25">
                  <c:v>948.9</c:v>
                </c:pt>
                <c:pt idx="28">
                  <c:v>1208.4</c:v>
                </c:pt>
                <c:pt idx="29">
                  <c:v>870.2</c:v>
                </c:pt>
                <c:pt idx="30">
                  <c:v>1209.1</c:v>
                </c:pt>
                <c:pt idx="31">
                  <c:v>1285.4</c:v>
                </c:pt>
                <c:pt idx="32">
                  <c:v>801.8</c:v>
                </c:pt>
                <c:pt idx="33">
                  <c:v>1044.4</c:v>
                </c:pt>
                <c:pt idx="34">
                  <c:v>959.5</c:v>
                </c:pt>
                <c:pt idx="35">
                  <c:v>751.8</c:v>
                </c:pt>
                <c:pt idx="36">
                  <c:v>1191.1</c:v>
                </c:pt>
                <c:pt idx="37">
                  <c:v>1491.7</c:v>
                </c:pt>
                <c:pt idx="38">
                  <c:v>1358.4</c:v>
                </c:pt>
                <c:pt idx="39">
                  <c:v>1389.8</c:v>
                </c:pt>
                <c:pt idx="40">
                  <c:v>854</c:v>
                </c:pt>
                <c:pt idx="41">
                  <c:v>1037.9</c:v>
                </c:pt>
                <c:pt idx="42">
                  <c:v>1439.9</c:v>
                </c:pt>
                <c:pt idx="43">
                  <c:v>1064.1</c:v>
                </c:pt>
                <c:pt idx="44">
                  <c:v>1554.4</c:v>
                </c:pt>
                <c:pt idx="45">
                  <c:v>1668.4</c:v>
                </c:pt>
                <c:pt idx="46">
                  <c:v>1132.6</c:v>
                </c:pt>
                <c:pt idx="47">
                  <c:v>1485.7</c:v>
                </c:pt>
                <c:pt idx="49">
                  <c:v>1366.1</c:v>
                </c:pt>
                <c:pt idx="50">
                  <c:v>1056.8</c:v>
                </c:pt>
                <c:pt idx="51">
                  <c:v>814.9</c:v>
                </c:pt>
                <c:pt idx="52">
                  <c:v>851.7</c:v>
                </c:pt>
                <c:pt idx="53">
                  <c:v>1005.6</c:v>
                </c:pt>
                <c:pt idx="54">
                  <c:v>1418.5</c:v>
                </c:pt>
                <c:pt idx="55">
                  <c:v>1106.3</c:v>
                </c:pt>
                <c:pt idx="56">
                  <c:v>991.5</c:v>
                </c:pt>
                <c:pt idx="57">
                  <c:v>631</c:v>
                </c:pt>
                <c:pt idx="58">
                  <c:v>538.2</c:v>
                </c:pt>
                <c:pt idx="59">
                  <c:v>1381.5</c:v>
                </c:pt>
                <c:pt idx="60">
                  <c:v>822.9</c:v>
                </c:pt>
                <c:pt idx="61">
                  <c:v>1085.7</c:v>
                </c:pt>
                <c:pt idx="62">
                  <c:v>736.7</c:v>
                </c:pt>
                <c:pt idx="63">
                  <c:v>921.8</c:v>
                </c:pt>
                <c:pt idx="64">
                  <c:v>1598</c:v>
                </c:pt>
                <c:pt idx="65">
                  <c:v>1782</c:v>
                </c:pt>
              </c:numCache>
            </c:numRef>
          </c:val>
        </c:ser>
        <c:gapWidth val="100"/>
        <c:axId val="6020294"/>
        <c:axId val="54182647"/>
      </c:barChart>
      <c:lineChart>
        <c:grouping val="standard"/>
        <c:varyColors val="0"/>
        <c:ser>
          <c:idx val="1"/>
          <c:order val="1"/>
          <c:tx>
            <c:v>ค่าเฉลี่ย  (2500 - 2564 )อยู่ระหว่างค่า+- SD 41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อ.วังเหนือ'!$E$5:$E$69</c:f>
              <c:numCache>
                <c:ptCount val="65"/>
                <c:pt idx="0">
                  <c:v>1131.1193548387098</c:v>
                </c:pt>
                <c:pt idx="1">
                  <c:v>1131.1193548387098</c:v>
                </c:pt>
                <c:pt idx="2">
                  <c:v>1131.1193548387098</c:v>
                </c:pt>
                <c:pt idx="3">
                  <c:v>1131.1193548387098</c:v>
                </c:pt>
                <c:pt idx="4">
                  <c:v>1131.1193548387098</c:v>
                </c:pt>
                <c:pt idx="5">
                  <c:v>1131.1193548387098</c:v>
                </c:pt>
                <c:pt idx="6">
                  <c:v>1131.1193548387098</c:v>
                </c:pt>
                <c:pt idx="7">
                  <c:v>1131.1193548387098</c:v>
                </c:pt>
                <c:pt idx="8">
                  <c:v>1131.1193548387098</c:v>
                </c:pt>
                <c:pt idx="9">
                  <c:v>1131.1193548387098</c:v>
                </c:pt>
                <c:pt idx="10">
                  <c:v>1131.1193548387098</c:v>
                </c:pt>
                <c:pt idx="11">
                  <c:v>1131.1193548387098</c:v>
                </c:pt>
                <c:pt idx="12">
                  <c:v>1131.1193548387098</c:v>
                </c:pt>
                <c:pt idx="13">
                  <c:v>1131.1193548387098</c:v>
                </c:pt>
                <c:pt idx="14">
                  <c:v>1131.1193548387098</c:v>
                </c:pt>
                <c:pt idx="15">
                  <c:v>1131.1193548387098</c:v>
                </c:pt>
                <c:pt idx="16">
                  <c:v>1131.1193548387098</c:v>
                </c:pt>
                <c:pt idx="17">
                  <c:v>1131.1193548387098</c:v>
                </c:pt>
                <c:pt idx="18">
                  <c:v>1131.1193548387098</c:v>
                </c:pt>
                <c:pt idx="19">
                  <c:v>1131.1193548387098</c:v>
                </c:pt>
                <c:pt idx="20">
                  <c:v>1131.1193548387098</c:v>
                </c:pt>
                <c:pt idx="21">
                  <c:v>1131.1193548387098</c:v>
                </c:pt>
                <c:pt idx="22">
                  <c:v>1131.1193548387098</c:v>
                </c:pt>
                <c:pt idx="23">
                  <c:v>1131.1193548387098</c:v>
                </c:pt>
                <c:pt idx="24">
                  <c:v>1131.1193548387098</c:v>
                </c:pt>
                <c:pt idx="25">
                  <c:v>1131.1193548387098</c:v>
                </c:pt>
                <c:pt idx="26">
                  <c:v>1131.1193548387098</c:v>
                </c:pt>
                <c:pt idx="27">
                  <c:v>1131.1193548387098</c:v>
                </c:pt>
                <c:pt idx="28">
                  <c:v>1131.1193548387098</c:v>
                </c:pt>
                <c:pt idx="29">
                  <c:v>1131.1193548387098</c:v>
                </c:pt>
                <c:pt idx="30">
                  <c:v>1131.1193548387098</c:v>
                </c:pt>
                <c:pt idx="31">
                  <c:v>1131.1193548387098</c:v>
                </c:pt>
                <c:pt idx="32">
                  <c:v>1131.1193548387098</c:v>
                </c:pt>
                <c:pt idx="33">
                  <c:v>1131.1193548387098</c:v>
                </c:pt>
                <c:pt idx="34">
                  <c:v>1131.1193548387098</c:v>
                </c:pt>
                <c:pt idx="35">
                  <c:v>1131.1193548387098</c:v>
                </c:pt>
                <c:pt idx="36">
                  <c:v>1131.1193548387098</c:v>
                </c:pt>
                <c:pt idx="37">
                  <c:v>1131.1193548387098</c:v>
                </c:pt>
                <c:pt idx="38">
                  <c:v>1131.1193548387098</c:v>
                </c:pt>
                <c:pt idx="39">
                  <c:v>1131.1193548387098</c:v>
                </c:pt>
                <c:pt idx="40">
                  <c:v>1131.1193548387098</c:v>
                </c:pt>
                <c:pt idx="41">
                  <c:v>1131.1193548387098</c:v>
                </c:pt>
                <c:pt idx="42">
                  <c:v>1131.1193548387098</c:v>
                </c:pt>
                <c:pt idx="43">
                  <c:v>1131.1193548387098</c:v>
                </c:pt>
                <c:pt idx="44">
                  <c:v>1131.1193548387098</c:v>
                </c:pt>
                <c:pt idx="45">
                  <c:v>1131.1193548387098</c:v>
                </c:pt>
                <c:pt idx="46">
                  <c:v>1131.1193548387098</c:v>
                </c:pt>
                <c:pt idx="47">
                  <c:v>1131.1193548387098</c:v>
                </c:pt>
                <c:pt idx="48">
                  <c:v>1131.1193548387098</c:v>
                </c:pt>
                <c:pt idx="49">
                  <c:v>1131.1193548387098</c:v>
                </c:pt>
                <c:pt idx="50">
                  <c:v>1131.1193548387098</c:v>
                </c:pt>
                <c:pt idx="51">
                  <c:v>1131.1193548387098</c:v>
                </c:pt>
                <c:pt idx="52">
                  <c:v>1131.1193548387098</c:v>
                </c:pt>
                <c:pt idx="53">
                  <c:v>1131.1193548387098</c:v>
                </c:pt>
                <c:pt idx="54">
                  <c:v>1131.1193548387098</c:v>
                </c:pt>
                <c:pt idx="55">
                  <c:v>1131.1193548387098</c:v>
                </c:pt>
                <c:pt idx="56">
                  <c:v>1131.1193548387098</c:v>
                </c:pt>
                <c:pt idx="57">
                  <c:v>1131.1193548387098</c:v>
                </c:pt>
                <c:pt idx="58">
                  <c:v>1131.1193548387098</c:v>
                </c:pt>
                <c:pt idx="59">
                  <c:v>1131.1193548387098</c:v>
                </c:pt>
                <c:pt idx="60">
                  <c:v>1131.1193548387098</c:v>
                </c:pt>
                <c:pt idx="61">
                  <c:v>1131.1193548387098</c:v>
                </c:pt>
                <c:pt idx="62">
                  <c:v>1131.1193548387098</c:v>
                </c:pt>
                <c:pt idx="63">
                  <c:v>1131.1193548387098</c:v>
                </c:pt>
                <c:pt idx="64">
                  <c:v>1131.1193548387098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อ.วังเหนือ'!$H$5:$H$69</c:f>
              <c:numCache>
                <c:ptCount val="65"/>
                <c:pt idx="0">
                  <c:v>1399.9300419790989</c:v>
                </c:pt>
                <c:pt idx="1">
                  <c:v>1399.9300419790989</c:v>
                </c:pt>
                <c:pt idx="2">
                  <c:v>1399.9300419790989</c:v>
                </c:pt>
                <c:pt idx="3">
                  <c:v>1399.9300419790989</c:v>
                </c:pt>
                <c:pt idx="4">
                  <c:v>1399.9300419790989</c:v>
                </c:pt>
                <c:pt idx="5">
                  <c:v>1399.9300419790989</c:v>
                </c:pt>
                <c:pt idx="6">
                  <c:v>1399.9300419790989</c:v>
                </c:pt>
                <c:pt idx="7">
                  <c:v>1399.9300419790989</c:v>
                </c:pt>
                <c:pt idx="8">
                  <c:v>1399.9300419790989</c:v>
                </c:pt>
                <c:pt idx="9">
                  <c:v>1399.9300419790989</c:v>
                </c:pt>
                <c:pt idx="10">
                  <c:v>1399.9300419790989</c:v>
                </c:pt>
                <c:pt idx="11">
                  <c:v>1399.9300419790989</c:v>
                </c:pt>
                <c:pt idx="12">
                  <c:v>1399.9300419790989</c:v>
                </c:pt>
                <c:pt idx="13">
                  <c:v>1399.9300419790989</c:v>
                </c:pt>
                <c:pt idx="14">
                  <c:v>1399.9300419790989</c:v>
                </c:pt>
                <c:pt idx="15">
                  <c:v>1399.9300419790989</c:v>
                </c:pt>
                <c:pt idx="16">
                  <c:v>1399.9300419790989</c:v>
                </c:pt>
                <c:pt idx="17">
                  <c:v>1399.9300419790989</c:v>
                </c:pt>
                <c:pt idx="18">
                  <c:v>1399.9300419790989</c:v>
                </c:pt>
                <c:pt idx="19">
                  <c:v>1399.9300419790989</c:v>
                </c:pt>
                <c:pt idx="20">
                  <c:v>1399.9300419790989</c:v>
                </c:pt>
                <c:pt idx="21">
                  <c:v>1399.9300419790989</c:v>
                </c:pt>
                <c:pt idx="22">
                  <c:v>1399.9300419790989</c:v>
                </c:pt>
                <c:pt idx="23">
                  <c:v>1399.9300419790989</c:v>
                </c:pt>
                <c:pt idx="24">
                  <c:v>1399.9300419790989</c:v>
                </c:pt>
                <c:pt idx="25">
                  <c:v>1399.9300419790989</c:v>
                </c:pt>
                <c:pt idx="26">
                  <c:v>1399.9300419790989</c:v>
                </c:pt>
                <c:pt idx="27">
                  <c:v>1399.9300419790989</c:v>
                </c:pt>
                <c:pt idx="28">
                  <c:v>1399.9300419790989</c:v>
                </c:pt>
                <c:pt idx="29">
                  <c:v>1399.9300419790989</c:v>
                </c:pt>
                <c:pt idx="30">
                  <c:v>1399.9300419790989</c:v>
                </c:pt>
                <c:pt idx="31">
                  <c:v>1399.9300419790989</c:v>
                </c:pt>
                <c:pt idx="32">
                  <c:v>1399.9300419790989</c:v>
                </c:pt>
                <c:pt idx="33">
                  <c:v>1399.9300419790989</c:v>
                </c:pt>
                <c:pt idx="34">
                  <c:v>1399.9300419790989</c:v>
                </c:pt>
                <c:pt idx="35">
                  <c:v>1399.9300419790989</c:v>
                </c:pt>
                <c:pt idx="36">
                  <c:v>1399.9300419790989</c:v>
                </c:pt>
                <c:pt idx="37">
                  <c:v>1399.9300419790989</c:v>
                </c:pt>
                <c:pt idx="38">
                  <c:v>1399.9300419790989</c:v>
                </c:pt>
                <c:pt idx="39">
                  <c:v>1399.9300419790989</c:v>
                </c:pt>
                <c:pt idx="40">
                  <c:v>1399.9300419790989</c:v>
                </c:pt>
                <c:pt idx="41">
                  <c:v>1399.9300419790989</c:v>
                </c:pt>
                <c:pt idx="42">
                  <c:v>1399.9300419790989</c:v>
                </c:pt>
                <c:pt idx="43">
                  <c:v>1399.9300419790989</c:v>
                </c:pt>
                <c:pt idx="44">
                  <c:v>1399.9300419790989</c:v>
                </c:pt>
                <c:pt idx="45">
                  <c:v>1399.9300419790989</c:v>
                </c:pt>
                <c:pt idx="46">
                  <c:v>1399.9300419790989</c:v>
                </c:pt>
                <c:pt idx="47">
                  <c:v>1399.9300419790989</c:v>
                </c:pt>
                <c:pt idx="48">
                  <c:v>1399.9300419790989</c:v>
                </c:pt>
                <c:pt idx="49">
                  <c:v>1399.9300419790989</c:v>
                </c:pt>
                <c:pt idx="50">
                  <c:v>1399.9300419790989</c:v>
                </c:pt>
                <c:pt idx="51">
                  <c:v>1399.9300419790989</c:v>
                </c:pt>
                <c:pt idx="52">
                  <c:v>1399.9300419790989</c:v>
                </c:pt>
                <c:pt idx="53">
                  <c:v>1399.9300419790989</c:v>
                </c:pt>
                <c:pt idx="54">
                  <c:v>1399.9300419790989</c:v>
                </c:pt>
                <c:pt idx="55">
                  <c:v>1399.9300419790989</c:v>
                </c:pt>
                <c:pt idx="56">
                  <c:v>1399.9300419790989</c:v>
                </c:pt>
                <c:pt idx="57">
                  <c:v>1399.9300419790989</c:v>
                </c:pt>
                <c:pt idx="58">
                  <c:v>1399.9300419790989</c:v>
                </c:pt>
                <c:pt idx="59">
                  <c:v>1399.9300419790989</c:v>
                </c:pt>
                <c:pt idx="60">
                  <c:v>1399.9300419790989</c:v>
                </c:pt>
                <c:pt idx="61">
                  <c:v>1399.9300419790989</c:v>
                </c:pt>
                <c:pt idx="62">
                  <c:v>1399.9300419790989</c:v>
                </c:pt>
                <c:pt idx="63">
                  <c:v>1399.9300419790989</c:v>
                </c:pt>
                <c:pt idx="64">
                  <c:v>1399.9300419790989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อ.วังเหนือ'!$F$5:$F$69</c:f>
              <c:numCache>
                <c:ptCount val="65"/>
                <c:pt idx="0">
                  <c:v>862.3086676983207</c:v>
                </c:pt>
                <c:pt idx="1">
                  <c:v>862.3086676983207</c:v>
                </c:pt>
                <c:pt idx="2">
                  <c:v>862.3086676983207</c:v>
                </c:pt>
                <c:pt idx="3">
                  <c:v>862.3086676983207</c:v>
                </c:pt>
                <c:pt idx="4">
                  <c:v>862.3086676983207</c:v>
                </c:pt>
                <c:pt idx="5">
                  <c:v>862.3086676983207</c:v>
                </c:pt>
                <c:pt idx="6">
                  <c:v>862.3086676983207</c:v>
                </c:pt>
                <c:pt idx="7">
                  <c:v>862.3086676983207</c:v>
                </c:pt>
                <c:pt idx="8">
                  <c:v>862.3086676983207</c:v>
                </c:pt>
                <c:pt idx="9">
                  <c:v>862.3086676983207</c:v>
                </c:pt>
                <c:pt idx="10">
                  <c:v>862.3086676983207</c:v>
                </c:pt>
                <c:pt idx="11">
                  <c:v>862.3086676983207</c:v>
                </c:pt>
                <c:pt idx="12">
                  <c:v>862.3086676983207</c:v>
                </c:pt>
                <c:pt idx="13">
                  <c:v>862.3086676983207</c:v>
                </c:pt>
                <c:pt idx="14">
                  <c:v>862.3086676983207</c:v>
                </c:pt>
                <c:pt idx="15">
                  <c:v>862.3086676983207</c:v>
                </c:pt>
                <c:pt idx="16">
                  <c:v>862.3086676983207</c:v>
                </c:pt>
                <c:pt idx="17">
                  <c:v>862.3086676983207</c:v>
                </c:pt>
                <c:pt idx="18">
                  <c:v>862.3086676983207</c:v>
                </c:pt>
                <c:pt idx="19">
                  <c:v>862.3086676983207</c:v>
                </c:pt>
                <c:pt idx="20">
                  <c:v>862.3086676983207</c:v>
                </c:pt>
                <c:pt idx="21">
                  <c:v>862.3086676983207</c:v>
                </c:pt>
                <c:pt idx="22">
                  <c:v>862.3086676983207</c:v>
                </c:pt>
                <c:pt idx="23">
                  <c:v>862.3086676983207</c:v>
                </c:pt>
                <c:pt idx="24">
                  <c:v>862.3086676983207</c:v>
                </c:pt>
                <c:pt idx="25">
                  <c:v>862.3086676983207</c:v>
                </c:pt>
                <c:pt idx="26">
                  <c:v>862.3086676983207</c:v>
                </c:pt>
                <c:pt idx="27">
                  <c:v>862.3086676983207</c:v>
                </c:pt>
                <c:pt idx="28">
                  <c:v>862.3086676983207</c:v>
                </c:pt>
                <c:pt idx="29">
                  <c:v>862.3086676983207</c:v>
                </c:pt>
                <c:pt idx="30">
                  <c:v>862.3086676983207</c:v>
                </c:pt>
                <c:pt idx="31">
                  <c:v>862.3086676983207</c:v>
                </c:pt>
                <c:pt idx="32">
                  <c:v>862.3086676983207</c:v>
                </c:pt>
                <c:pt idx="33">
                  <c:v>862.3086676983207</c:v>
                </c:pt>
                <c:pt idx="34">
                  <c:v>862.3086676983207</c:v>
                </c:pt>
                <c:pt idx="35">
                  <c:v>862.3086676983207</c:v>
                </c:pt>
                <c:pt idx="36">
                  <c:v>862.3086676983207</c:v>
                </c:pt>
                <c:pt idx="37">
                  <c:v>862.3086676983207</c:v>
                </c:pt>
                <c:pt idx="38">
                  <c:v>862.3086676983207</c:v>
                </c:pt>
                <c:pt idx="39">
                  <c:v>862.3086676983207</c:v>
                </c:pt>
                <c:pt idx="40">
                  <c:v>862.3086676983207</c:v>
                </c:pt>
                <c:pt idx="41">
                  <c:v>862.3086676983207</c:v>
                </c:pt>
                <c:pt idx="42">
                  <c:v>862.3086676983207</c:v>
                </c:pt>
                <c:pt idx="43">
                  <c:v>862.3086676983207</c:v>
                </c:pt>
                <c:pt idx="44">
                  <c:v>862.3086676983207</c:v>
                </c:pt>
                <c:pt idx="45">
                  <c:v>862.3086676983207</c:v>
                </c:pt>
                <c:pt idx="46">
                  <c:v>862.3086676983207</c:v>
                </c:pt>
                <c:pt idx="47">
                  <c:v>862.3086676983207</c:v>
                </c:pt>
                <c:pt idx="48">
                  <c:v>862.3086676983207</c:v>
                </c:pt>
                <c:pt idx="49">
                  <c:v>862.3086676983207</c:v>
                </c:pt>
                <c:pt idx="50">
                  <c:v>862.3086676983207</c:v>
                </c:pt>
                <c:pt idx="51">
                  <c:v>862.3086676983207</c:v>
                </c:pt>
                <c:pt idx="52">
                  <c:v>862.3086676983207</c:v>
                </c:pt>
                <c:pt idx="53">
                  <c:v>862.3086676983207</c:v>
                </c:pt>
                <c:pt idx="54">
                  <c:v>862.3086676983207</c:v>
                </c:pt>
                <c:pt idx="55">
                  <c:v>862.3086676983207</c:v>
                </c:pt>
                <c:pt idx="56">
                  <c:v>862.3086676983207</c:v>
                </c:pt>
                <c:pt idx="57">
                  <c:v>862.3086676983207</c:v>
                </c:pt>
                <c:pt idx="58">
                  <c:v>862.3086676983207</c:v>
                </c:pt>
                <c:pt idx="59">
                  <c:v>862.3086676983207</c:v>
                </c:pt>
                <c:pt idx="60">
                  <c:v>862.3086676983207</c:v>
                </c:pt>
                <c:pt idx="61">
                  <c:v>862.3086676983207</c:v>
                </c:pt>
                <c:pt idx="62">
                  <c:v>862.3086676983207</c:v>
                </c:pt>
                <c:pt idx="63">
                  <c:v>862.3086676983207</c:v>
                </c:pt>
                <c:pt idx="64">
                  <c:v>862.3086676983207</c:v>
                </c:pt>
              </c:numCache>
            </c:numRef>
          </c:val>
          <c:smooth val="0"/>
        </c:ser>
        <c:axId val="6020294"/>
        <c:axId val="54182647"/>
      </c:lineChart>
      <c:catAx>
        <c:axId val="602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182647"/>
        <c:crossesAt val="0"/>
        <c:auto val="1"/>
        <c:lblOffset val="100"/>
        <c:tickLblSkip val="2"/>
        <c:noMultiLvlLbl val="0"/>
      </c:catAx>
      <c:valAx>
        <c:axId val="5418264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2029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47475"/>
          <c:w val="0.286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อ.วังเหนือ จ.ลำปาง</a:t>
            </a:r>
          </a:p>
        </c:rich>
      </c:tx>
      <c:layout>
        <c:manualLayout>
          <c:xMode val="factor"/>
          <c:yMode val="factor"/>
          <c:x val="0.05025"/>
          <c:y val="-0.0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63"/>
          <c:w val="0.86475"/>
          <c:h val="0.756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อ.วังเหนือ'!$B$5:$B$70</c:f>
              <c:numCache>
                <c:ptCount val="66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</c:numCache>
            </c:numRef>
          </c:cat>
          <c:val>
            <c:numRef>
              <c:f>'std. - อ.วังเหนือ'!$C$5:$C$70</c:f>
              <c:numCache>
                <c:ptCount val="66"/>
                <c:pt idx="0">
                  <c:v>1308.8</c:v>
                </c:pt>
                <c:pt idx="1">
                  <c:v>982.7</c:v>
                </c:pt>
                <c:pt idx="2">
                  <c:v>1234.1</c:v>
                </c:pt>
                <c:pt idx="3">
                  <c:v>1299.6</c:v>
                </c:pt>
                <c:pt idx="4">
                  <c:v>1740.7</c:v>
                </c:pt>
                <c:pt idx="5">
                  <c:v>947.8</c:v>
                </c:pt>
                <c:pt idx="6">
                  <c:v>1169</c:v>
                </c:pt>
                <c:pt idx="7">
                  <c:v>1648.5</c:v>
                </c:pt>
                <c:pt idx="8">
                  <c:v>1117.5</c:v>
                </c:pt>
                <c:pt idx="9">
                  <c:v>1177.7</c:v>
                </c:pt>
                <c:pt idx="10">
                  <c:v>1128.5</c:v>
                </c:pt>
                <c:pt idx="11">
                  <c:v>1068</c:v>
                </c:pt>
                <c:pt idx="12">
                  <c:v>844.9</c:v>
                </c:pt>
                <c:pt idx="13">
                  <c:v>1006.4</c:v>
                </c:pt>
                <c:pt idx="14">
                  <c:v>1029.4</c:v>
                </c:pt>
                <c:pt idx="15">
                  <c:v>757.6</c:v>
                </c:pt>
                <c:pt idx="16">
                  <c:v>1417.7</c:v>
                </c:pt>
                <c:pt idx="17">
                  <c:v>1064.1</c:v>
                </c:pt>
                <c:pt idx="18">
                  <c:v>1371.2</c:v>
                </c:pt>
                <c:pt idx="19">
                  <c:v>1195.5</c:v>
                </c:pt>
                <c:pt idx="20">
                  <c:v>1405.9</c:v>
                </c:pt>
                <c:pt idx="21">
                  <c:v>973.8</c:v>
                </c:pt>
                <c:pt idx="22">
                  <c:v>826.4</c:v>
                </c:pt>
                <c:pt idx="23">
                  <c:v>1012.6</c:v>
                </c:pt>
                <c:pt idx="24">
                  <c:v>1326.3</c:v>
                </c:pt>
                <c:pt idx="25">
                  <c:v>948.9</c:v>
                </c:pt>
                <c:pt idx="28">
                  <c:v>1208.4</c:v>
                </c:pt>
                <c:pt idx="29">
                  <c:v>870.2</c:v>
                </c:pt>
                <c:pt idx="30">
                  <c:v>1209.1</c:v>
                </c:pt>
                <c:pt idx="31">
                  <c:v>1285.4</c:v>
                </c:pt>
                <c:pt idx="32">
                  <c:v>801.8</c:v>
                </c:pt>
                <c:pt idx="33">
                  <c:v>1044.4</c:v>
                </c:pt>
                <c:pt idx="34">
                  <c:v>959.5</c:v>
                </c:pt>
                <c:pt idx="35">
                  <c:v>751.8</c:v>
                </c:pt>
                <c:pt idx="36">
                  <c:v>1191.1</c:v>
                </c:pt>
                <c:pt idx="37">
                  <c:v>1491.7</c:v>
                </c:pt>
                <c:pt idx="38">
                  <c:v>1358.4</c:v>
                </c:pt>
                <c:pt idx="39">
                  <c:v>1389.8</c:v>
                </c:pt>
                <c:pt idx="40">
                  <c:v>854</c:v>
                </c:pt>
                <c:pt idx="41">
                  <c:v>1037.9</c:v>
                </c:pt>
                <c:pt idx="42">
                  <c:v>1439.9</c:v>
                </c:pt>
                <c:pt idx="43">
                  <c:v>1064.1</c:v>
                </c:pt>
                <c:pt idx="44">
                  <c:v>1554.4</c:v>
                </c:pt>
                <c:pt idx="45">
                  <c:v>1668.4</c:v>
                </c:pt>
                <c:pt idx="46">
                  <c:v>1132.6</c:v>
                </c:pt>
                <c:pt idx="47">
                  <c:v>1485.7</c:v>
                </c:pt>
                <c:pt idx="49">
                  <c:v>1366.1</c:v>
                </c:pt>
                <c:pt idx="50">
                  <c:v>1056.8</c:v>
                </c:pt>
                <c:pt idx="51">
                  <c:v>814.9</c:v>
                </c:pt>
                <c:pt idx="52">
                  <c:v>851.7</c:v>
                </c:pt>
                <c:pt idx="53">
                  <c:v>1005.6</c:v>
                </c:pt>
                <c:pt idx="54">
                  <c:v>1418.5</c:v>
                </c:pt>
                <c:pt idx="55">
                  <c:v>1106.3</c:v>
                </c:pt>
                <c:pt idx="56">
                  <c:v>991.5</c:v>
                </c:pt>
                <c:pt idx="57">
                  <c:v>631</c:v>
                </c:pt>
                <c:pt idx="58">
                  <c:v>538.2</c:v>
                </c:pt>
                <c:pt idx="59">
                  <c:v>1381.5</c:v>
                </c:pt>
                <c:pt idx="60">
                  <c:v>822.9</c:v>
                </c:pt>
                <c:pt idx="61">
                  <c:v>1085.7</c:v>
                </c:pt>
                <c:pt idx="62">
                  <c:v>736.7</c:v>
                </c:pt>
                <c:pt idx="63">
                  <c:v>921.8</c:v>
                </c:pt>
                <c:pt idx="64">
                  <c:v>1598</c:v>
                </c:pt>
                <c:pt idx="65">
                  <c:v>1782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(2500 - 2564 )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อ.วังเหนือ'!$B$5:$B$70</c:f>
              <c:numCache>
                <c:ptCount val="66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</c:numCache>
            </c:numRef>
          </c:cat>
          <c:val>
            <c:numRef>
              <c:f>'std. - อ.วังเหนือ'!$E$5:$E$69</c:f>
              <c:numCache>
                <c:ptCount val="65"/>
                <c:pt idx="0">
                  <c:v>1131.1193548387098</c:v>
                </c:pt>
                <c:pt idx="1">
                  <c:v>1131.1193548387098</c:v>
                </c:pt>
                <c:pt idx="2">
                  <c:v>1131.1193548387098</c:v>
                </c:pt>
                <c:pt idx="3">
                  <c:v>1131.1193548387098</c:v>
                </c:pt>
                <c:pt idx="4">
                  <c:v>1131.1193548387098</c:v>
                </c:pt>
                <c:pt idx="5">
                  <c:v>1131.1193548387098</c:v>
                </c:pt>
                <c:pt idx="6">
                  <c:v>1131.1193548387098</c:v>
                </c:pt>
                <c:pt idx="7">
                  <c:v>1131.1193548387098</c:v>
                </c:pt>
                <c:pt idx="8">
                  <c:v>1131.1193548387098</c:v>
                </c:pt>
                <c:pt idx="9">
                  <c:v>1131.1193548387098</c:v>
                </c:pt>
                <c:pt idx="10">
                  <c:v>1131.1193548387098</c:v>
                </c:pt>
                <c:pt idx="11">
                  <c:v>1131.1193548387098</c:v>
                </c:pt>
                <c:pt idx="12">
                  <c:v>1131.1193548387098</c:v>
                </c:pt>
                <c:pt idx="13">
                  <c:v>1131.1193548387098</c:v>
                </c:pt>
                <c:pt idx="14">
                  <c:v>1131.1193548387098</c:v>
                </c:pt>
                <c:pt idx="15">
                  <c:v>1131.1193548387098</c:v>
                </c:pt>
                <c:pt idx="16">
                  <c:v>1131.1193548387098</c:v>
                </c:pt>
                <c:pt idx="17">
                  <c:v>1131.1193548387098</c:v>
                </c:pt>
                <c:pt idx="18">
                  <c:v>1131.1193548387098</c:v>
                </c:pt>
                <c:pt idx="19">
                  <c:v>1131.1193548387098</c:v>
                </c:pt>
                <c:pt idx="20">
                  <c:v>1131.1193548387098</c:v>
                </c:pt>
                <c:pt idx="21">
                  <c:v>1131.1193548387098</c:v>
                </c:pt>
                <c:pt idx="22">
                  <c:v>1131.1193548387098</c:v>
                </c:pt>
                <c:pt idx="23">
                  <c:v>1131.1193548387098</c:v>
                </c:pt>
                <c:pt idx="24">
                  <c:v>1131.1193548387098</c:v>
                </c:pt>
                <c:pt idx="25">
                  <c:v>1131.1193548387098</c:v>
                </c:pt>
                <c:pt idx="26">
                  <c:v>1131.1193548387098</c:v>
                </c:pt>
                <c:pt idx="27">
                  <c:v>1131.1193548387098</c:v>
                </c:pt>
                <c:pt idx="28">
                  <c:v>1131.1193548387098</c:v>
                </c:pt>
                <c:pt idx="29">
                  <c:v>1131.1193548387098</c:v>
                </c:pt>
                <c:pt idx="30">
                  <c:v>1131.1193548387098</c:v>
                </c:pt>
                <c:pt idx="31">
                  <c:v>1131.1193548387098</c:v>
                </c:pt>
                <c:pt idx="32">
                  <c:v>1131.1193548387098</c:v>
                </c:pt>
                <c:pt idx="33">
                  <c:v>1131.1193548387098</c:v>
                </c:pt>
                <c:pt idx="34">
                  <c:v>1131.1193548387098</c:v>
                </c:pt>
                <c:pt idx="35">
                  <c:v>1131.1193548387098</c:v>
                </c:pt>
                <c:pt idx="36">
                  <c:v>1131.1193548387098</c:v>
                </c:pt>
                <c:pt idx="37">
                  <c:v>1131.1193548387098</c:v>
                </c:pt>
                <c:pt idx="38">
                  <c:v>1131.1193548387098</c:v>
                </c:pt>
                <c:pt idx="39">
                  <c:v>1131.1193548387098</c:v>
                </c:pt>
                <c:pt idx="40">
                  <c:v>1131.1193548387098</c:v>
                </c:pt>
                <c:pt idx="41">
                  <c:v>1131.1193548387098</c:v>
                </c:pt>
                <c:pt idx="42">
                  <c:v>1131.1193548387098</c:v>
                </c:pt>
                <c:pt idx="43">
                  <c:v>1131.1193548387098</c:v>
                </c:pt>
                <c:pt idx="44">
                  <c:v>1131.1193548387098</c:v>
                </c:pt>
                <c:pt idx="45">
                  <c:v>1131.1193548387098</c:v>
                </c:pt>
                <c:pt idx="46">
                  <c:v>1131.1193548387098</c:v>
                </c:pt>
                <c:pt idx="47">
                  <c:v>1131.1193548387098</c:v>
                </c:pt>
                <c:pt idx="48">
                  <c:v>1131.1193548387098</c:v>
                </c:pt>
                <c:pt idx="49">
                  <c:v>1131.1193548387098</c:v>
                </c:pt>
                <c:pt idx="50">
                  <c:v>1131.1193548387098</c:v>
                </c:pt>
                <c:pt idx="51">
                  <c:v>1131.1193548387098</c:v>
                </c:pt>
                <c:pt idx="52">
                  <c:v>1131.1193548387098</c:v>
                </c:pt>
                <c:pt idx="53">
                  <c:v>1131.1193548387098</c:v>
                </c:pt>
                <c:pt idx="54">
                  <c:v>1131.1193548387098</c:v>
                </c:pt>
                <c:pt idx="55">
                  <c:v>1131.1193548387098</c:v>
                </c:pt>
                <c:pt idx="56">
                  <c:v>1131.1193548387098</c:v>
                </c:pt>
                <c:pt idx="57">
                  <c:v>1131.1193548387098</c:v>
                </c:pt>
                <c:pt idx="58">
                  <c:v>1131.1193548387098</c:v>
                </c:pt>
                <c:pt idx="59">
                  <c:v>1131.1193548387098</c:v>
                </c:pt>
                <c:pt idx="60">
                  <c:v>1131.1193548387098</c:v>
                </c:pt>
                <c:pt idx="61">
                  <c:v>1131.1193548387098</c:v>
                </c:pt>
                <c:pt idx="62">
                  <c:v>1131.1193548387098</c:v>
                </c:pt>
                <c:pt idx="63">
                  <c:v>1131.1193548387098</c:v>
                </c:pt>
                <c:pt idx="64">
                  <c:v>1131.1193548387098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อ.วังเหนือ'!$B$5:$B$70</c:f>
              <c:numCache>
                <c:ptCount val="66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</c:numCache>
            </c:numRef>
          </c:cat>
          <c:val>
            <c:numRef>
              <c:f>'std. - อ.วังเหนือ'!$D$5:$D$70</c:f>
              <c:numCache>
                <c:ptCount val="66"/>
                <c:pt idx="65">
                  <c:v>1782</c:v>
                </c:pt>
              </c:numCache>
            </c:numRef>
          </c:val>
          <c:smooth val="0"/>
        </c:ser>
        <c:marker val="1"/>
        <c:axId val="17881776"/>
        <c:axId val="26718257"/>
      </c:line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6718257"/>
        <c:crossesAt val="0"/>
        <c:auto val="1"/>
        <c:lblOffset val="100"/>
        <c:tickLblSkip val="2"/>
        <c:noMultiLvlLbl val="0"/>
      </c:catAx>
      <c:valAx>
        <c:axId val="2671825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88177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75"/>
          <c:y val="0.49"/>
          <c:w val="0.2175"/>
          <c:h val="0.14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0.52375</cdr:y>
    </cdr:from>
    <cdr:to>
      <cdr:x>0.2885</cdr:x>
      <cdr:y>0.5695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3228975"/>
          <a:ext cx="1143000" cy="2857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1,131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0.406</cdr:x>
      <cdr:y>0.39975</cdr:y>
    </cdr:from>
    <cdr:to>
      <cdr:x>0.5435</cdr:x>
      <cdr:y>0.4435</cdr:y>
    </cdr:to>
    <cdr:sp>
      <cdr:nvSpPr>
        <cdr:cNvPr id="2" name="TextBox 1"/>
        <cdr:cNvSpPr txBox="1">
          <a:spLocks noChangeArrowheads="1"/>
        </cdr:cNvSpPr>
      </cdr:nvSpPr>
      <cdr:spPr>
        <a:xfrm>
          <a:off x="3552825" y="2466975"/>
          <a:ext cx="12096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1,400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0.5765</cdr:x>
      <cdr:y>0.59375</cdr:y>
    </cdr:from>
    <cdr:to>
      <cdr:x>0.715</cdr:x>
      <cdr:y>0.63675</cdr:y>
    </cdr:to>
    <cdr:sp>
      <cdr:nvSpPr>
        <cdr:cNvPr id="3" name="TextBox 1"/>
        <cdr:cNvSpPr txBox="1">
          <a:spLocks noChangeArrowheads="1"/>
        </cdr:cNvSpPr>
      </cdr:nvSpPr>
      <cdr:spPr>
        <a:xfrm>
          <a:off x="5048250" y="3657600"/>
          <a:ext cx="12096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0.421</cdr:y>
    </cdr:from>
    <cdr:to>
      <cdr:x>0.3395</cdr:x>
      <cdr:y>0.55825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600325" y="2590800"/>
          <a:ext cx="361950" cy="8477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53">
      <selection activeCell="C71" sqref="C7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2500</v>
      </c>
      <c r="C5" s="71">
        <v>1308.8</v>
      </c>
      <c r="D5" s="72"/>
      <c r="E5" s="73">
        <f aca="true" t="shared" si="0" ref="E5:E36">$C$85</f>
        <v>1131.1193548387098</v>
      </c>
      <c r="F5" s="74">
        <f aca="true" t="shared" si="1" ref="F5:F36">+$C$88</f>
        <v>862.3086676983207</v>
      </c>
      <c r="G5" s="75">
        <f aca="true" t="shared" si="2" ref="G5:G36">$C$86</f>
        <v>268.810687140389</v>
      </c>
      <c r="H5" s="76">
        <f aca="true" t="shared" si="3" ref="H5:H36">+$C$89</f>
        <v>1399.9300419790989</v>
      </c>
      <c r="I5" s="2">
        <v>1</v>
      </c>
    </row>
    <row r="6" spans="2:9" ht="11.25">
      <c r="B6" s="22">
        <v>2501</v>
      </c>
      <c r="C6" s="77">
        <v>982.7</v>
      </c>
      <c r="D6" s="72"/>
      <c r="E6" s="78">
        <f t="shared" si="0"/>
        <v>1131.1193548387098</v>
      </c>
      <c r="F6" s="79">
        <f t="shared" si="1"/>
        <v>862.3086676983207</v>
      </c>
      <c r="G6" s="80">
        <f t="shared" si="2"/>
        <v>268.810687140389</v>
      </c>
      <c r="H6" s="81">
        <f t="shared" si="3"/>
        <v>1399.9300419790989</v>
      </c>
      <c r="I6" s="2">
        <f>I5+1</f>
        <v>2</v>
      </c>
    </row>
    <row r="7" spans="2:9" ht="11.25">
      <c r="B7" s="22">
        <v>2502</v>
      </c>
      <c r="C7" s="77">
        <v>1234.1</v>
      </c>
      <c r="D7" s="72"/>
      <c r="E7" s="78">
        <f t="shared" si="0"/>
        <v>1131.1193548387098</v>
      </c>
      <c r="F7" s="79">
        <f t="shared" si="1"/>
        <v>862.3086676983207</v>
      </c>
      <c r="G7" s="80">
        <f t="shared" si="2"/>
        <v>268.810687140389</v>
      </c>
      <c r="H7" s="81">
        <f t="shared" si="3"/>
        <v>1399.9300419790989</v>
      </c>
      <c r="I7" s="2">
        <f aca="true" t="shared" si="4" ref="I7:I69">I6+1</f>
        <v>3</v>
      </c>
    </row>
    <row r="8" spans="2:9" ht="11.25">
      <c r="B8" s="22">
        <v>2503</v>
      </c>
      <c r="C8" s="77">
        <v>1299.6</v>
      </c>
      <c r="D8" s="72"/>
      <c r="E8" s="78">
        <f t="shared" si="0"/>
        <v>1131.1193548387098</v>
      </c>
      <c r="F8" s="79">
        <f t="shared" si="1"/>
        <v>862.3086676983207</v>
      </c>
      <c r="G8" s="80">
        <f t="shared" si="2"/>
        <v>268.810687140389</v>
      </c>
      <c r="H8" s="81">
        <f t="shared" si="3"/>
        <v>1399.9300419790989</v>
      </c>
      <c r="I8" s="2">
        <f t="shared" si="4"/>
        <v>4</v>
      </c>
    </row>
    <row r="9" spans="2:9" ht="11.25">
      <c r="B9" s="22">
        <v>2504</v>
      </c>
      <c r="C9" s="77">
        <v>1740.7</v>
      </c>
      <c r="D9" s="72"/>
      <c r="E9" s="78">
        <f t="shared" si="0"/>
        <v>1131.1193548387098</v>
      </c>
      <c r="F9" s="79">
        <f t="shared" si="1"/>
        <v>862.3086676983207</v>
      </c>
      <c r="G9" s="80">
        <f t="shared" si="2"/>
        <v>268.810687140389</v>
      </c>
      <c r="H9" s="81">
        <f t="shared" si="3"/>
        <v>1399.9300419790989</v>
      </c>
      <c r="I9" s="2">
        <f t="shared" si="4"/>
        <v>5</v>
      </c>
    </row>
    <row r="10" spans="2:9" ht="11.25">
      <c r="B10" s="22">
        <v>2505</v>
      </c>
      <c r="C10" s="77">
        <v>947.8</v>
      </c>
      <c r="D10" s="72"/>
      <c r="E10" s="78">
        <f t="shared" si="0"/>
        <v>1131.1193548387098</v>
      </c>
      <c r="F10" s="79">
        <f t="shared" si="1"/>
        <v>862.3086676983207</v>
      </c>
      <c r="G10" s="80">
        <f t="shared" si="2"/>
        <v>268.810687140389</v>
      </c>
      <c r="H10" s="81">
        <f t="shared" si="3"/>
        <v>1399.9300419790989</v>
      </c>
      <c r="I10" s="2">
        <f t="shared" si="4"/>
        <v>6</v>
      </c>
    </row>
    <row r="11" spans="2:9" ht="11.25">
      <c r="B11" s="22">
        <v>2506</v>
      </c>
      <c r="C11" s="77">
        <v>1169</v>
      </c>
      <c r="D11" s="72"/>
      <c r="E11" s="78">
        <f t="shared" si="0"/>
        <v>1131.1193548387098</v>
      </c>
      <c r="F11" s="79">
        <f t="shared" si="1"/>
        <v>862.3086676983207</v>
      </c>
      <c r="G11" s="80">
        <f t="shared" si="2"/>
        <v>268.810687140389</v>
      </c>
      <c r="H11" s="81">
        <f t="shared" si="3"/>
        <v>1399.9300419790989</v>
      </c>
      <c r="I11" s="2">
        <f t="shared" si="4"/>
        <v>7</v>
      </c>
    </row>
    <row r="12" spans="2:9" ht="11.25">
      <c r="B12" s="22">
        <v>2507</v>
      </c>
      <c r="C12" s="77">
        <v>1648.5</v>
      </c>
      <c r="D12" s="72"/>
      <c r="E12" s="78">
        <f t="shared" si="0"/>
        <v>1131.1193548387098</v>
      </c>
      <c r="F12" s="79">
        <f t="shared" si="1"/>
        <v>862.3086676983207</v>
      </c>
      <c r="G12" s="80">
        <f t="shared" si="2"/>
        <v>268.810687140389</v>
      </c>
      <c r="H12" s="81">
        <f t="shared" si="3"/>
        <v>1399.9300419790989</v>
      </c>
      <c r="I12" s="2">
        <f t="shared" si="4"/>
        <v>8</v>
      </c>
    </row>
    <row r="13" spans="2:9" ht="11.25">
      <c r="B13" s="22">
        <v>2508</v>
      </c>
      <c r="C13" s="77">
        <v>1117.5</v>
      </c>
      <c r="D13" s="72"/>
      <c r="E13" s="78">
        <f t="shared" si="0"/>
        <v>1131.1193548387098</v>
      </c>
      <c r="F13" s="79">
        <f t="shared" si="1"/>
        <v>862.3086676983207</v>
      </c>
      <c r="G13" s="80">
        <f t="shared" si="2"/>
        <v>268.810687140389</v>
      </c>
      <c r="H13" s="81">
        <f t="shared" si="3"/>
        <v>1399.9300419790989</v>
      </c>
      <c r="I13" s="2">
        <f t="shared" si="4"/>
        <v>9</v>
      </c>
    </row>
    <row r="14" spans="2:9" ht="11.25">
      <c r="B14" s="22">
        <v>2509</v>
      </c>
      <c r="C14" s="77">
        <v>1177.7</v>
      </c>
      <c r="D14" s="72"/>
      <c r="E14" s="78">
        <f t="shared" si="0"/>
        <v>1131.1193548387098</v>
      </c>
      <c r="F14" s="79">
        <f t="shared" si="1"/>
        <v>862.3086676983207</v>
      </c>
      <c r="G14" s="80">
        <f t="shared" si="2"/>
        <v>268.810687140389</v>
      </c>
      <c r="H14" s="81">
        <f t="shared" si="3"/>
        <v>1399.9300419790989</v>
      </c>
      <c r="I14" s="2">
        <f t="shared" si="4"/>
        <v>10</v>
      </c>
    </row>
    <row r="15" spans="2:9" ht="11.25">
      <c r="B15" s="22">
        <v>2510</v>
      </c>
      <c r="C15" s="77">
        <v>1128.5</v>
      </c>
      <c r="D15" s="72"/>
      <c r="E15" s="78">
        <f t="shared" si="0"/>
        <v>1131.1193548387098</v>
      </c>
      <c r="F15" s="79">
        <f t="shared" si="1"/>
        <v>862.3086676983207</v>
      </c>
      <c r="G15" s="80">
        <f t="shared" si="2"/>
        <v>268.810687140389</v>
      </c>
      <c r="H15" s="81">
        <f t="shared" si="3"/>
        <v>1399.9300419790989</v>
      </c>
      <c r="I15" s="2">
        <f t="shared" si="4"/>
        <v>11</v>
      </c>
    </row>
    <row r="16" spans="2:9" ht="11.25">
      <c r="B16" s="22">
        <v>2511</v>
      </c>
      <c r="C16" s="77">
        <v>1068</v>
      </c>
      <c r="D16" s="72"/>
      <c r="E16" s="78">
        <f t="shared" si="0"/>
        <v>1131.1193548387098</v>
      </c>
      <c r="F16" s="79">
        <f t="shared" si="1"/>
        <v>862.3086676983207</v>
      </c>
      <c r="G16" s="80">
        <f t="shared" si="2"/>
        <v>268.810687140389</v>
      </c>
      <c r="H16" s="81">
        <f t="shared" si="3"/>
        <v>1399.9300419790989</v>
      </c>
      <c r="I16" s="2">
        <f t="shared" si="4"/>
        <v>12</v>
      </c>
    </row>
    <row r="17" spans="2:9" ht="11.25">
      <c r="B17" s="22">
        <v>2512</v>
      </c>
      <c r="C17" s="77">
        <v>844.9</v>
      </c>
      <c r="D17" s="72"/>
      <c r="E17" s="78">
        <f t="shared" si="0"/>
        <v>1131.1193548387098</v>
      </c>
      <c r="F17" s="79">
        <f t="shared" si="1"/>
        <v>862.3086676983207</v>
      </c>
      <c r="G17" s="80">
        <f t="shared" si="2"/>
        <v>268.810687140389</v>
      </c>
      <c r="H17" s="81">
        <f t="shared" si="3"/>
        <v>1399.9300419790989</v>
      </c>
      <c r="I17" s="2">
        <f t="shared" si="4"/>
        <v>13</v>
      </c>
    </row>
    <row r="18" spans="2:9" ht="11.25">
      <c r="B18" s="22">
        <v>2513</v>
      </c>
      <c r="C18" s="77">
        <v>1006.4</v>
      </c>
      <c r="D18" s="72"/>
      <c r="E18" s="78">
        <f t="shared" si="0"/>
        <v>1131.1193548387098</v>
      </c>
      <c r="F18" s="79">
        <f t="shared" si="1"/>
        <v>862.3086676983207</v>
      </c>
      <c r="G18" s="80">
        <f t="shared" si="2"/>
        <v>268.810687140389</v>
      </c>
      <c r="H18" s="81">
        <f t="shared" si="3"/>
        <v>1399.9300419790989</v>
      </c>
      <c r="I18" s="2">
        <f t="shared" si="4"/>
        <v>14</v>
      </c>
    </row>
    <row r="19" spans="2:9" ht="11.25">
      <c r="B19" s="22">
        <v>2514</v>
      </c>
      <c r="C19" s="77">
        <v>1029.4</v>
      </c>
      <c r="D19" s="72"/>
      <c r="E19" s="78">
        <f t="shared" si="0"/>
        <v>1131.1193548387098</v>
      </c>
      <c r="F19" s="79">
        <f t="shared" si="1"/>
        <v>862.3086676983207</v>
      </c>
      <c r="G19" s="80">
        <f t="shared" si="2"/>
        <v>268.810687140389</v>
      </c>
      <c r="H19" s="81">
        <f t="shared" si="3"/>
        <v>1399.9300419790989</v>
      </c>
      <c r="I19" s="2">
        <f t="shared" si="4"/>
        <v>15</v>
      </c>
    </row>
    <row r="20" spans="2:9" ht="11.25">
      <c r="B20" s="22">
        <v>2515</v>
      </c>
      <c r="C20" s="77">
        <v>757.6</v>
      </c>
      <c r="D20" s="72"/>
      <c r="E20" s="78">
        <f t="shared" si="0"/>
        <v>1131.1193548387098</v>
      </c>
      <c r="F20" s="79">
        <f t="shared" si="1"/>
        <v>862.3086676983207</v>
      </c>
      <c r="G20" s="80">
        <f t="shared" si="2"/>
        <v>268.810687140389</v>
      </c>
      <c r="H20" s="81">
        <f t="shared" si="3"/>
        <v>1399.9300419790989</v>
      </c>
      <c r="I20" s="2">
        <f t="shared" si="4"/>
        <v>16</v>
      </c>
    </row>
    <row r="21" spans="2:9" ht="11.25">
      <c r="B21" s="22">
        <v>2516</v>
      </c>
      <c r="C21" s="82">
        <v>1417.7</v>
      </c>
      <c r="D21" s="72"/>
      <c r="E21" s="78">
        <f t="shared" si="0"/>
        <v>1131.1193548387098</v>
      </c>
      <c r="F21" s="79">
        <f t="shared" si="1"/>
        <v>862.3086676983207</v>
      </c>
      <c r="G21" s="80">
        <f t="shared" si="2"/>
        <v>268.810687140389</v>
      </c>
      <c r="H21" s="81">
        <f t="shared" si="3"/>
        <v>1399.9300419790989</v>
      </c>
      <c r="I21" s="2">
        <f t="shared" si="4"/>
        <v>17</v>
      </c>
    </row>
    <row r="22" spans="2:9" ht="11.25">
      <c r="B22" s="22">
        <v>2517</v>
      </c>
      <c r="C22" s="82">
        <v>1064.1</v>
      </c>
      <c r="D22" s="72"/>
      <c r="E22" s="78">
        <f t="shared" si="0"/>
        <v>1131.1193548387098</v>
      </c>
      <c r="F22" s="79">
        <f t="shared" si="1"/>
        <v>862.3086676983207</v>
      </c>
      <c r="G22" s="80">
        <f t="shared" si="2"/>
        <v>268.810687140389</v>
      </c>
      <c r="H22" s="81">
        <f t="shared" si="3"/>
        <v>1399.9300419790989</v>
      </c>
      <c r="I22" s="2">
        <f t="shared" si="4"/>
        <v>18</v>
      </c>
    </row>
    <row r="23" spans="2:9" ht="11.25">
      <c r="B23" s="22">
        <v>2518</v>
      </c>
      <c r="C23" s="82">
        <v>1371.2</v>
      </c>
      <c r="D23" s="72"/>
      <c r="E23" s="78">
        <f t="shared" si="0"/>
        <v>1131.1193548387098</v>
      </c>
      <c r="F23" s="79">
        <f t="shared" si="1"/>
        <v>862.3086676983207</v>
      </c>
      <c r="G23" s="80">
        <f t="shared" si="2"/>
        <v>268.810687140389</v>
      </c>
      <c r="H23" s="81">
        <f t="shared" si="3"/>
        <v>1399.9300419790989</v>
      </c>
      <c r="I23" s="2">
        <f t="shared" si="4"/>
        <v>19</v>
      </c>
    </row>
    <row r="24" spans="2:14" ht="11.25">
      <c r="B24" s="22">
        <v>2519</v>
      </c>
      <c r="C24" s="82">
        <v>1195.5</v>
      </c>
      <c r="D24" s="72"/>
      <c r="E24" s="78">
        <f t="shared" si="0"/>
        <v>1131.1193548387098</v>
      </c>
      <c r="F24" s="79">
        <f t="shared" si="1"/>
        <v>862.3086676983207</v>
      </c>
      <c r="G24" s="80">
        <f t="shared" si="2"/>
        <v>268.810687140389</v>
      </c>
      <c r="H24" s="81">
        <f t="shared" si="3"/>
        <v>1399.9300419790989</v>
      </c>
      <c r="I24" s="2">
        <f t="shared" si="4"/>
        <v>20</v>
      </c>
      <c r="K24" s="91"/>
      <c r="L24" s="91"/>
      <c r="M24" s="91"/>
      <c r="N24" s="91"/>
    </row>
    <row r="25" spans="2:9" ht="11.25">
      <c r="B25" s="22">
        <v>2520</v>
      </c>
      <c r="C25" s="82">
        <v>1405.9</v>
      </c>
      <c r="D25" s="72"/>
      <c r="E25" s="78">
        <f t="shared" si="0"/>
        <v>1131.1193548387098</v>
      </c>
      <c r="F25" s="79">
        <f t="shared" si="1"/>
        <v>862.3086676983207</v>
      </c>
      <c r="G25" s="80">
        <f t="shared" si="2"/>
        <v>268.810687140389</v>
      </c>
      <c r="H25" s="81">
        <f t="shared" si="3"/>
        <v>1399.9300419790989</v>
      </c>
      <c r="I25" s="2">
        <f t="shared" si="4"/>
        <v>21</v>
      </c>
    </row>
    <row r="26" spans="2:9" ht="11.25">
      <c r="B26" s="22">
        <v>2521</v>
      </c>
      <c r="C26" s="82">
        <v>973.8</v>
      </c>
      <c r="D26" s="72"/>
      <c r="E26" s="78">
        <f t="shared" si="0"/>
        <v>1131.1193548387098</v>
      </c>
      <c r="F26" s="79">
        <f t="shared" si="1"/>
        <v>862.3086676983207</v>
      </c>
      <c r="G26" s="80">
        <f t="shared" si="2"/>
        <v>268.810687140389</v>
      </c>
      <c r="H26" s="81">
        <f t="shared" si="3"/>
        <v>1399.9300419790989</v>
      </c>
      <c r="I26" s="2">
        <f t="shared" si="4"/>
        <v>22</v>
      </c>
    </row>
    <row r="27" spans="2:16" ht="12.75">
      <c r="B27" s="22">
        <v>2522</v>
      </c>
      <c r="C27" s="82">
        <v>826.4</v>
      </c>
      <c r="D27" s="72"/>
      <c r="E27" s="78">
        <f t="shared" si="0"/>
        <v>1131.1193548387098</v>
      </c>
      <c r="F27" s="79">
        <f t="shared" si="1"/>
        <v>862.3086676983207</v>
      </c>
      <c r="G27" s="80">
        <f t="shared" si="2"/>
        <v>268.810687140389</v>
      </c>
      <c r="H27" s="81">
        <f t="shared" si="3"/>
        <v>1399.9300419790989</v>
      </c>
      <c r="I27" s="2">
        <f t="shared" si="4"/>
        <v>23</v>
      </c>
      <c r="P27"/>
    </row>
    <row r="28" spans="2:9" ht="11.25">
      <c r="B28" s="22">
        <v>2523</v>
      </c>
      <c r="C28" s="82">
        <v>1012.6</v>
      </c>
      <c r="D28" s="72"/>
      <c r="E28" s="78">
        <f t="shared" si="0"/>
        <v>1131.1193548387098</v>
      </c>
      <c r="F28" s="79">
        <f t="shared" si="1"/>
        <v>862.3086676983207</v>
      </c>
      <c r="G28" s="80">
        <f t="shared" si="2"/>
        <v>268.810687140389</v>
      </c>
      <c r="H28" s="81">
        <f t="shared" si="3"/>
        <v>1399.9300419790989</v>
      </c>
      <c r="I28" s="2">
        <f t="shared" si="4"/>
        <v>24</v>
      </c>
    </row>
    <row r="29" spans="2:9" ht="11.25">
      <c r="B29" s="22">
        <v>2524</v>
      </c>
      <c r="C29" s="82">
        <v>1326.3</v>
      </c>
      <c r="D29" s="72"/>
      <c r="E29" s="78">
        <f t="shared" si="0"/>
        <v>1131.1193548387098</v>
      </c>
      <c r="F29" s="79">
        <f t="shared" si="1"/>
        <v>862.3086676983207</v>
      </c>
      <c r="G29" s="80">
        <f t="shared" si="2"/>
        <v>268.810687140389</v>
      </c>
      <c r="H29" s="81">
        <f t="shared" si="3"/>
        <v>1399.9300419790989</v>
      </c>
      <c r="I29" s="2">
        <f t="shared" si="4"/>
        <v>25</v>
      </c>
    </row>
    <row r="30" spans="2:9" ht="11.25">
      <c r="B30" s="22">
        <v>2525</v>
      </c>
      <c r="C30" s="82">
        <v>948.9</v>
      </c>
      <c r="D30" s="72"/>
      <c r="E30" s="78">
        <f t="shared" si="0"/>
        <v>1131.1193548387098</v>
      </c>
      <c r="F30" s="79">
        <f t="shared" si="1"/>
        <v>862.3086676983207</v>
      </c>
      <c r="G30" s="80">
        <f t="shared" si="2"/>
        <v>268.810687140389</v>
      </c>
      <c r="H30" s="81">
        <f t="shared" si="3"/>
        <v>1399.9300419790989</v>
      </c>
      <c r="I30" s="2">
        <f t="shared" si="4"/>
        <v>26</v>
      </c>
    </row>
    <row r="31" spans="2:9" ht="11.25">
      <c r="B31" s="22">
        <v>2526</v>
      </c>
      <c r="C31" s="82"/>
      <c r="D31" s="72"/>
      <c r="E31" s="78">
        <f t="shared" si="0"/>
        <v>1131.1193548387098</v>
      </c>
      <c r="F31" s="79">
        <f t="shared" si="1"/>
        <v>862.3086676983207</v>
      </c>
      <c r="G31" s="80">
        <f t="shared" si="2"/>
        <v>268.810687140389</v>
      </c>
      <c r="H31" s="81">
        <f t="shared" si="3"/>
        <v>1399.9300419790989</v>
      </c>
      <c r="I31" s="2">
        <f t="shared" si="4"/>
        <v>27</v>
      </c>
    </row>
    <row r="32" spans="2:9" ht="11.25">
      <c r="B32" s="22">
        <v>2527</v>
      </c>
      <c r="C32" s="82"/>
      <c r="D32" s="72"/>
      <c r="E32" s="78">
        <f t="shared" si="0"/>
        <v>1131.1193548387098</v>
      </c>
      <c r="F32" s="79">
        <f t="shared" si="1"/>
        <v>862.3086676983207</v>
      </c>
      <c r="G32" s="80">
        <f t="shared" si="2"/>
        <v>268.810687140389</v>
      </c>
      <c r="H32" s="81">
        <f t="shared" si="3"/>
        <v>1399.9300419790989</v>
      </c>
      <c r="I32" s="2">
        <f t="shared" si="4"/>
        <v>28</v>
      </c>
    </row>
    <row r="33" spans="2:9" ht="11.25">
      <c r="B33" s="22">
        <v>2528</v>
      </c>
      <c r="C33" s="82">
        <v>1208.4</v>
      </c>
      <c r="D33" s="72"/>
      <c r="E33" s="78">
        <f t="shared" si="0"/>
        <v>1131.1193548387098</v>
      </c>
      <c r="F33" s="79">
        <f t="shared" si="1"/>
        <v>862.3086676983207</v>
      </c>
      <c r="G33" s="80">
        <f t="shared" si="2"/>
        <v>268.810687140389</v>
      </c>
      <c r="H33" s="81">
        <f t="shared" si="3"/>
        <v>1399.9300419790989</v>
      </c>
      <c r="I33" s="2">
        <f t="shared" si="4"/>
        <v>29</v>
      </c>
    </row>
    <row r="34" spans="2:9" ht="11.25">
      <c r="B34" s="22">
        <v>2529</v>
      </c>
      <c r="C34" s="82">
        <v>870.2</v>
      </c>
      <c r="D34" s="72"/>
      <c r="E34" s="78">
        <f t="shared" si="0"/>
        <v>1131.1193548387098</v>
      </c>
      <c r="F34" s="79">
        <f t="shared" si="1"/>
        <v>862.3086676983207</v>
      </c>
      <c r="G34" s="80">
        <f t="shared" si="2"/>
        <v>268.810687140389</v>
      </c>
      <c r="H34" s="81">
        <f t="shared" si="3"/>
        <v>1399.9300419790989</v>
      </c>
      <c r="I34" s="2">
        <f t="shared" si="4"/>
        <v>30</v>
      </c>
    </row>
    <row r="35" spans="2:14" ht="11.25">
      <c r="B35" s="22">
        <v>2530</v>
      </c>
      <c r="C35" s="82">
        <v>1209.1</v>
      </c>
      <c r="D35" s="72"/>
      <c r="E35" s="78">
        <f t="shared" si="0"/>
        <v>1131.1193548387098</v>
      </c>
      <c r="F35" s="79">
        <f t="shared" si="1"/>
        <v>862.3086676983207</v>
      </c>
      <c r="G35" s="80">
        <f t="shared" si="2"/>
        <v>268.810687140389</v>
      </c>
      <c r="H35" s="81">
        <f t="shared" si="3"/>
        <v>1399.9300419790989</v>
      </c>
      <c r="I35" s="2">
        <f t="shared" si="4"/>
        <v>31</v>
      </c>
      <c r="J35" s="23"/>
      <c r="K35" s="23"/>
      <c r="L35" s="23"/>
      <c r="M35" s="23"/>
      <c r="N35" s="23"/>
    </row>
    <row r="36" spans="2:14" ht="11.25">
      <c r="B36" s="22">
        <v>2531</v>
      </c>
      <c r="C36" s="82">
        <v>1285.4</v>
      </c>
      <c r="D36" s="72"/>
      <c r="E36" s="78">
        <f t="shared" si="0"/>
        <v>1131.1193548387098</v>
      </c>
      <c r="F36" s="79">
        <f t="shared" si="1"/>
        <v>862.3086676983207</v>
      </c>
      <c r="G36" s="80">
        <f t="shared" si="2"/>
        <v>268.810687140389</v>
      </c>
      <c r="H36" s="81">
        <f t="shared" si="3"/>
        <v>1399.9300419790989</v>
      </c>
      <c r="I36" s="2">
        <f t="shared" si="4"/>
        <v>32</v>
      </c>
      <c r="J36" s="30"/>
      <c r="K36" s="30"/>
      <c r="L36" s="30"/>
      <c r="M36" s="30"/>
      <c r="N36" s="23"/>
    </row>
    <row r="37" spans="2:14" ht="11.25">
      <c r="B37" s="22">
        <v>2532</v>
      </c>
      <c r="C37" s="87">
        <v>801.8</v>
      </c>
      <c r="D37" s="72"/>
      <c r="E37" s="78">
        <f aca="true" t="shared" si="5" ref="E37:E69">$C$85</f>
        <v>1131.1193548387098</v>
      </c>
      <c r="F37" s="79">
        <f aca="true" t="shared" si="6" ref="F37:F69">+$C$88</f>
        <v>862.3086676983207</v>
      </c>
      <c r="G37" s="80">
        <f aca="true" t="shared" si="7" ref="G37:G69">$C$86</f>
        <v>268.810687140389</v>
      </c>
      <c r="H37" s="81">
        <f aca="true" t="shared" si="8" ref="H37:H69">+$C$89</f>
        <v>1399.9300419790989</v>
      </c>
      <c r="I37" s="2">
        <f t="shared" si="4"/>
        <v>33</v>
      </c>
      <c r="J37" s="30"/>
      <c r="K37" s="30"/>
      <c r="L37" s="30"/>
      <c r="M37" s="30"/>
      <c r="N37" s="23"/>
    </row>
    <row r="38" spans="2:14" ht="11.25">
      <c r="B38" s="22">
        <v>2533</v>
      </c>
      <c r="C38" s="87">
        <v>1044.4</v>
      </c>
      <c r="D38" s="72"/>
      <c r="E38" s="78">
        <f t="shared" si="5"/>
        <v>1131.1193548387098</v>
      </c>
      <c r="F38" s="79">
        <f t="shared" si="6"/>
        <v>862.3086676983207</v>
      </c>
      <c r="G38" s="80">
        <f t="shared" si="7"/>
        <v>268.810687140389</v>
      </c>
      <c r="H38" s="81">
        <f t="shared" si="8"/>
        <v>1399.9300419790989</v>
      </c>
      <c r="I38" s="2">
        <f t="shared" si="4"/>
        <v>34</v>
      </c>
      <c r="J38" s="31"/>
      <c r="K38" s="28"/>
      <c r="L38" s="31"/>
      <c r="M38" s="32"/>
      <c r="N38" s="23"/>
    </row>
    <row r="39" spans="2:13" ht="11.25">
      <c r="B39" s="22">
        <v>2534</v>
      </c>
      <c r="C39" s="82">
        <v>959.5</v>
      </c>
      <c r="D39" s="72"/>
      <c r="E39" s="78">
        <f t="shared" si="5"/>
        <v>1131.1193548387098</v>
      </c>
      <c r="F39" s="79">
        <f t="shared" si="6"/>
        <v>862.3086676983207</v>
      </c>
      <c r="G39" s="80">
        <f t="shared" si="7"/>
        <v>268.810687140389</v>
      </c>
      <c r="H39" s="81">
        <f t="shared" si="8"/>
        <v>1399.9300419790989</v>
      </c>
      <c r="I39" s="2">
        <f t="shared" si="4"/>
        <v>35</v>
      </c>
      <c r="J39" s="33"/>
      <c r="K39" s="34"/>
      <c r="L39" s="33"/>
      <c r="M39" s="35"/>
    </row>
    <row r="40" spans="2:13" ht="11.25">
      <c r="B40" s="22">
        <v>2535</v>
      </c>
      <c r="C40" s="82">
        <v>751.8</v>
      </c>
      <c r="D40" s="72"/>
      <c r="E40" s="78">
        <f t="shared" si="5"/>
        <v>1131.1193548387098</v>
      </c>
      <c r="F40" s="79">
        <f t="shared" si="6"/>
        <v>862.3086676983207</v>
      </c>
      <c r="G40" s="80">
        <f t="shared" si="7"/>
        <v>268.810687140389</v>
      </c>
      <c r="H40" s="81">
        <f t="shared" si="8"/>
        <v>1399.9300419790989</v>
      </c>
      <c r="I40" s="2">
        <f t="shared" si="4"/>
        <v>36</v>
      </c>
      <c r="J40" s="33"/>
      <c r="K40" s="34"/>
      <c r="L40" s="33"/>
      <c r="M40" s="35"/>
    </row>
    <row r="41" spans="2:13" ht="11.25">
      <c r="B41" s="22">
        <v>2536</v>
      </c>
      <c r="C41" s="82">
        <v>1191.1</v>
      </c>
      <c r="D41" s="72"/>
      <c r="E41" s="78">
        <f t="shared" si="5"/>
        <v>1131.1193548387098</v>
      </c>
      <c r="F41" s="79">
        <f t="shared" si="6"/>
        <v>862.3086676983207</v>
      </c>
      <c r="G41" s="80">
        <f t="shared" si="7"/>
        <v>268.810687140389</v>
      </c>
      <c r="H41" s="81">
        <f t="shared" si="8"/>
        <v>1399.9300419790989</v>
      </c>
      <c r="I41" s="2">
        <f t="shared" si="4"/>
        <v>37</v>
      </c>
      <c r="J41" s="33"/>
      <c r="K41" s="34"/>
      <c r="L41" s="33"/>
      <c r="M41" s="35"/>
    </row>
    <row r="42" spans="2:13" ht="11.25">
      <c r="B42" s="22">
        <v>2537</v>
      </c>
      <c r="C42" s="82">
        <v>1491.7</v>
      </c>
      <c r="D42" s="72"/>
      <c r="E42" s="78">
        <f t="shared" si="5"/>
        <v>1131.1193548387098</v>
      </c>
      <c r="F42" s="79">
        <f t="shared" si="6"/>
        <v>862.3086676983207</v>
      </c>
      <c r="G42" s="80">
        <f t="shared" si="7"/>
        <v>268.810687140389</v>
      </c>
      <c r="H42" s="81">
        <f t="shared" si="8"/>
        <v>1399.9300419790989</v>
      </c>
      <c r="I42" s="2">
        <f t="shared" si="4"/>
        <v>38</v>
      </c>
      <c r="J42" s="33"/>
      <c r="K42" s="34"/>
      <c r="L42" s="33"/>
      <c r="M42" s="35"/>
    </row>
    <row r="43" spans="2:13" ht="11.25">
      <c r="B43" s="22">
        <v>2538</v>
      </c>
      <c r="C43" s="82">
        <v>1358.4</v>
      </c>
      <c r="D43" s="72"/>
      <c r="E43" s="78">
        <f t="shared" si="5"/>
        <v>1131.1193548387098</v>
      </c>
      <c r="F43" s="79">
        <f t="shared" si="6"/>
        <v>862.3086676983207</v>
      </c>
      <c r="G43" s="80">
        <f t="shared" si="7"/>
        <v>268.810687140389</v>
      </c>
      <c r="H43" s="81">
        <f t="shared" si="8"/>
        <v>1399.9300419790989</v>
      </c>
      <c r="I43" s="2">
        <f t="shared" si="4"/>
        <v>39</v>
      </c>
      <c r="J43" s="33"/>
      <c r="K43" s="34"/>
      <c r="L43" s="33"/>
      <c r="M43" s="35"/>
    </row>
    <row r="44" spans="2:13" ht="11.25">
      <c r="B44" s="22">
        <v>2539</v>
      </c>
      <c r="C44" s="82">
        <v>1389.8</v>
      </c>
      <c r="D44" s="72"/>
      <c r="E44" s="78">
        <f t="shared" si="5"/>
        <v>1131.1193548387098</v>
      </c>
      <c r="F44" s="79">
        <f t="shared" si="6"/>
        <v>862.3086676983207</v>
      </c>
      <c r="G44" s="80">
        <f t="shared" si="7"/>
        <v>268.810687140389</v>
      </c>
      <c r="H44" s="81">
        <f t="shared" si="8"/>
        <v>1399.9300419790989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2540</v>
      </c>
      <c r="C45" s="82">
        <v>854</v>
      </c>
      <c r="D45" s="72"/>
      <c r="E45" s="78">
        <f t="shared" si="5"/>
        <v>1131.1193548387098</v>
      </c>
      <c r="F45" s="79">
        <f t="shared" si="6"/>
        <v>862.3086676983207</v>
      </c>
      <c r="G45" s="80">
        <f t="shared" si="7"/>
        <v>268.810687140389</v>
      </c>
      <c r="H45" s="81">
        <f t="shared" si="8"/>
        <v>1399.9300419790989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2541</v>
      </c>
      <c r="C46" s="82">
        <v>1037.9</v>
      </c>
      <c r="D46" s="72"/>
      <c r="E46" s="78">
        <f t="shared" si="5"/>
        <v>1131.1193548387098</v>
      </c>
      <c r="F46" s="79">
        <f t="shared" si="6"/>
        <v>862.3086676983207</v>
      </c>
      <c r="G46" s="80">
        <f t="shared" si="7"/>
        <v>268.810687140389</v>
      </c>
      <c r="H46" s="81">
        <f t="shared" si="8"/>
        <v>1399.9300419790989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2542</v>
      </c>
      <c r="C47" s="82">
        <v>1439.9</v>
      </c>
      <c r="D47" s="72"/>
      <c r="E47" s="78">
        <f t="shared" si="5"/>
        <v>1131.1193548387098</v>
      </c>
      <c r="F47" s="79">
        <f t="shared" si="6"/>
        <v>862.3086676983207</v>
      </c>
      <c r="G47" s="80">
        <f t="shared" si="7"/>
        <v>268.810687140389</v>
      </c>
      <c r="H47" s="81">
        <f t="shared" si="8"/>
        <v>1399.9300419790989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2543</v>
      </c>
      <c r="C48" s="82">
        <v>1064.1</v>
      </c>
      <c r="D48" s="72"/>
      <c r="E48" s="78">
        <f t="shared" si="5"/>
        <v>1131.1193548387098</v>
      </c>
      <c r="F48" s="79">
        <f t="shared" si="6"/>
        <v>862.3086676983207</v>
      </c>
      <c r="G48" s="80">
        <f t="shared" si="7"/>
        <v>268.810687140389</v>
      </c>
      <c r="H48" s="81">
        <f t="shared" si="8"/>
        <v>1399.9300419790989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2544</v>
      </c>
      <c r="C49" s="82">
        <v>1554.4</v>
      </c>
      <c r="D49" s="72"/>
      <c r="E49" s="78">
        <f t="shared" si="5"/>
        <v>1131.1193548387098</v>
      </c>
      <c r="F49" s="79">
        <f t="shared" si="6"/>
        <v>862.3086676983207</v>
      </c>
      <c r="G49" s="80">
        <f t="shared" si="7"/>
        <v>268.810687140389</v>
      </c>
      <c r="H49" s="81">
        <f t="shared" si="8"/>
        <v>1399.9300419790989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2545</v>
      </c>
      <c r="C50" s="82">
        <v>1668.4</v>
      </c>
      <c r="D50" s="72"/>
      <c r="E50" s="78">
        <f t="shared" si="5"/>
        <v>1131.1193548387098</v>
      </c>
      <c r="F50" s="79">
        <f t="shared" si="6"/>
        <v>862.3086676983207</v>
      </c>
      <c r="G50" s="80">
        <f t="shared" si="7"/>
        <v>268.810687140389</v>
      </c>
      <c r="H50" s="81">
        <f t="shared" si="8"/>
        <v>1399.9300419790989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2546</v>
      </c>
      <c r="C51" s="77">
        <v>1132.6</v>
      </c>
      <c r="D51" s="72"/>
      <c r="E51" s="78">
        <f t="shared" si="5"/>
        <v>1131.1193548387098</v>
      </c>
      <c r="F51" s="79">
        <f t="shared" si="6"/>
        <v>862.3086676983207</v>
      </c>
      <c r="G51" s="80">
        <f t="shared" si="7"/>
        <v>268.810687140389</v>
      </c>
      <c r="H51" s="81">
        <f t="shared" si="8"/>
        <v>1399.9300419790989</v>
      </c>
      <c r="I51" s="2">
        <f t="shared" si="4"/>
        <v>47</v>
      </c>
      <c r="J51" s="92"/>
      <c r="K51" s="93"/>
      <c r="L51" s="92"/>
      <c r="M51" s="95"/>
    </row>
    <row r="52" spans="2:13" ht="11.25">
      <c r="B52" s="22">
        <v>2547</v>
      </c>
      <c r="C52" s="77">
        <v>1485.7</v>
      </c>
      <c r="D52" s="72"/>
      <c r="E52" s="78">
        <f t="shared" si="5"/>
        <v>1131.1193548387098</v>
      </c>
      <c r="F52" s="79">
        <f t="shared" si="6"/>
        <v>862.3086676983207</v>
      </c>
      <c r="G52" s="80">
        <f t="shared" si="7"/>
        <v>268.810687140389</v>
      </c>
      <c r="H52" s="81">
        <f t="shared" si="8"/>
        <v>1399.9300419790989</v>
      </c>
      <c r="I52" s="2">
        <f t="shared" si="4"/>
        <v>48</v>
      </c>
      <c r="K52" s="96"/>
      <c r="L52" s="93"/>
      <c r="M52" s="92"/>
    </row>
    <row r="53" spans="2:14" ht="11.25">
      <c r="B53" s="22">
        <v>2548</v>
      </c>
      <c r="C53" s="77"/>
      <c r="D53" s="72"/>
      <c r="E53" s="78">
        <f t="shared" si="5"/>
        <v>1131.1193548387098</v>
      </c>
      <c r="F53" s="79">
        <f t="shared" si="6"/>
        <v>862.3086676983207</v>
      </c>
      <c r="G53" s="80">
        <f t="shared" si="7"/>
        <v>268.810687140389</v>
      </c>
      <c r="H53" s="81">
        <f t="shared" si="8"/>
        <v>1399.9300419790989</v>
      </c>
      <c r="I53" s="2">
        <f t="shared" si="4"/>
        <v>49</v>
      </c>
      <c r="J53" s="92"/>
      <c r="K53" s="91"/>
      <c r="L53" s="91"/>
      <c r="M53" s="91"/>
      <c r="N53" s="91"/>
    </row>
    <row r="54" spans="2:13" ht="11.25">
      <c r="B54" s="22">
        <v>2549</v>
      </c>
      <c r="C54" s="82">
        <v>1366.1</v>
      </c>
      <c r="D54" s="72"/>
      <c r="E54" s="78">
        <f t="shared" si="5"/>
        <v>1131.1193548387098</v>
      </c>
      <c r="F54" s="79">
        <f t="shared" si="6"/>
        <v>862.3086676983207</v>
      </c>
      <c r="G54" s="80">
        <f t="shared" si="7"/>
        <v>268.810687140389</v>
      </c>
      <c r="H54" s="81">
        <f t="shared" si="8"/>
        <v>1399.9300419790989</v>
      </c>
      <c r="I54" s="2">
        <f t="shared" si="4"/>
        <v>50</v>
      </c>
      <c r="J54" s="92"/>
      <c r="K54" s="93"/>
      <c r="L54" s="92"/>
      <c r="M54" s="94"/>
    </row>
    <row r="55" spans="2:13" ht="11.25">
      <c r="B55" s="22">
        <v>2550</v>
      </c>
      <c r="C55" s="82">
        <v>1056.8</v>
      </c>
      <c r="D55" s="72"/>
      <c r="E55" s="78">
        <f t="shared" si="5"/>
        <v>1131.1193548387098</v>
      </c>
      <c r="F55" s="79">
        <f t="shared" si="6"/>
        <v>862.3086676983207</v>
      </c>
      <c r="G55" s="80">
        <f t="shared" si="7"/>
        <v>268.810687140389</v>
      </c>
      <c r="H55" s="81">
        <f t="shared" si="8"/>
        <v>1399.9300419790989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2551</v>
      </c>
      <c r="C56" s="82">
        <v>814.9</v>
      </c>
      <c r="D56" s="72"/>
      <c r="E56" s="78">
        <f t="shared" si="5"/>
        <v>1131.1193548387098</v>
      </c>
      <c r="F56" s="79">
        <f t="shared" si="6"/>
        <v>862.3086676983207</v>
      </c>
      <c r="G56" s="80">
        <f t="shared" si="7"/>
        <v>268.810687140389</v>
      </c>
      <c r="H56" s="81">
        <f t="shared" si="8"/>
        <v>1399.9300419790989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2552</v>
      </c>
      <c r="C57" s="82">
        <v>851.7</v>
      </c>
      <c r="D57" s="72"/>
      <c r="E57" s="78">
        <f t="shared" si="5"/>
        <v>1131.1193548387098</v>
      </c>
      <c r="F57" s="79">
        <f t="shared" si="6"/>
        <v>862.3086676983207</v>
      </c>
      <c r="G57" s="80">
        <f t="shared" si="7"/>
        <v>268.810687140389</v>
      </c>
      <c r="H57" s="81">
        <f t="shared" si="8"/>
        <v>1399.9300419790989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2553</v>
      </c>
      <c r="C58" s="82">
        <v>1005.6</v>
      </c>
      <c r="D58" s="72"/>
      <c r="E58" s="78">
        <f t="shared" si="5"/>
        <v>1131.1193548387098</v>
      </c>
      <c r="F58" s="79">
        <f t="shared" si="6"/>
        <v>862.3086676983207</v>
      </c>
      <c r="G58" s="80">
        <f t="shared" si="7"/>
        <v>268.810687140389</v>
      </c>
      <c r="H58" s="81">
        <f t="shared" si="8"/>
        <v>1399.9300419790989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2554</v>
      </c>
      <c r="C59" s="82">
        <v>1418.5</v>
      </c>
      <c r="D59" s="72"/>
      <c r="E59" s="78">
        <f t="shared" si="5"/>
        <v>1131.1193548387098</v>
      </c>
      <c r="F59" s="79">
        <f t="shared" si="6"/>
        <v>862.3086676983207</v>
      </c>
      <c r="G59" s="80">
        <f t="shared" si="7"/>
        <v>268.810687140389</v>
      </c>
      <c r="H59" s="81">
        <f t="shared" si="8"/>
        <v>1399.9300419790989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2555</v>
      </c>
      <c r="C60" s="82">
        <v>1106.3</v>
      </c>
      <c r="D60" s="72"/>
      <c r="E60" s="78">
        <f t="shared" si="5"/>
        <v>1131.1193548387098</v>
      </c>
      <c r="F60" s="79">
        <f t="shared" si="6"/>
        <v>862.3086676983207</v>
      </c>
      <c r="G60" s="80">
        <f t="shared" si="7"/>
        <v>268.810687140389</v>
      </c>
      <c r="H60" s="81">
        <f t="shared" si="8"/>
        <v>1399.9300419790989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2556</v>
      </c>
      <c r="C61" s="82">
        <v>991.5</v>
      </c>
      <c r="D61" s="72"/>
      <c r="E61" s="78">
        <f t="shared" si="5"/>
        <v>1131.1193548387098</v>
      </c>
      <c r="F61" s="79">
        <f t="shared" si="6"/>
        <v>862.3086676983207</v>
      </c>
      <c r="G61" s="80">
        <f t="shared" si="7"/>
        <v>268.810687140389</v>
      </c>
      <c r="H61" s="81">
        <f t="shared" si="8"/>
        <v>1399.9300419790989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2557</v>
      </c>
      <c r="C62" s="82">
        <v>631</v>
      </c>
      <c r="D62" s="72"/>
      <c r="E62" s="78">
        <f t="shared" si="5"/>
        <v>1131.1193548387098</v>
      </c>
      <c r="F62" s="79">
        <f t="shared" si="6"/>
        <v>862.3086676983207</v>
      </c>
      <c r="G62" s="80">
        <f t="shared" si="7"/>
        <v>268.810687140389</v>
      </c>
      <c r="H62" s="81">
        <f t="shared" si="8"/>
        <v>1399.9300419790989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2558</v>
      </c>
      <c r="C63" s="82">
        <v>538.2</v>
      </c>
      <c r="D63" s="72"/>
      <c r="E63" s="78">
        <f t="shared" si="5"/>
        <v>1131.1193548387098</v>
      </c>
      <c r="F63" s="79">
        <f t="shared" si="6"/>
        <v>862.3086676983207</v>
      </c>
      <c r="G63" s="80">
        <f t="shared" si="7"/>
        <v>268.810687140389</v>
      </c>
      <c r="H63" s="81">
        <f t="shared" si="8"/>
        <v>1399.9300419790989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2559</v>
      </c>
      <c r="C64" s="82">
        <v>1381.5</v>
      </c>
      <c r="D64" s="72"/>
      <c r="E64" s="78">
        <f t="shared" si="5"/>
        <v>1131.1193548387098</v>
      </c>
      <c r="F64" s="79">
        <f t="shared" si="6"/>
        <v>862.3086676983207</v>
      </c>
      <c r="G64" s="80">
        <f t="shared" si="7"/>
        <v>268.810687140389</v>
      </c>
      <c r="H64" s="81">
        <f t="shared" si="8"/>
        <v>1399.9300419790989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2560</v>
      </c>
      <c r="C65" s="82">
        <v>822.9</v>
      </c>
      <c r="D65" s="72"/>
      <c r="E65" s="78">
        <f t="shared" si="5"/>
        <v>1131.1193548387098</v>
      </c>
      <c r="F65" s="79">
        <f t="shared" si="6"/>
        <v>862.3086676983207</v>
      </c>
      <c r="G65" s="80">
        <f t="shared" si="7"/>
        <v>268.810687140389</v>
      </c>
      <c r="H65" s="81">
        <f t="shared" si="8"/>
        <v>1399.9300419790989</v>
      </c>
      <c r="I65" s="2">
        <f t="shared" si="4"/>
        <v>61</v>
      </c>
      <c r="J65" s="33"/>
      <c r="K65" s="34"/>
      <c r="L65" s="33"/>
      <c r="M65" s="35"/>
    </row>
    <row r="66" spans="2:10" ht="11.25">
      <c r="B66" s="22">
        <v>2561</v>
      </c>
      <c r="C66" s="82">
        <v>1085.7</v>
      </c>
      <c r="D66" s="72"/>
      <c r="E66" s="78">
        <f t="shared" si="5"/>
        <v>1131.1193548387098</v>
      </c>
      <c r="F66" s="79">
        <f t="shared" si="6"/>
        <v>862.3086676983207</v>
      </c>
      <c r="G66" s="80">
        <f t="shared" si="7"/>
        <v>268.810687140389</v>
      </c>
      <c r="H66" s="81">
        <f t="shared" si="8"/>
        <v>1399.9300419790989</v>
      </c>
      <c r="I66" s="2">
        <f t="shared" si="4"/>
        <v>62</v>
      </c>
      <c r="J66" s="33"/>
    </row>
    <row r="67" spans="2:10" ht="11.25">
      <c r="B67" s="22">
        <v>2562</v>
      </c>
      <c r="C67" s="77">
        <v>736.7</v>
      </c>
      <c r="E67" s="78">
        <f t="shared" si="5"/>
        <v>1131.1193548387098</v>
      </c>
      <c r="F67" s="79">
        <f t="shared" si="6"/>
        <v>862.3086676983207</v>
      </c>
      <c r="G67" s="80">
        <f t="shared" si="7"/>
        <v>268.810687140389</v>
      </c>
      <c r="H67" s="81">
        <f t="shared" si="8"/>
        <v>1399.9300419790989</v>
      </c>
      <c r="I67" s="2">
        <f t="shared" si="4"/>
        <v>63</v>
      </c>
      <c r="J67" s="33"/>
    </row>
    <row r="68" spans="2:10" ht="11.25">
      <c r="B68" s="22">
        <v>2563</v>
      </c>
      <c r="C68" s="77">
        <v>921.8</v>
      </c>
      <c r="D68" s="97"/>
      <c r="E68" s="78">
        <f t="shared" si="5"/>
        <v>1131.1193548387098</v>
      </c>
      <c r="F68" s="79">
        <f t="shared" si="6"/>
        <v>862.3086676983207</v>
      </c>
      <c r="G68" s="80">
        <f t="shared" si="7"/>
        <v>268.810687140389</v>
      </c>
      <c r="H68" s="81">
        <f t="shared" si="8"/>
        <v>1399.9300419790989</v>
      </c>
      <c r="I68" s="2">
        <f t="shared" si="4"/>
        <v>64</v>
      </c>
      <c r="J68" s="33"/>
    </row>
    <row r="69" spans="2:14" ht="11.25">
      <c r="B69" s="101">
        <v>2564</v>
      </c>
      <c r="C69" s="102">
        <v>1598</v>
      </c>
      <c r="D69" s="103"/>
      <c r="E69" s="78">
        <f t="shared" si="5"/>
        <v>1131.1193548387098</v>
      </c>
      <c r="F69" s="79">
        <f t="shared" si="6"/>
        <v>862.3086676983207</v>
      </c>
      <c r="G69" s="80">
        <f t="shared" si="7"/>
        <v>268.810687140389</v>
      </c>
      <c r="H69" s="81">
        <f t="shared" si="8"/>
        <v>1399.9300419790989</v>
      </c>
      <c r="I69" s="2">
        <f t="shared" si="4"/>
        <v>65</v>
      </c>
      <c r="J69" s="33"/>
      <c r="K69" s="107" t="str">
        <f>'[1]std. - W.15A'!$K$53:$N$53</f>
        <v>ปีน้ำ2565 ปริมาณฝนสะสม 1 เม.ย.65 - 31 มี.ค.66</v>
      </c>
      <c r="L69" s="107"/>
      <c r="M69" s="107"/>
      <c r="N69" s="107"/>
    </row>
    <row r="70" spans="2:13" ht="11.25">
      <c r="B70" s="98">
        <v>2565</v>
      </c>
      <c r="C70" s="99">
        <v>1782</v>
      </c>
      <c r="D70" s="100">
        <f>C70</f>
        <v>1782</v>
      </c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9"/>
      <c r="C71" s="87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78"/>
      <c r="F72" s="79"/>
      <c r="G72" s="80"/>
      <c r="H72" s="81"/>
      <c r="J72" s="33"/>
      <c r="K72" s="34"/>
      <c r="L72" s="33"/>
      <c r="M72" s="35"/>
    </row>
    <row r="73" spans="2:13" ht="11.25">
      <c r="B73" s="29"/>
      <c r="C73" s="87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9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9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9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36"/>
      <c r="C79" s="88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9"/>
      <c r="C80" s="66"/>
      <c r="D80" s="21"/>
      <c r="E80" s="24"/>
      <c r="F80" s="25"/>
      <c r="G80" s="26"/>
      <c r="H80" s="27"/>
      <c r="J80" s="33"/>
      <c r="K80" s="34"/>
      <c r="L80" s="33"/>
      <c r="M80" s="35"/>
    </row>
    <row r="81" spans="2:13" ht="11.25">
      <c r="B81" s="37"/>
      <c r="C81" s="67"/>
      <c r="D81" s="21"/>
      <c r="E81" s="38"/>
      <c r="F81" s="39"/>
      <c r="G81" s="40"/>
      <c r="H81" s="41"/>
      <c r="J81" s="33"/>
      <c r="K81" s="34"/>
      <c r="L81" s="33"/>
      <c r="M81" s="35"/>
    </row>
    <row r="82" spans="2:13" ht="11.25">
      <c r="B82" s="42"/>
      <c r="C82" s="43"/>
      <c r="D82" s="21"/>
      <c r="E82" s="44"/>
      <c r="F82" s="44"/>
      <c r="G82" s="44"/>
      <c r="H82" s="44"/>
      <c r="J82" s="33"/>
      <c r="K82" s="34"/>
      <c r="L82" s="33"/>
      <c r="M82" s="35"/>
    </row>
    <row r="83" spans="2:13" ht="11.25">
      <c r="B83" s="42"/>
      <c r="C83" s="43"/>
      <c r="D83" s="21"/>
      <c r="E83" s="44"/>
      <c r="F83" s="44"/>
      <c r="G83" s="44"/>
      <c r="H83" s="44"/>
      <c r="J83" s="33"/>
      <c r="K83" s="34"/>
      <c r="L83" s="33"/>
      <c r="M83" s="35"/>
    </row>
    <row r="84" spans="1:17" ht="16.5" customHeight="1">
      <c r="A84" s="23"/>
      <c r="B84" s="45"/>
      <c r="C84" s="46"/>
      <c r="D84" s="23"/>
      <c r="E84" s="23"/>
      <c r="F84" s="23"/>
      <c r="G84" s="23"/>
      <c r="H84" s="23"/>
      <c r="I84" s="23"/>
      <c r="J84" s="23"/>
      <c r="K84" s="23"/>
      <c r="Q84" s="43"/>
    </row>
    <row r="85" spans="1:11" ht="15.75" customHeight="1">
      <c r="A85" s="23"/>
      <c r="B85" s="47" t="s">
        <v>8</v>
      </c>
      <c r="C85" s="68">
        <f>AVERAGE(C5:C69)</f>
        <v>1131.1193548387098</v>
      </c>
      <c r="D85" s="48"/>
      <c r="E85" s="45"/>
      <c r="F85" s="45"/>
      <c r="G85" s="23"/>
      <c r="H85" s="49" t="s">
        <v>8</v>
      </c>
      <c r="I85" s="50" t="s">
        <v>21</v>
      </c>
      <c r="J85" s="51"/>
      <c r="K85" s="52"/>
    </row>
    <row r="86" spans="1:11" ht="15.75" customHeight="1">
      <c r="A86" s="23"/>
      <c r="B86" s="53" t="s">
        <v>10</v>
      </c>
      <c r="C86" s="69">
        <f>STDEV(C5:C69)</f>
        <v>268.810687140389</v>
      </c>
      <c r="D86" s="48"/>
      <c r="E86" s="45"/>
      <c r="F86" s="45"/>
      <c r="G86" s="23"/>
      <c r="H86" s="55" t="s">
        <v>10</v>
      </c>
      <c r="I86" s="56" t="s">
        <v>12</v>
      </c>
      <c r="J86" s="57"/>
      <c r="K86" s="58"/>
    </row>
    <row r="87" spans="1:15" ht="15.75" customHeight="1">
      <c r="A87" s="45"/>
      <c r="B87" s="53" t="s">
        <v>13</v>
      </c>
      <c r="C87" s="54">
        <f>C86/C85</f>
        <v>0.2376501524710623</v>
      </c>
      <c r="D87" s="48"/>
      <c r="E87" s="59">
        <f>C87*100</f>
        <v>23.76501524710623</v>
      </c>
      <c r="F87" s="45" t="s">
        <v>2</v>
      </c>
      <c r="G87" s="23"/>
      <c r="H87" s="55" t="s">
        <v>13</v>
      </c>
      <c r="I87" s="56" t="s">
        <v>14</v>
      </c>
      <c r="J87" s="57"/>
      <c r="K87" s="58"/>
      <c r="M87" s="65" t="s">
        <v>19</v>
      </c>
      <c r="N87" s="90">
        <f>C93-C94-C95</f>
        <v>41</v>
      </c>
      <c r="O87" s="2" t="s">
        <v>0</v>
      </c>
    </row>
    <row r="88" spans="1:15" ht="15.75" customHeight="1">
      <c r="A88" s="45"/>
      <c r="B88" s="53" t="s">
        <v>9</v>
      </c>
      <c r="C88" s="69">
        <f>C85-C86</f>
        <v>862.3086676983207</v>
      </c>
      <c r="D88" s="48"/>
      <c r="E88" s="45"/>
      <c r="F88" s="45"/>
      <c r="G88" s="23"/>
      <c r="H88" s="55" t="s">
        <v>9</v>
      </c>
      <c r="I88" s="56" t="s">
        <v>15</v>
      </c>
      <c r="J88" s="57"/>
      <c r="K88" s="58"/>
      <c r="M88" s="65" t="s">
        <v>18</v>
      </c>
      <c r="N88" s="90">
        <f>C94</f>
        <v>12</v>
      </c>
      <c r="O88" s="2" t="s">
        <v>0</v>
      </c>
    </row>
    <row r="89" spans="1:15" ht="15.75" customHeight="1">
      <c r="A89" s="45"/>
      <c r="B89" s="60" t="s">
        <v>11</v>
      </c>
      <c r="C89" s="70">
        <f>C85+C86</f>
        <v>1399.9300419790989</v>
      </c>
      <c r="D89" s="48"/>
      <c r="E89" s="45"/>
      <c r="F89" s="45"/>
      <c r="G89" s="23"/>
      <c r="H89" s="61" t="s">
        <v>11</v>
      </c>
      <c r="I89" s="62" t="s">
        <v>16</v>
      </c>
      <c r="J89" s="63"/>
      <c r="K89" s="64"/>
      <c r="M89" s="65" t="s">
        <v>17</v>
      </c>
      <c r="N89" s="90">
        <f>C95</f>
        <v>12</v>
      </c>
      <c r="O89" s="2" t="s">
        <v>0</v>
      </c>
    </row>
    <row r="90" spans="1:6" ht="17.25" customHeight="1">
      <c r="A90" s="42"/>
      <c r="C90" s="42"/>
      <c r="D90" s="42"/>
      <c r="E90" s="42"/>
      <c r="F90" s="42"/>
    </row>
    <row r="91" spans="1:3" ht="11.25">
      <c r="A91" s="42"/>
      <c r="C91" s="42"/>
    </row>
    <row r="92" ht="11.25">
      <c r="A92" s="42"/>
    </row>
    <row r="93" ht="11.25">
      <c r="C93" s="2">
        <f>MAX(I5:I81)</f>
        <v>65</v>
      </c>
    </row>
    <row r="94" ht="11.25">
      <c r="C94" s="89">
        <f>COUNTIF(C5:C69,"&gt;1388")</f>
        <v>12</v>
      </c>
    </row>
    <row r="95" ht="11.25">
      <c r="C95" s="89">
        <f>COUNTIF(C5:C69,"&lt;859")</f>
        <v>12</v>
      </c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2023-04-10T07:22:48Z</dcterms:modified>
  <cp:category/>
  <cp:version/>
  <cp:contentType/>
  <cp:contentStatus/>
</cp:coreProperties>
</file>