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16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<sst xmlns="http://schemas.openxmlformats.org/spreadsheetml/2006/main" count="39" uniqueCount="24">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</sst>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W.16A อ.แจ้ห่ม จ.ลำปาง</a:t>
            </a:r>
          </a:p>
        </c:rich>
      </c:tx>
      <c:layout>
        <c:manualLayout>
          <c:xMode val="factor"/>
          <c:yMode val="factor"/>
          <c:x val="0.03375"/>
          <c:y val="-0.012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45"/>
          <c:w val="0.873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W.16A'!$C$5:$C$30</c:f>
              <c:numCache>
                <c:ptCount val="26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67.7</c:v>
                </c:pt>
              </c:numCache>
            </c:numRef>
          </c:val>
        </c:ser>
        <c:gapWidth val="100"/>
        <c:axId val="37041525"/>
        <c:axId val="11777778"/>
      </c:barChart>
      <c:lineChart>
        <c:grouping val="standard"/>
        <c:varyColors val="0"/>
        <c:ser>
          <c:idx val="1"/>
          <c:order val="1"/>
          <c:tx>
            <c:v>ค่าเฉลี่ย  (2538 - 2562 )อยู่ระหว่างค่า+-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W.16A'!$E$5:$E$29</c:f>
              <c:numCache>
                <c:ptCount val="25"/>
                <c:pt idx="0">
                  <c:v>1094.692</c:v>
                </c:pt>
                <c:pt idx="1">
                  <c:v>1094.692</c:v>
                </c:pt>
                <c:pt idx="2">
                  <c:v>1094.692</c:v>
                </c:pt>
                <c:pt idx="3">
                  <c:v>1094.692</c:v>
                </c:pt>
                <c:pt idx="4">
                  <c:v>1094.692</c:v>
                </c:pt>
                <c:pt idx="5">
                  <c:v>1094.692</c:v>
                </c:pt>
                <c:pt idx="6">
                  <c:v>1094.692</c:v>
                </c:pt>
                <c:pt idx="7">
                  <c:v>1094.692</c:v>
                </c:pt>
                <c:pt idx="8">
                  <c:v>1094.692</c:v>
                </c:pt>
                <c:pt idx="9">
                  <c:v>1094.692</c:v>
                </c:pt>
                <c:pt idx="10">
                  <c:v>1094.692</c:v>
                </c:pt>
                <c:pt idx="11">
                  <c:v>1094.692</c:v>
                </c:pt>
                <c:pt idx="12">
                  <c:v>1094.692</c:v>
                </c:pt>
                <c:pt idx="13">
                  <c:v>1094.692</c:v>
                </c:pt>
                <c:pt idx="14">
                  <c:v>1094.692</c:v>
                </c:pt>
                <c:pt idx="15">
                  <c:v>1094.692</c:v>
                </c:pt>
                <c:pt idx="16">
                  <c:v>1094.692</c:v>
                </c:pt>
                <c:pt idx="17">
                  <c:v>1094.692</c:v>
                </c:pt>
                <c:pt idx="18">
                  <c:v>1094.692</c:v>
                </c:pt>
                <c:pt idx="19">
                  <c:v>1094.692</c:v>
                </c:pt>
                <c:pt idx="20">
                  <c:v>1094.692</c:v>
                </c:pt>
                <c:pt idx="21">
                  <c:v>1094.692</c:v>
                </c:pt>
                <c:pt idx="22">
                  <c:v>1094.692</c:v>
                </c:pt>
                <c:pt idx="23">
                  <c:v>1094.692</c:v>
                </c:pt>
                <c:pt idx="24">
                  <c:v>1094.692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W.16A'!$H$5:$H$29</c:f>
              <c:numCache>
                <c:ptCount val="25"/>
                <c:pt idx="0">
                  <c:v>1349.7839816458368</c:v>
                </c:pt>
                <c:pt idx="1">
                  <c:v>1349.7839816458368</c:v>
                </c:pt>
                <c:pt idx="2">
                  <c:v>1349.7839816458368</c:v>
                </c:pt>
                <c:pt idx="3">
                  <c:v>1349.7839816458368</c:v>
                </c:pt>
                <c:pt idx="4">
                  <c:v>1349.7839816458368</c:v>
                </c:pt>
                <c:pt idx="5">
                  <c:v>1349.7839816458368</c:v>
                </c:pt>
                <c:pt idx="6">
                  <c:v>1349.7839816458368</c:v>
                </c:pt>
                <c:pt idx="7">
                  <c:v>1349.7839816458368</c:v>
                </c:pt>
                <c:pt idx="8">
                  <c:v>1349.7839816458368</c:v>
                </c:pt>
                <c:pt idx="9">
                  <c:v>1349.7839816458368</c:v>
                </c:pt>
                <c:pt idx="10">
                  <c:v>1349.7839816458368</c:v>
                </c:pt>
                <c:pt idx="11">
                  <c:v>1349.7839816458368</c:v>
                </c:pt>
                <c:pt idx="12">
                  <c:v>1349.7839816458368</c:v>
                </c:pt>
                <c:pt idx="13">
                  <c:v>1349.7839816458368</c:v>
                </c:pt>
                <c:pt idx="14">
                  <c:v>1349.7839816458368</c:v>
                </c:pt>
                <c:pt idx="15">
                  <c:v>1349.7839816458368</c:v>
                </c:pt>
                <c:pt idx="16">
                  <c:v>1349.7839816458368</c:v>
                </c:pt>
                <c:pt idx="17">
                  <c:v>1349.7839816458368</c:v>
                </c:pt>
                <c:pt idx="18">
                  <c:v>1349.7839816458368</c:v>
                </c:pt>
                <c:pt idx="19">
                  <c:v>1349.7839816458368</c:v>
                </c:pt>
                <c:pt idx="20">
                  <c:v>1349.7839816458368</c:v>
                </c:pt>
                <c:pt idx="21">
                  <c:v>1349.7839816458368</c:v>
                </c:pt>
                <c:pt idx="22">
                  <c:v>1349.7839816458368</c:v>
                </c:pt>
                <c:pt idx="23">
                  <c:v>1349.7839816458368</c:v>
                </c:pt>
                <c:pt idx="24">
                  <c:v>1349.7839816458368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W.16A'!$F$5:$F$29</c:f>
              <c:numCache>
                <c:ptCount val="25"/>
                <c:pt idx="0">
                  <c:v>839.6000183541632</c:v>
                </c:pt>
                <c:pt idx="1">
                  <c:v>839.6000183541632</c:v>
                </c:pt>
                <c:pt idx="2">
                  <c:v>839.6000183541632</c:v>
                </c:pt>
                <c:pt idx="3">
                  <c:v>839.6000183541632</c:v>
                </c:pt>
                <c:pt idx="4">
                  <c:v>839.6000183541632</c:v>
                </c:pt>
                <c:pt idx="5">
                  <c:v>839.6000183541632</c:v>
                </c:pt>
                <c:pt idx="6">
                  <c:v>839.6000183541632</c:v>
                </c:pt>
                <c:pt idx="7">
                  <c:v>839.6000183541632</c:v>
                </c:pt>
                <c:pt idx="8">
                  <c:v>839.6000183541632</c:v>
                </c:pt>
                <c:pt idx="9">
                  <c:v>839.6000183541632</c:v>
                </c:pt>
                <c:pt idx="10">
                  <c:v>839.6000183541632</c:v>
                </c:pt>
                <c:pt idx="11">
                  <c:v>839.6000183541632</c:v>
                </c:pt>
                <c:pt idx="12">
                  <c:v>839.6000183541632</c:v>
                </c:pt>
                <c:pt idx="13">
                  <c:v>839.6000183541632</c:v>
                </c:pt>
                <c:pt idx="14">
                  <c:v>839.6000183541632</c:v>
                </c:pt>
                <c:pt idx="15">
                  <c:v>839.6000183541632</c:v>
                </c:pt>
                <c:pt idx="16">
                  <c:v>839.6000183541632</c:v>
                </c:pt>
                <c:pt idx="17">
                  <c:v>839.6000183541632</c:v>
                </c:pt>
                <c:pt idx="18">
                  <c:v>839.6000183541632</c:v>
                </c:pt>
                <c:pt idx="19">
                  <c:v>839.6000183541632</c:v>
                </c:pt>
                <c:pt idx="20">
                  <c:v>839.6000183541632</c:v>
                </c:pt>
                <c:pt idx="21">
                  <c:v>839.6000183541632</c:v>
                </c:pt>
                <c:pt idx="22">
                  <c:v>839.6000183541632</c:v>
                </c:pt>
                <c:pt idx="23">
                  <c:v>839.6000183541632</c:v>
                </c:pt>
                <c:pt idx="24">
                  <c:v>839.6000183541632</c:v>
                </c:pt>
              </c:numCache>
            </c:numRef>
          </c:val>
          <c:smooth val="0"/>
        </c:ser>
        <c:axId val="37041525"/>
        <c:axId val="11777778"/>
      </c:lineChart>
      <c:catAx>
        <c:axId val="37041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777778"/>
        <c:crossesAt val="0"/>
        <c:auto val="1"/>
        <c:lblOffset val="100"/>
        <c:tickLblSkip val="1"/>
        <c:noMultiLvlLbl val="0"/>
      </c:catAx>
      <c:valAx>
        <c:axId val="1177777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04152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"/>
          <c:w val="0.8205"/>
          <c:h val="0.08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W.16A อ.แจ้ห่ม จ.ลำปาง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15625"/>
          <c:w val="0.8695"/>
          <c:h val="0.761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W.16A'!$C$5:$C$29</c:f>
              <c:numCache>
                <c:ptCount val="25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(2538 - 2562 )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W.16A'!$E$5:$E$29</c:f>
              <c:numCache>
                <c:ptCount val="25"/>
                <c:pt idx="0">
                  <c:v>1094.692</c:v>
                </c:pt>
                <c:pt idx="1">
                  <c:v>1094.692</c:v>
                </c:pt>
                <c:pt idx="2">
                  <c:v>1094.692</c:v>
                </c:pt>
                <c:pt idx="3">
                  <c:v>1094.692</c:v>
                </c:pt>
                <c:pt idx="4">
                  <c:v>1094.692</c:v>
                </c:pt>
                <c:pt idx="5">
                  <c:v>1094.692</c:v>
                </c:pt>
                <c:pt idx="6">
                  <c:v>1094.692</c:v>
                </c:pt>
                <c:pt idx="7">
                  <c:v>1094.692</c:v>
                </c:pt>
                <c:pt idx="8">
                  <c:v>1094.692</c:v>
                </c:pt>
                <c:pt idx="9">
                  <c:v>1094.692</c:v>
                </c:pt>
                <c:pt idx="10">
                  <c:v>1094.692</c:v>
                </c:pt>
                <c:pt idx="11">
                  <c:v>1094.692</c:v>
                </c:pt>
                <c:pt idx="12">
                  <c:v>1094.692</c:v>
                </c:pt>
                <c:pt idx="13">
                  <c:v>1094.692</c:v>
                </c:pt>
                <c:pt idx="14">
                  <c:v>1094.692</c:v>
                </c:pt>
                <c:pt idx="15">
                  <c:v>1094.692</c:v>
                </c:pt>
                <c:pt idx="16">
                  <c:v>1094.692</c:v>
                </c:pt>
                <c:pt idx="17">
                  <c:v>1094.692</c:v>
                </c:pt>
                <c:pt idx="18">
                  <c:v>1094.692</c:v>
                </c:pt>
                <c:pt idx="19">
                  <c:v>1094.692</c:v>
                </c:pt>
                <c:pt idx="20">
                  <c:v>1094.692</c:v>
                </c:pt>
                <c:pt idx="21">
                  <c:v>1094.692</c:v>
                </c:pt>
                <c:pt idx="22">
                  <c:v>1094.692</c:v>
                </c:pt>
                <c:pt idx="23">
                  <c:v>1094.692</c:v>
                </c:pt>
                <c:pt idx="24">
                  <c:v>1094.692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W.16A'!$D$5:$D$30</c:f>
              <c:numCache>
                <c:ptCount val="26"/>
                <c:pt idx="25">
                  <c:v>67.7</c:v>
                </c:pt>
              </c:numCache>
            </c:numRef>
          </c:val>
          <c:smooth val="0"/>
        </c:ser>
        <c:marker val="1"/>
        <c:axId val="18893387"/>
        <c:axId val="44287440"/>
      </c:lineChart>
      <c:catAx>
        <c:axId val="18893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4287440"/>
        <c:crossesAt val="0"/>
        <c:auto val="1"/>
        <c:lblOffset val="100"/>
        <c:tickLblSkip val="1"/>
        <c:noMultiLvlLbl val="0"/>
      </c:catAx>
      <c:valAx>
        <c:axId val="4428744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89338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</cdr:x>
      <cdr:y>0.45925</cdr:y>
    </cdr:from>
    <cdr:to>
      <cdr:x>0.53375</cdr:x>
      <cdr:y>0.50225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2828925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1,095 มม.</a:t>
          </a:r>
        </a:p>
      </cdr:txBody>
    </cdr:sp>
  </cdr:relSizeAnchor>
  <cdr:relSizeAnchor xmlns:cdr="http://schemas.openxmlformats.org/drawingml/2006/chartDrawing">
    <cdr:from>
      <cdr:x>0.2225</cdr:x>
      <cdr:y>0.35075</cdr:y>
    </cdr:from>
    <cdr:to>
      <cdr:x>0.36875</cdr:x>
      <cdr:y>0.395</cdr:y>
    </cdr:to>
    <cdr:sp>
      <cdr:nvSpPr>
        <cdr:cNvPr id="2" name="TextBox 1"/>
        <cdr:cNvSpPr txBox="1">
          <a:spLocks noChangeArrowheads="1"/>
        </cdr:cNvSpPr>
      </cdr:nvSpPr>
      <cdr:spPr>
        <a:xfrm>
          <a:off x="2085975" y="21621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1,350 มม.</a:t>
          </a:r>
        </a:p>
      </cdr:txBody>
    </cdr:sp>
  </cdr:relSizeAnchor>
  <cdr:relSizeAnchor xmlns:cdr="http://schemas.openxmlformats.org/drawingml/2006/chartDrawing">
    <cdr:from>
      <cdr:x>0.54125</cdr:x>
      <cdr:y>0.58375</cdr:y>
    </cdr:from>
    <cdr:to>
      <cdr:x>0.68825</cdr:x>
      <cdr:y>0.6275</cdr:y>
    </cdr:to>
    <cdr:sp>
      <cdr:nvSpPr>
        <cdr:cNvPr id="3" name="TextBox 1"/>
        <cdr:cNvSpPr txBox="1">
          <a:spLocks noChangeArrowheads="1"/>
        </cdr:cNvSpPr>
      </cdr:nvSpPr>
      <cdr:spPr>
        <a:xfrm>
          <a:off x="5076825" y="3600450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840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0.35925</cdr:y>
    </cdr:from>
    <cdr:to>
      <cdr:x>0.234</cdr:x>
      <cdr:y>0.56775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52600" y="2209800"/>
          <a:ext cx="447675" cy="1285875"/>
        </a:xfrm>
        <a:prstGeom prst="curvedConnector3">
          <a:avLst>
            <a:gd name="adj1" fmla="val 0"/>
            <a:gd name="adj2" fmla="val 738037"/>
            <a:gd name="adj3" fmla="val -22139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19">
      <selection activeCell="K30" sqref="K30:N3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71">
        <v>1342.4</v>
      </c>
      <c r="D5" s="72"/>
      <c r="E5" s="73">
        <f aca="true" t="shared" si="0" ref="E5:E29">$C$101</f>
        <v>1094.692</v>
      </c>
      <c r="F5" s="74">
        <f aca="true" t="shared" si="1" ref="F5:F29">+$C$104</f>
        <v>839.6000183541632</v>
      </c>
      <c r="G5" s="75">
        <f aca="true" t="shared" si="2" ref="G5:G29">$C$102</f>
        <v>255.09198164583674</v>
      </c>
      <c r="H5" s="76">
        <f aca="true" t="shared" si="3" ref="H5:H29">+$C$105</f>
        <v>1349.7839816458368</v>
      </c>
      <c r="I5" s="2">
        <v>1</v>
      </c>
    </row>
    <row r="6" spans="2:9" ht="11.25">
      <c r="B6" s="22">
        <f>B5+1</f>
        <v>2539</v>
      </c>
      <c r="C6" s="77">
        <v>1363.6</v>
      </c>
      <c r="D6" s="72"/>
      <c r="E6" s="78">
        <f t="shared" si="0"/>
        <v>1094.692</v>
      </c>
      <c r="F6" s="79">
        <f t="shared" si="1"/>
        <v>839.6000183541632</v>
      </c>
      <c r="G6" s="80">
        <f t="shared" si="2"/>
        <v>255.09198164583674</v>
      </c>
      <c r="H6" s="81">
        <f t="shared" si="3"/>
        <v>1349.7839816458368</v>
      </c>
      <c r="I6" s="2">
        <f aca="true" t="shared" si="4" ref="I6:I26">I5+1</f>
        <v>2</v>
      </c>
    </row>
    <row r="7" spans="2:9" ht="11.25">
      <c r="B7" s="22">
        <f aca="true" t="shared" si="5" ref="B7:B26">B6+1</f>
        <v>2540</v>
      </c>
      <c r="C7" s="77">
        <v>791.6</v>
      </c>
      <c r="D7" s="72"/>
      <c r="E7" s="78">
        <f t="shared" si="0"/>
        <v>1094.692</v>
      </c>
      <c r="F7" s="79">
        <f t="shared" si="1"/>
        <v>839.6000183541632</v>
      </c>
      <c r="G7" s="80">
        <f t="shared" si="2"/>
        <v>255.09198164583674</v>
      </c>
      <c r="H7" s="81">
        <f t="shared" si="3"/>
        <v>1349.7839816458368</v>
      </c>
      <c r="I7" s="2">
        <f t="shared" si="4"/>
        <v>3</v>
      </c>
    </row>
    <row r="8" spans="2:9" ht="11.25">
      <c r="B8" s="22">
        <f t="shared" si="5"/>
        <v>2541</v>
      </c>
      <c r="C8" s="77">
        <v>785.9</v>
      </c>
      <c r="D8" s="72"/>
      <c r="E8" s="78">
        <f t="shared" si="0"/>
        <v>1094.692</v>
      </c>
      <c r="F8" s="79">
        <f t="shared" si="1"/>
        <v>839.6000183541632</v>
      </c>
      <c r="G8" s="80">
        <f t="shared" si="2"/>
        <v>255.09198164583674</v>
      </c>
      <c r="H8" s="81">
        <f t="shared" si="3"/>
        <v>1349.7839816458368</v>
      </c>
      <c r="I8" s="2">
        <f t="shared" si="4"/>
        <v>4</v>
      </c>
    </row>
    <row r="9" spans="2:9" ht="11.25">
      <c r="B9" s="22">
        <f t="shared" si="5"/>
        <v>2542</v>
      </c>
      <c r="C9" s="77">
        <v>1209.6</v>
      </c>
      <c r="D9" s="72"/>
      <c r="E9" s="78">
        <f t="shared" si="0"/>
        <v>1094.692</v>
      </c>
      <c r="F9" s="79">
        <f t="shared" si="1"/>
        <v>839.6000183541632</v>
      </c>
      <c r="G9" s="80">
        <f t="shared" si="2"/>
        <v>255.09198164583674</v>
      </c>
      <c r="H9" s="81">
        <f t="shared" si="3"/>
        <v>1349.7839816458368</v>
      </c>
      <c r="I9" s="2">
        <f t="shared" si="4"/>
        <v>5</v>
      </c>
    </row>
    <row r="10" spans="2:9" ht="11.25">
      <c r="B10" s="22">
        <f t="shared" si="5"/>
        <v>2543</v>
      </c>
      <c r="C10" s="77">
        <v>850.2</v>
      </c>
      <c r="D10" s="72"/>
      <c r="E10" s="78">
        <f t="shared" si="0"/>
        <v>1094.692</v>
      </c>
      <c r="F10" s="79">
        <f t="shared" si="1"/>
        <v>839.6000183541632</v>
      </c>
      <c r="G10" s="80">
        <f t="shared" si="2"/>
        <v>255.09198164583674</v>
      </c>
      <c r="H10" s="81">
        <f t="shared" si="3"/>
        <v>1349.7839816458368</v>
      </c>
      <c r="I10" s="2">
        <f t="shared" si="4"/>
        <v>6</v>
      </c>
    </row>
    <row r="11" spans="2:9" ht="11.25">
      <c r="B11" s="22">
        <f t="shared" si="5"/>
        <v>2544</v>
      </c>
      <c r="C11" s="77">
        <v>1008.8</v>
      </c>
      <c r="D11" s="72"/>
      <c r="E11" s="78">
        <f t="shared" si="0"/>
        <v>1094.692</v>
      </c>
      <c r="F11" s="79">
        <f t="shared" si="1"/>
        <v>839.6000183541632</v>
      </c>
      <c r="G11" s="80">
        <f t="shared" si="2"/>
        <v>255.09198164583674</v>
      </c>
      <c r="H11" s="81">
        <f t="shared" si="3"/>
        <v>1349.7839816458368</v>
      </c>
      <c r="I11" s="2">
        <f t="shared" si="4"/>
        <v>7</v>
      </c>
    </row>
    <row r="12" spans="2:9" ht="11.25">
      <c r="B12" s="22">
        <f t="shared" si="5"/>
        <v>2545</v>
      </c>
      <c r="C12" s="77">
        <v>1519.4</v>
      </c>
      <c r="D12" s="72"/>
      <c r="E12" s="78">
        <f t="shared" si="0"/>
        <v>1094.692</v>
      </c>
      <c r="F12" s="79">
        <f t="shared" si="1"/>
        <v>839.6000183541632</v>
      </c>
      <c r="G12" s="80">
        <f t="shared" si="2"/>
        <v>255.09198164583674</v>
      </c>
      <c r="H12" s="81">
        <f t="shared" si="3"/>
        <v>1349.7839816458368</v>
      </c>
      <c r="I12" s="2">
        <f t="shared" si="4"/>
        <v>8</v>
      </c>
    </row>
    <row r="13" spans="2:9" ht="11.25">
      <c r="B13" s="22">
        <f t="shared" si="5"/>
        <v>2546</v>
      </c>
      <c r="C13" s="77">
        <v>804</v>
      </c>
      <c r="D13" s="72"/>
      <c r="E13" s="78">
        <f t="shared" si="0"/>
        <v>1094.692</v>
      </c>
      <c r="F13" s="79">
        <f t="shared" si="1"/>
        <v>839.6000183541632</v>
      </c>
      <c r="G13" s="80">
        <f t="shared" si="2"/>
        <v>255.09198164583674</v>
      </c>
      <c r="H13" s="81">
        <f t="shared" si="3"/>
        <v>1349.7839816458368</v>
      </c>
      <c r="I13" s="2">
        <f t="shared" si="4"/>
        <v>9</v>
      </c>
    </row>
    <row r="14" spans="2:9" ht="11.25">
      <c r="B14" s="22">
        <f t="shared" si="5"/>
        <v>2547</v>
      </c>
      <c r="C14" s="77">
        <v>1124.1</v>
      </c>
      <c r="D14" s="72"/>
      <c r="E14" s="78">
        <f t="shared" si="0"/>
        <v>1094.692</v>
      </c>
      <c r="F14" s="79">
        <f t="shared" si="1"/>
        <v>839.6000183541632</v>
      </c>
      <c r="G14" s="80">
        <f t="shared" si="2"/>
        <v>255.09198164583674</v>
      </c>
      <c r="H14" s="81">
        <f t="shared" si="3"/>
        <v>1349.7839816458368</v>
      </c>
      <c r="I14" s="2">
        <f t="shared" si="4"/>
        <v>10</v>
      </c>
    </row>
    <row r="15" spans="2:9" ht="11.25">
      <c r="B15" s="22">
        <f t="shared" si="5"/>
        <v>2548</v>
      </c>
      <c r="C15" s="77">
        <v>1386.6</v>
      </c>
      <c r="D15" s="72"/>
      <c r="E15" s="78">
        <f t="shared" si="0"/>
        <v>1094.692</v>
      </c>
      <c r="F15" s="79">
        <f t="shared" si="1"/>
        <v>839.6000183541632</v>
      </c>
      <c r="G15" s="80">
        <f t="shared" si="2"/>
        <v>255.09198164583674</v>
      </c>
      <c r="H15" s="81">
        <f t="shared" si="3"/>
        <v>1349.7839816458368</v>
      </c>
      <c r="I15" s="2">
        <f t="shared" si="4"/>
        <v>11</v>
      </c>
    </row>
    <row r="16" spans="2:9" ht="11.25">
      <c r="B16" s="22">
        <f t="shared" si="5"/>
        <v>2549</v>
      </c>
      <c r="C16" s="77">
        <v>991.1</v>
      </c>
      <c r="D16" s="72"/>
      <c r="E16" s="78">
        <f t="shared" si="0"/>
        <v>1094.692</v>
      </c>
      <c r="F16" s="79">
        <f t="shared" si="1"/>
        <v>839.6000183541632</v>
      </c>
      <c r="G16" s="80">
        <f t="shared" si="2"/>
        <v>255.09198164583674</v>
      </c>
      <c r="H16" s="81">
        <f t="shared" si="3"/>
        <v>1349.7839816458368</v>
      </c>
      <c r="I16" s="2">
        <f t="shared" si="4"/>
        <v>12</v>
      </c>
    </row>
    <row r="17" spans="2:9" ht="11.25">
      <c r="B17" s="22">
        <f t="shared" si="5"/>
        <v>2550</v>
      </c>
      <c r="C17" s="77">
        <v>850.3</v>
      </c>
      <c r="D17" s="72"/>
      <c r="E17" s="78">
        <f t="shared" si="0"/>
        <v>1094.692</v>
      </c>
      <c r="F17" s="79">
        <f t="shared" si="1"/>
        <v>839.6000183541632</v>
      </c>
      <c r="G17" s="80">
        <f t="shared" si="2"/>
        <v>255.09198164583674</v>
      </c>
      <c r="H17" s="81">
        <f t="shared" si="3"/>
        <v>1349.7839816458368</v>
      </c>
      <c r="I17" s="2">
        <f t="shared" si="4"/>
        <v>13</v>
      </c>
    </row>
    <row r="18" spans="2:9" ht="11.25">
      <c r="B18" s="22">
        <f t="shared" si="5"/>
        <v>2551</v>
      </c>
      <c r="C18" s="77">
        <v>1074.2</v>
      </c>
      <c r="D18" s="72"/>
      <c r="E18" s="78">
        <f t="shared" si="0"/>
        <v>1094.692</v>
      </c>
      <c r="F18" s="79">
        <f t="shared" si="1"/>
        <v>839.6000183541632</v>
      </c>
      <c r="G18" s="80">
        <f t="shared" si="2"/>
        <v>255.09198164583674</v>
      </c>
      <c r="H18" s="81">
        <f t="shared" si="3"/>
        <v>1349.7839816458368</v>
      </c>
      <c r="I18" s="2">
        <f t="shared" si="4"/>
        <v>14</v>
      </c>
    </row>
    <row r="19" spans="2:9" ht="11.25">
      <c r="B19" s="22">
        <f t="shared" si="5"/>
        <v>2552</v>
      </c>
      <c r="C19" s="77">
        <v>1169.8</v>
      </c>
      <c r="D19" s="72"/>
      <c r="E19" s="78">
        <f t="shared" si="0"/>
        <v>1094.692</v>
      </c>
      <c r="F19" s="79">
        <f t="shared" si="1"/>
        <v>839.6000183541632</v>
      </c>
      <c r="G19" s="80">
        <f t="shared" si="2"/>
        <v>255.09198164583674</v>
      </c>
      <c r="H19" s="81">
        <f t="shared" si="3"/>
        <v>1349.7839816458368</v>
      </c>
      <c r="I19" s="2">
        <f t="shared" si="4"/>
        <v>15</v>
      </c>
    </row>
    <row r="20" spans="2:9" ht="11.25">
      <c r="B20" s="22">
        <f t="shared" si="5"/>
        <v>2553</v>
      </c>
      <c r="C20" s="82">
        <v>1276.8</v>
      </c>
      <c r="D20" s="72"/>
      <c r="E20" s="78">
        <f t="shared" si="0"/>
        <v>1094.692</v>
      </c>
      <c r="F20" s="79">
        <f t="shared" si="1"/>
        <v>839.6000183541632</v>
      </c>
      <c r="G20" s="80">
        <f t="shared" si="2"/>
        <v>255.09198164583674</v>
      </c>
      <c r="H20" s="81">
        <f t="shared" si="3"/>
        <v>1349.7839816458368</v>
      </c>
      <c r="I20" s="2">
        <f t="shared" si="4"/>
        <v>16</v>
      </c>
    </row>
    <row r="21" spans="2:9" ht="11.25">
      <c r="B21" s="22">
        <f t="shared" si="5"/>
        <v>2554</v>
      </c>
      <c r="C21" s="82">
        <v>1525.9</v>
      </c>
      <c r="D21" s="72"/>
      <c r="E21" s="78">
        <f t="shared" si="0"/>
        <v>1094.692</v>
      </c>
      <c r="F21" s="79">
        <f t="shared" si="1"/>
        <v>839.6000183541632</v>
      </c>
      <c r="G21" s="80">
        <f t="shared" si="2"/>
        <v>255.09198164583674</v>
      </c>
      <c r="H21" s="81">
        <f t="shared" si="3"/>
        <v>1349.7839816458368</v>
      </c>
      <c r="I21" s="2">
        <f t="shared" si="4"/>
        <v>17</v>
      </c>
    </row>
    <row r="22" spans="2:9" ht="11.25">
      <c r="B22" s="22">
        <f t="shared" si="5"/>
        <v>2555</v>
      </c>
      <c r="C22" s="82">
        <v>1017.3000000000001</v>
      </c>
      <c r="D22" s="72"/>
      <c r="E22" s="78">
        <f t="shared" si="0"/>
        <v>1094.692</v>
      </c>
      <c r="F22" s="79">
        <f t="shared" si="1"/>
        <v>839.6000183541632</v>
      </c>
      <c r="G22" s="80">
        <f t="shared" si="2"/>
        <v>255.09198164583674</v>
      </c>
      <c r="H22" s="81">
        <f t="shared" si="3"/>
        <v>1349.7839816458368</v>
      </c>
      <c r="I22" s="2">
        <f t="shared" si="4"/>
        <v>18</v>
      </c>
    </row>
    <row r="23" spans="2:9" ht="11.25">
      <c r="B23" s="22">
        <f t="shared" si="5"/>
        <v>2556</v>
      </c>
      <c r="C23" s="82">
        <v>893.6</v>
      </c>
      <c r="D23" s="72"/>
      <c r="E23" s="78">
        <f t="shared" si="0"/>
        <v>1094.692</v>
      </c>
      <c r="F23" s="79">
        <f t="shared" si="1"/>
        <v>839.6000183541632</v>
      </c>
      <c r="G23" s="80">
        <f t="shared" si="2"/>
        <v>255.09198164583674</v>
      </c>
      <c r="H23" s="81">
        <f t="shared" si="3"/>
        <v>1349.7839816458368</v>
      </c>
      <c r="I23" s="2">
        <f t="shared" si="4"/>
        <v>19</v>
      </c>
    </row>
    <row r="24" spans="2:9" ht="11.25">
      <c r="B24" s="22">
        <f t="shared" si="5"/>
        <v>2557</v>
      </c>
      <c r="C24" s="82">
        <v>915.5000000000001</v>
      </c>
      <c r="D24" s="72"/>
      <c r="E24" s="78">
        <f t="shared" si="0"/>
        <v>1094.692</v>
      </c>
      <c r="F24" s="79">
        <f t="shared" si="1"/>
        <v>839.6000183541632</v>
      </c>
      <c r="G24" s="80">
        <f t="shared" si="2"/>
        <v>255.09198164583674</v>
      </c>
      <c r="H24" s="81">
        <f t="shared" si="3"/>
        <v>1349.7839816458368</v>
      </c>
      <c r="I24" s="2">
        <f t="shared" si="4"/>
        <v>20</v>
      </c>
    </row>
    <row r="25" spans="2:9" ht="11.25">
      <c r="B25" s="22">
        <f t="shared" si="5"/>
        <v>2558</v>
      </c>
      <c r="C25" s="82">
        <v>744.5</v>
      </c>
      <c r="D25" s="72"/>
      <c r="E25" s="78">
        <f t="shared" si="0"/>
        <v>1094.692</v>
      </c>
      <c r="F25" s="79">
        <f t="shared" si="1"/>
        <v>839.6000183541632</v>
      </c>
      <c r="G25" s="80">
        <f t="shared" si="2"/>
        <v>255.09198164583674</v>
      </c>
      <c r="H25" s="81">
        <f t="shared" si="3"/>
        <v>1349.7839816458368</v>
      </c>
      <c r="I25" s="2">
        <f t="shared" si="4"/>
        <v>21</v>
      </c>
    </row>
    <row r="26" spans="2:13" ht="11.25">
      <c r="B26" s="22">
        <f t="shared" si="5"/>
        <v>2559</v>
      </c>
      <c r="C26" s="77">
        <v>1348.1</v>
      </c>
      <c r="D26" s="72"/>
      <c r="E26" s="78">
        <f t="shared" si="0"/>
        <v>1094.692</v>
      </c>
      <c r="F26" s="79">
        <f t="shared" si="1"/>
        <v>839.6000183541632</v>
      </c>
      <c r="G26" s="80">
        <f t="shared" si="2"/>
        <v>255.09198164583674</v>
      </c>
      <c r="H26" s="81">
        <f t="shared" si="3"/>
        <v>1349.7839816458368</v>
      </c>
      <c r="I26" s="2">
        <f t="shared" si="4"/>
        <v>22</v>
      </c>
      <c r="K26" s="93"/>
      <c r="L26" s="93"/>
      <c r="M26" s="93"/>
    </row>
    <row r="27" spans="2:9" ht="11.25">
      <c r="B27" s="22">
        <v>2560</v>
      </c>
      <c r="C27" s="77">
        <v>1449</v>
      </c>
      <c r="D27" s="72"/>
      <c r="E27" s="78">
        <f t="shared" si="0"/>
        <v>1094.692</v>
      </c>
      <c r="F27" s="79">
        <f t="shared" si="1"/>
        <v>839.6000183541632</v>
      </c>
      <c r="G27" s="80">
        <f t="shared" si="2"/>
        <v>255.09198164583674</v>
      </c>
      <c r="H27" s="81">
        <f t="shared" si="3"/>
        <v>1349.7839816458368</v>
      </c>
      <c r="I27" s="2">
        <f>I26+1</f>
        <v>23</v>
      </c>
    </row>
    <row r="28" spans="2:9" ht="11.25">
      <c r="B28" s="22">
        <v>2561</v>
      </c>
      <c r="C28" s="77">
        <v>1172.3</v>
      </c>
      <c r="D28" s="72"/>
      <c r="E28" s="78">
        <f t="shared" si="0"/>
        <v>1094.692</v>
      </c>
      <c r="F28" s="79">
        <f t="shared" si="1"/>
        <v>839.6000183541632</v>
      </c>
      <c r="G28" s="80">
        <f t="shared" si="2"/>
        <v>255.09198164583674</v>
      </c>
      <c r="H28" s="81">
        <f t="shared" si="3"/>
        <v>1349.7839816458368</v>
      </c>
      <c r="I28" s="2">
        <v>24</v>
      </c>
    </row>
    <row r="29" spans="2:9" ht="11.25">
      <c r="B29" s="22">
        <v>2562</v>
      </c>
      <c r="C29" s="77">
        <v>752.7</v>
      </c>
      <c r="E29" s="78">
        <f t="shared" si="0"/>
        <v>1094.692</v>
      </c>
      <c r="F29" s="79">
        <f t="shared" si="1"/>
        <v>839.6000183541632</v>
      </c>
      <c r="G29" s="80">
        <f t="shared" si="2"/>
        <v>255.09198164583674</v>
      </c>
      <c r="H29" s="81">
        <f t="shared" si="3"/>
        <v>1349.7839816458368</v>
      </c>
      <c r="I29" s="2">
        <f>I28+1</f>
        <v>25</v>
      </c>
    </row>
    <row r="30" spans="2:14" ht="11.25">
      <c r="B30" s="91">
        <v>2563</v>
      </c>
      <c r="C30" s="92">
        <v>774.4</v>
      </c>
      <c r="D30" s="94">
        <f>C30</f>
        <v>774.4</v>
      </c>
      <c r="E30" s="78"/>
      <c r="F30" s="79"/>
      <c r="G30" s="80"/>
      <c r="H30" s="81"/>
      <c r="K30" s="98" t="s">
        <v>23</v>
      </c>
      <c r="L30" s="98"/>
      <c r="M30" s="98"/>
      <c r="N30" s="98"/>
    </row>
    <row r="31" spans="2:8" ht="11.25">
      <c r="B31" s="22"/>
      <c r="C31" s="82"/>
      <c r="D31" s="72"/>
      <c r="E31" s="78"/>
      <c r="F31" s="79"/>
      <c r="G31" s="80"/>
      <c r="H31" s="81"/>
    </row>
    <row r="32" spans="2:16" ht="12.75">
      <c r="B32" s="22"/>
      <c r="C32" s="82"/>
      <c r="D32" s="72"/>
      <c r="E32" s="78"/>
      <c r="F32" s="79"/>
      <c r="G32" s="80"/>
      <c r="H32" s="81"/>
      <c r="P32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77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14" ht="11.25">
      <c r="B48" s="22"/>
      <c r="C48" s="82"/>
      <c r="D48" s="72"/>
      <c r="E48" s="78"/>
      <c r="F48" s="79"/>
      <c r="G48" s="80"/>
      <c r="H48" s="81"/>
      <c r="J48" s="23"/>
      <c r="K48" s="23"/>
      <c r="L48" s="23"/>
      <c r="M48" s="23"/>
      <c r="N48" s="23"/>
    </row>
    <row r="49" spans="2:14" ht="11.25">
      <c r="B49" s="22"/>
      <c r="C49" s="82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0"/>
      <c r="K50" s="30"/>
      <c r="L50" s="30"/>
      <c r="M50" s="30"/>
      <c r="N50" s="23"/>
    </row>
    <row r="51" spans="2:14" ht="11.25">
      <c r="B51" s="22"/>
      <c r="C51" s="87"/>
      <c r="D51" s="72"/>
      <c r="E51" s="78"/>
      <c r="F51" s="79"/>
      <c r="G51" s="80"/>
      <c r="H51" s="81"/>
      <c r="J51" s="31"/>
      <c r="K51" s="28"/>
      <c r="L51" s="31"/>
      <c r="M51" s="32"/>
      <c r="N51" s="23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87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7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36"/>
      <c r="C95" s="88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66"/>
      <c r="D96" s="21"/>
      <c r="E96" s="24"/>
      <c r="F96" s="25"/>
      <c r="G96" s="26"/>
      <c r="H96" s="27"/>
      <c r="J96" s="33"/>
      <c r="K96" s="34"/>
      <c r="L96" s="33"/>
      <c r="M96" s="35"/>
    </row>
    <row r="97" spans="2:13" ht="11.25">
      <c r="B97" s="37"/>
      <c r="C97" s="67"/>
      <c r="D97" s="21"/>
      <c r="E97" s="38"/>
      <c r="F97" s="39"/>
      <c r="G97" s="40"/>
      <c r="H97" s="41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1:17" ht="16.5" customHeight="1">
      <c r="A100" s="23"/>
      <c r="B100" s="45"/>
      <c r="C100" s="46"/>
      <c r="D100" s="23"/>
      <c r="E100" s="23"/>
      <c r="F100" s="23"/>
      <c r="G100" s="23"/>
      <c r="H100" s="23"/>
      <c r="I100" s="23"/>
      <c r="J100" s="23"/>
      <c r="K100" s="23"/>
      <c r="Q100" s="43"/>
    </row>
    <row r="101" spans="1:11" ht="15.75" customHeight="1">
      <c r="A101" s="23"/>
      <c r="B101" s="47" t="s">
        <v>8</v>
      </c>
      <c r="C101" s="68">
        <f>AVERAGE(C5:C29)</f>
        <v>1094.692</v>
      </c>
      <c r="D101" s="48"/>
      <c r="E101" s="45"/>
      <c r="F101" s="45"/>
      <c r="G101" s="23"/>
      <c r="H101" s="49" t="s">
        <v>8</v>
      </c>
      <c r="I101" s="50" t="s">
        <v>21</v>
      </c>
      <c r="J101" s="51"/>
      <c r="K101" s="52"/>
    </row>
    <row r="102" spans="1:11" ht="15.75" customHeight="1">
      <c r="A102" s="23"/>
      <c r="B102" s="53" t="s">
        <v>10</v>
      </c>
      <c r="C102" s="69">
        <f>STDEV(C5:C29)</f>
        <v>255.09198164583674</v>
      </c>
      <c r="D102" s="48"/>
      <c r="E102" s="45"/>
      <c r="F102" s="45"/>
      <c r="G102" s="23"/>
      <c r="H102" s="55" t="s">
        <v>10</v>
      </c>
      <c r="I102" s="56" t="s">
        <v>12</v>
      </c>
      <c r="J102" s="57"/>
      <c r="K102" s="58"/>
    </row>
    <row r="103" spans="1:15" ht="15.75" customHeight="1">
      <c r="A103" s="45"/>
      <c r="B103" s="53" t="s">
        <v>13</v>
      </c>
      <c r="C103" s="54">
        <f>C102/C101</f>
        <v>0.23302625911748395</v>
      </c>
      <c r="D103" s="48"/>
      <c r="E103" s="59">
        <f>C103*100</f>
        <v>23.302625911748397</v>
      </c>
      <c r="F103" s="45" t="s">
        <v>2</v>
      </c>
      <c r="G103" s="23"/>
      <c r="H103" s="55" t="s">
        <v>13</v>
      </c>
      <c r="I103" s="56" t="s">
        <v>14</v>
      </c>
      <c r="J103" s="57"/>
      <c r="K103" s="58"/>
      <c r="M103" s="65" t="s">
        <v>19</v>
      </c>
      <c r="N103" s="90">
        <f>C109-C110-C111</f>
        <v>15</v>
      </c>
      <c r="O103" s="2" t="s">
        <v>0</v>
      </c>
    </row>
    <row r="104" spans="1:15" ht="15.75" customHeight="1">
      <c r="A104" s="45"/>
      <c r="B104" s="53" t="s">
        <v>9</v>
      </c>
      <c r="C104" s="69">
        <f>C101-C102</f>
        <v>839.6000183541632</v>
      </c>
      <c r="D104" s="48"/>
      <c r="E104" s="45"/>
      <c r="F104" s="45"/>
      <c r="G104" s="23"/>
      <c r="H104" s="55" t="s">
        <v>9</v>
      </c>
      <c r="I104" s="56" t="s">
        <v>15</v>
      </c>
      <c r="J104" s="57"/>
      <c r="K104" s="58"/>
      <c r="M104" s="65" t="s">
        <v>18</v>
      </c>
      <c r="N104" s="90">
        <f>C110</f>
        <v>5</v>
      </c>
      <c r="O104" s="2" t="s">
        <v>0</v>
      </c>
    </row>
    <row r="105" spans="1:15" ht="15.75" customHeight="1">
      <c r="A105" s="45"/>
      <c r="B105" s="60" t="s">
        <v>11</v>
      </c>
      <c r="C105" s="70">
        <f>C101+C102</f>
        <v>1349.7839816458368</v>
      </c>
      <c r="D105" s="48"/>
      <c r="E105" s="45"/>
      <c r="F105" s="45"/>
      <c r="G105" s="23"/>
      <c r="H105" s="61" t="s">
        <v>11</v>
      </c>
      <c r="I105" s="62" t="s">
        <v>16</v>
      </c>
      <c r="J105" s="63"/>
      <c r="K105" s="64"/>
      <c r="M105" s="65" t="s">
        <v>17</v>
      </c>
      <c r="N105" s="90">
        <f>C111</f>
        <v>5</v>
      </c>
      <c r="O105" s="2" t="s">
        <v>0</v>
      </c>
    </row>
    <row r="106" spans="1:6" ht="17.25" customHeight="1">
      <c r="A106" s="42"/>
      <c r="C106" s="42"/>
      <c r="D106" s="42"/>
      <c r="E106" s="42"/>
      <c r="F106" s="42"/>
    </row>
    <row r="107" spans="1:3" ht="11.25">
      <c r="A107" s="42"/>
      <c r="C107" s="42"/>
    </row>
    <row r="108" ht="11.25">
      <c r="A108" s="42"/>
    </row>
    <row r="109" ht="11.25">
      <c r="C109" s="2">
        <f>MAX(I5:I97)</f>
        <v>25</v>
      </c>
    </row>
    <row r="110" ht="11.25">
      <c r="C110" s="89">
        <f>COUNTIF(C5:C29,"&gt;1350")</f>
        <v>5</v>
      </c>
    </row>
    <row r="111" ht="11.25">
      <c r="C111" s="89">
        <f>COUNTIF(C5:C29,"&lt;840")</f>
        <v>5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2021-04-23T08:06:10Z</dcterms:modified>
  <cp:category/>
  <cp:version/>
  <cp:contentType/>
  <cp:contentStatus/>
</cp:coreProperties>
</file>