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13.งานข้อมูลฝน ปีน้ำ 65\6. Return (ฝนสูงสุด)(ปรังปรุงเมื่อมีฝนตกสูงสุด)\Return Period\จ.แม่ฮ่องสอน\"/>
    </mc:Choice>
  </mc:AlternateContent>
  <xr:revisionPtr revIDLastSave="0" documentId="13_ncr:1_{D727AD69-B82B-4846-9C93-A18514452E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 Sw.5A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F72" i="1" l="1"/>
  <c r="F73" i="1" s="1"/>
  <c r="F74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V5" i="1"/>
  <c r="V6" i="1" s="1"/>
  <c r="V7" i="1" s="1"/>
  <c r="V8" i="1" s="1"/>
  <c r="A76" i="1"/>
  <c r="C76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7" i="1" l="1"/>
  <c r="B79" i="1" s="1"/>
  <c r="B81" i="1" s="1"/>
  <c r="B78" i="1" l="1"/>
  <c r="T11" i="1"/>
  <c r="B82" i="1"/>
  <c r="K35" i="1" s="1"/>
  <c r="T10" i="1"/>
  <c r="H35" i="1"/>
  <c r="N35" i="1"/>
  <c r="G35" i="1"/>
  <c r="O35" i="1"/>
  <c r="I35" i="1"/>
  <c r="Q35" i="1"/>
  <c r="P35" i="1"/>
  <c r="L35" i="1" l="1"/>
  <c r="J35" i="1"/>
  <c r="F35" i="1"/>
  <c r="M35" i="1"/>
  <c r="E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<sst xmlns="http://schemas.openxmlformats.org/spreadsheetml/2006/main" count="42" uniqueCount="24">
  <si>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</si>
  <si>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</si>
  <si>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</si>
  <si>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</si>
  <si>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</si>
  <si>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</si>
  <si>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</si>
  <si>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</si>
  <si>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</si>
  <si>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</si>
  <si>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</si>
  <si>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</si>
  <si>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</si>
  <si>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</si>
  <si>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</si>
  <si>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</si>
  <si>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</si>
  <si>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</si>
  <si>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</si>
  <si>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</si>
  <si>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</si>
  <si>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</si>
  <si>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</si>
  <si>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Sw.5A (2011)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</si>
</sst>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5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indexed="10"/>
      <name val="TH SarabunPSK"/>
      <family val="2"/>
    </font>
    <font>
      <sz val="14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70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13" fillId="0" borderId="2" xfId="2" applyNumberFormat="1" applyFont="1" applyBorder="1" applyAlignment="1">
      <alignment horizontal="center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3" xfId="2" applyNumberFormat="1" applyFont="1" applyBorder="1" applyAlignment="1">
      <alignment horizontal="right"/>
    </xf>
    <xf numFmtId="0" fontId="14" fillId="0" borderId="20" xfId="0" applyFont="1" applyBorder="1" applyAlignment="1">
      <alignment horizontal="center" vertical="center"/>
    </xf>
    <xf numFmtId="168" fontId="7" fillId="0" borderId="21" xfId="0" applyNumberFormat="1" applyFont="1" applyBorder="1" applyAlignment="1">
      <alignment horizontal="center" vertical="center"/>
    </xf>
    <xf numFmtId="167" fontId="8" fillId="2" borderId="24" xfId="2" applyFont="1" applyFill="1" applyBorder="1" applyAlignment="1">
      <alignment horizontal="center"/>
    </xf>
    <xf numFmtId="167" fontId="8" fillId="2" borderId="25" xfId="2" applyFont="1" applyFill="1" applyBorder="1" applyAlignment="1">
      <alignment horizont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</a:t>
            </a:r>
            <a:r>
              <a:rPr lang="en-US"/>
              <a:t>Sw.5A </a:t>
            </a:r>
            <a:r>
              <a:rPr lang="th-TH"/>
              <a:t>อ.เมือง จ.แม่ฮ่องสอน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 Sw.5A'!$E$34:$Q$34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 Sw.5A'!$E$35:$Q$35</c:f>
              <c:numCache>
                <c:formatCode>0</c:formatCode>
                <c:ptCount val="13"/>
                <c:pt idx="0" formatCode="0.0">
                  <c:v>71.099999999999994</c:v>
                </c:pt>
                <c:pt idx="1">
                  <c:v>83.58</c:v>
                </c:pt>
                <c:pt idx="2" formatCode="0.0">
                  <c:v>91.56</c:v>
                </c:pt>
                <c:pt idx="3" formatCode="0.0">
                  <c:v>97.47</c:v>
                </c:pt>
                <c:pt idx="4" formatCode="0.0">
                  <c:v>102.17</c:v>
                </c:pt>
                <c:pt idx="5" formatCode="0.0">
                  <c:v>106.08</c:v>
                </c:pt>
                <c:pt idx="6" formatCode="0.0">
                  <c:v>114.93</c:v>
                </c:pt>
                <c:pt idx="7" formatCode="0.0">
                  <c:v>131.68</c:v>
                </c:pt>
                <c:pt idx="8" formatCode="0.0">
                  <c:v>136.99</c:v>
                </c:pt>
                <c:pt idx="9" formatCode="0.0">
                  <c:v>153.35</c:v>
                </c:pt>
                <c:pt idx="10" formatCode="0.0">
                  <c:v>169.6</c:v>
                </c:pt>
                <c:pt idx="11" formatCode="0.0">
                  <c:v>185.78</c:v>
                </c:pt>
                <c:pt idx="12" formatCode="0.0">
                  <c:v>207.13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F6-4FFA-A792-AD1704646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211728"/>
        <c:axId val="328212904"/>
      </c:scatterChart>
      <c:valAx>
        <c:axId val="328211728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28212904"/>
        <c:crossesAt val="10"/>
        <c:crossBetween val="midCat"/>
      </c:valAx>
      <c:valAx>
        <c:axId val="328212904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2821172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3C7B641D-86A3-4A1B-841B-9C1B652D81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8" sqref="T8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6" width="5" style="2" customWidth="1"/>
    <col min="7" max="7" width="5.375" style="2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7" t="s">
        <v>23</v>
      </c>
      <c r="B1" s="68"/>
      <c r="C1" s="68"/>
      <c r="D1" s="68"/>
      <c r="E1" s="68"/>
      <c r="F1" s="69"/>
    </row>
    <row r="2" spans="1:27" ht="23.1" customHeight="1" x14ac:dyDescent="0.6">
      <c r="A2" s="64" t="s">
        <v>4</v>
      </c>
      <c r="B2" s="65"/>
      <c r="C2" s="65"/>
      <c r="D2" s="65"/>
      <c r="E2" s="65"/>
      <c r="F2" s="66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7">
        <v>2529</v>
      </c>
      <c r="B4" s="17">
        <v>88.3</v>
      </c>
      <c r="C4" s="38">
        <v>2557</v>
      </c>
      <c r="D4" s="9">
        <v>53.8</v>
      </c>
      <c r="E4" s="40"/>
      <c r="F4" s="18"/>
      <c r="G4" s="2" t="s">
        <v>0</v>
      </c>
      <c r="I4" s="1" t="s">
        <v>0</v>
      </c>
      <c r="K4" s="5" t="s">
        <v>0</v>
      </c>
      <c r="R4" s="1" t="s">
        <v>5</v>
      </c>
      <c r="T4" s="4">
        <f>COUNT(G39:G80)</f>
        <v>37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>A4+1</f>
        <v>2530</v>
      </c>
      <c r="B5" s="8">
        <v>60.1</v>
      </c>
      <c r="C5" s="38">
        <v>2558</v>
      </c>
      <c r="D5" s="9">
        <v>47.5</v>
      </c>
      <c r="E5" s="41"/>
      <c r="F5" s="9"/>
      <c r="G5" s="2" t="s">
        <v>0</v>
      </c>
      <c r="I5" s="1" t="s">
        <v>0</v>
      </c>
      <c r="K5" s="2" t="s">
        <v>0</v>
      </c>
      <c r="R5" s="1" t="s">
        <v>8</v>
      </c>
      <c r="T5" s="7">
        <f>AVERAGE(G39:G80)</f>
        <v>75.178378378378369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ref="A6:A31" si="0">A5+1</f>
        <v>2531</v>
      </c>
      <c r="B6" s="8">
        <v>75</v>
      </c>
      <c r="C6" s="38">
        <v>2559</v>
      </c>
      <c r="D6" s="9">
        <v>60.3</v>
      </c>
      <c r="E6" s="41"/>
      <c r="F6" s="9"/>
      <c r="I6" s="1" t="s">
        <v>0</v>
      </c>
      <c r="K6" s="2" t="s">
        <v>0</v>
      </c>
      <c r="R6" s="1" t="s">
        <v>9</v>
      </c>
      <c r="T6" s="7">
        <f>(VAR(G39:G80))</f>
        <v>695.95063063063162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0"/>
        <v>2532</v>
      </c>
      <c r="B7" s="8">
        <v>55.5</v>
      </c>
      <c r="C7" s="38">
        <v>2560</v>
      </c>
      <c r="D7" s="9">
        <v>66</v>
      </c>
      <c r="E7" s="41"/>
      <c r="F7" s="9"/>
      <c r="I7" s="1" t="s">
        <v>10</v>
      </c>
      <c r="K7" s="2" t="s">
        <v>0</v>
      </c>
      <c r="R7" s="1" t="s">
        <v>11</v>
      </c>
      <c r="T7" s="7">
        <f>STDEV(G39:G80)</f>
        <v>26.380876229394499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0"/>
        <v>2533</v>
      </c>
      <c r="B8" s="8">
        <v>70.2</v>
      </c>
      <c r="C8" s="38">
        <v>2561</v>
      </c>
      <c r="D8" s="9">
        <v>75.900000000000006</v>
      </c>
      <c r="E8" s="41"/>
      <c r="F8" s="9"/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0"/>
        <v>2534</v>
      </c>
      <c r="B9" s="8">
        <v>128.5</v>
      </c>
      <c r="C9" s="38">
        <v>2562</v>
      </c>
      <c r="D9" s="9">
        <v>54.5</v>
      </c>
      <c r="E9" s="41"/>
      <c r="F9" s="9"/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0"/>
        <v>2535</v>
      </c>
      <c r="B10" s="8">
        <v>85.9</v>
      </c>
      <c r="C10" s="38">
        <v>2563</v>
      </c>
      <c r="D10" s="10">
        <v>80</v>
      </c>
      <c r="E10" s="41"/>
      <c r="F10" s="9"/>
      <c r="S10" s="2" t="s">
        <v>12</v>
      </c>
      <c r="T10" s="23">
        <f>+B78</f>
        <v>0.541736</v>
      </c>
      <c r="V10" s="5">
        <f t="shared" ref="V10:V39" si="1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0"/>
        <v>2536</v>
      </c>
      <c r="B11" s="8">
        <v>162.9</v>
      </c>
      <c r="C11" s="38">
        <v>2564</v>
      </c>
      <c r="D11" s="43">
        <v>80.5</v>
      </c>
      <c r="E11" s="41"/>
      <c r="F11" s="9"/>
      <c r="S11" s="2" t="s">
        <v>13</v>
      </c>
      <c r="T11" s="23">
        <f>+B79</f>
        <v>1.133937</v>
      </c>
      <c r="V11" s="5">
        <f t="shared" si="1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0"/>
        <v>2537</v>
      </c>
      <c r="B12" s="8">
        <v>46</v>
      </c>
      <c r="C12" s="38">
        <v>2565</v>
      </c>
      <c r="D12" s="18">
        <v>102.7</v>
      </c>
      <c r="E12" s="41"/>
      <c r="F12" s="9"/>
      <c r="V12" s="5">
        <f t="shared" si="1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0"/>
        <v>2538</v>
      </c>
      <c r="B13" s="8">
        <v>56.7</v>
      </c>
      <c r="C13" s="38"/>
      <c r="D13" s="9"/>
      <c r="E13" s="41"/>
      <c r="F13" s="9"/>
      <c r="V13" s="5">
        <f t="shared" si="1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0"/>
        <v>2539</v>
      </c>
      <c r="B14" s="8">
        <v>60.7</v>
      </c>
      <c r="C14" s="38"/>
      <c r="D14" s="9"/>
      <c r="E14" s="41"/>
      <c r="F14" s="9"/>
      <c r="V14" s="5">
        <f t="shared" si="1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0"/>
        <v>2540</v>
      </c>
      <c r="B15" s="8">
        <v>67.5</v>
      </c>
      <c r="C15" s="38"/>
      <c r="D15" s="9"/>
      <c r="E15" s="41"/>
      <c r="F15" s="9"/>
      <c r="V15" s="5">
        <f t="shared" si="1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0"/>
        <v>2541</v>
      </c>
      <c r="B16" s="8">
        <v>130</v>
      </c>
      <c r="C16" s="38"/>
      <c r="D16" s="9"/>
      <c r="E16" s="41"/>
      <c r="F16" s="9"/>
      <c r="V16" s="5">
        <f t="shared" si="1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0"/>
        <v>2542</v>
      </c>
      <c r="B17" s="8">
        <v>81.3</v>
      </c>
      <c r="C17" s="38"/>
      <c r="D17" s="9"/>
      <c r="E17" s="41"/>
      <c r="F17" s="9"/>
      <c r="V17" s="5">
        <f t="shared" si="1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0"/>
        <v>2543</v>
      </c>
      <c r="B18" s="8">
        <v>92</v>
      </c>
      <c r="C18" s="38"/>
      <c r="D18" s="9"/>
      <c r="E18" s="41"/>
      <c r="F18" s="9"/>
      <c r="V18" s="5">
        <f t="shared" si="1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0"/>
        <v>2544</v>
      </c>
      <c r="B19" s="8">
        <v>68.900000000000006</v>
      </c>
      <c r="C19" s="38"/>
      <c r="D19" s="9"/>
      <c r="E19" s="41"/>
      <c r="F19" s="9"/>
      <c r="V19" s="5">
        <f t="shared" si="1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f t="shared" si="0"/>
        <v>2545</v>
      </c>
      <c r="B20" s="8">
        <v>68.099999999999994</v>
      </c>
      <c r="C20" s="38"/>
      <c r="D20" s="9"/>
      <c r="E20" s="41"/>
      <c r="F20" s="9"/>
      <c r="V20" s="5">
        <f t="shared" si="1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0"/>
        <v>2546</v>
      </c>
      <c r="B21" s="42">
        <v>113.5</v>
      </c>
      <c r="C21" s="38"/>
      <c r="D21" s="9"/>
      <c r="E21" s="41"/>
      <c r="F21" s="57"/>
      <c r="V21" s="5">
        <f t="shared" si="1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f t="shared" si="0"/>
        <v>2547</v>
      </c>
      <c r="B22" s="8">
        <v>51.2</v>
      </c>
      <c r="C22" s="38"/>
      <c r="D22" s="9"/>
      <c r="E22" s="41"/>
      <c r="F22" s="58"/>
      <c r="V22" s="5">
        <f t="shared" si="1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>
        <f t="shared" si="0"/>
        <v>2548</v>
      </c>
      <c r="B23" s="8">
        <v>66.5</v>
      </c>
      <c r="C23" s="38"/>
      <c r="D23" s="9"/>
      <c r="E23" s="41"/>
      <c r="F23" s="58"/>
      <c r="V23" s="5">
        <f t="shared" si="1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>
        <f t="shared" si="0"/>
        <v>2549</v>
      </c>
      <c r="B24" s="8">
        <v>84.3</v>
      </c>
      <c r="C24" s="38"/>
      <c r="D24" s="9"/>
      <c r="E24" s="41"/>
      <c r="F24" s="9"/>
      <c r="V24" s="5">
        <f t="shared" si="1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>
        <f t="shared" si="0"/>
        <v>2550</v>
      </c>
      <c r="B25" s="8">
        <v>58.3</v>
      </c>
      <c r="C25" s="38"/>
      <c r="D25" s="9"/>
      <c r="E25" s="41"/>
      <c r="F25" s="58"/>
      <c r="V25" s="5">
        <f t="shared" si="1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>
        <f t="shared" si="0"/>
        <v>2551</v>
      </c>
      <c r="B26" s="8">
        <v>57.6</v>
      </c>
      <c r="C26" s="38"/>
      <c r="D26" s="9"/>
      <c r="E26" s="41"/>
      <c r="F26" s="44"/>
      <c r="V26" s="5">
        <f t="shared" si="1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>
        <f t="shared" si="0"/>
        <v>2552</v>
      </c>
      <c r="B27" s="8">
        <v>27.5</v>
      </c>
      <c r="C27" s="38"/>
      <c r="D27" s="9"/>
      <c r="E27" s="41"/>
      <c r="F27" s="44"/>
      <c r="V27" s="5">
        <f t="shared" si="1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>
        <f t="shared" si="0"/>
        <v>2553</v>
      </c>
      <c r="B28" s="8">
        <v>77.8</v>
      </c>
      <c r="C28" s="38"/>
      <c r="D28" s="53"/>
      <c r="E28" s="41"/>
      <c r="F28" s="44"/>
      <c r="V28" s="5">
        <f t="shared" si="1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>
        <f t="shared" si="0"/>
        <v>2554</v>
      </c>
      <c r="B29" s="8">
        <v>98</v>
      </c>
      <c r="C29" s="38"/>
      <c r="D29" s="54"/>
      <c r="E29" s="41"/>
      <c r="F29" s="45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1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>
        <f t="shared" si="0"/>
        <v>2555</v>
      </c>
      <c r="B30" s="8">
        <v>56.9</v>
      </c>
      <c r="C30" s="38"/>
      <c r="D30" s="55"/>
      <c r="E30" s="41"/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1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9">
        <f t="shared" si="0"/>
        <v>2556</v>
      </c>
      <c r="B31" s="48">
        <v>71.2</v>
      </c>
      <c r="C31" s="39"/>
      <c r="D31" s="56"/>
      <c r="E31" s="59"/>
      <c r="F31" s="47"/>
      <c r="V31" s="5">
        <f t="shared" si="1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1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1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2" t="s">
        <v>14</v>
      </c>
      <c r="D34" s="63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1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2" t="s">
        <v>22</v>
      </c>
      <c r="D35" s="63"/>
      <c r="E35" s="15">
        <f t="shared" ref="E35:Q35" si="2">ROUND((((-LN(-LN(1-1/E34)))+$B$81*$B$82)/$B$81),2)</f>
        <v>71.099999999999994</v>
      </c>
      <c r="F35" s="16">
        <f t="shared" si="2"/>
        <v>83.58</v>
      </c>
      <c r="G35" s="15">
        <f t="shared" si="2"/>
        <v>91.56</v>
      </c>
      <c r="H35" s="15">
        <f t="shared" si="2"/>
        <v>97.47</v>
      </c>
      <c r="I35" s="15">
        <f t="shared" si="2"/>
        <v>102.17</v>
      </c>
      <c r="J35" s="15">
        <f t="shared" si="2"/>
        <v>106.08</v>
      </c>
      <c r="K35" s="15">
        <f t="shared" si="2"/>
        <v>114.93</v>
      </c>
      <c r="L35" s="15">
        <f t="shared" si="2"/>
        <v>131.68</v>
      </c>
      <c r="M35" s="15">
        <f t="shared" si="2"/>
        <v>136.99</v>
      </c>
      <c r="N35" s="15">
        <f t="shared" si="2"/>
        <v>153.35</v>
      </c>
      <c r="O35" s="15">
        <f t="shared" si="2"/>
        <v>169.6</v>
      </c>
      <c r="P35" s="15">
        <f t="shared" si="2"/>
        <v>185.78</v>
      </c>
      <c r="Q35" s="15">
        <f t="shared" si="2"/>
        <v>207.13</v>
      </c>
      <c r="V35" s="5">
        <f t="shared" si="1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1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1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1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9">
        <v>2529</v>
      </c>
      <c r="G39" s="50">
        <v>88.3</v>
      </c>
      <c r="V39" s="5">
        <f t="shared" si="1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9">
        <f t="shared" ref="F40:F74" si="3">F39+1</f>
        <v>2530</v>
      </c>
      <c r="G40" s="50">
        <v>60.1</v>
      </c>
      <c r="V40" s="5"/>
      <c r="W40" s="5"/>
      <c r="X40" s="5"/>
      <c r="Y40" s="5"/>
    </row>
    <row r="41" spans="1:27" x14ac:dyDescent="0.6">
      <c r="A41" s="25"/>
      <c r="B41" s="26"/>
      <c r="F41" s="49">
        <f t="shared" si="3"/>
        <v>2531</v>
      </c>
      <c r="G41" s="50">
        <v>75</v>
      </c>
      <c r="V41" s="5"/>
      <c r="W41" s="5"/>
      <c r="X41" s="5"/>
      <c r="Y41" s="5"/>
    </row>
    <row r="42" spans="1:27" ht="12" customHeight="1" x14ac:dyDescent="0.6">
      <c r="F42" s="49">
        <f t="shared" si="3"/>
        <v>2532</v>
      </c>
      <c r="G42" s="50">
        <v>55.5</v>
      </c>
      <c r="V42" s="5"/>
      <c r="W42" s="5"/>
      <c r="X42" s="5"/>
      <c r="Y42" s="5"/>
    </row>
    <row r="43" spans="1:27" ht="12" customHeight="1" x14ac:dyDescent="0.6">
      <c r="F43" s="49">
        <f t="shared" si="3"/>
        <v>2533</v>
      </c>
      <c r="G43" s="50">
        <v>70.2</v>
      </c>
      <c r="V43" s="5"/>
      <c r="W43" s="5"/>
      <c r="X43" s="5"/>
      <c r="Y43" s="5"/>
    </row>
    <row r="44" spans="1:27" ht="12" customHeight="1" x14ac:dyDescent="0.6">
      <c r="A44" s="27"/>
      <c r="B44" s="28"/>
      <c r="F44" s="49">
        <f t="shared" si="3"/>
        <v>2534</v>
      </c>
      <c r="G44" s="50">
        <v>128.5</v>
      </c>
      <c r="V44" s="5"/>
      <c r="W44" s="5"/>
      <c r="X44" s="5"/>
      <c r="Y44" s="5"/>
    </row>
    <row r="45" spans="1:27" ht="12" customHeight="1" x14ac:dyDescent="0.6">
      <c r="A45" s="27"/>
      <c r="B45" s="28"/>
      <c r="F45" s="49">
        <f t="shared" si="3"/>
        <v>2535</v>
      </c>
      <c r="G45" s="50">
        <v>85.9</v>
      </c>
      <c r="V45" s="5"/>
      <c r="W45" s="5"/>
      <c r="X45" s="5"/>
      <c r="Y45" s="5"/>
    </row>
    <row r="46" spans="1:27" ht="12" customHeight="1" x14ac:dyDescent="0.6">
      <c r="A46" s="27"/>
      <c r="B46" s="28"/>
      <c r="F46" s="49">
        <f t="shared" si="3"/>
        <v>2536</v>
      </c>
      <c r="G46" s="50">
        <v>162.9</v>
      </c>
      <c r="V46" s="5"/>
      <c r="W46" s="5"/>
      <c r="X46" s="5"/>
      <c r="Y46" s="5"/>
    </row>
    <row r="47" spans="1:27" ht="12" customHeight="1" x14ac:dyDescent="0.6">
      <c r="A47" s="27"/>
      <c r="B47" s="28"/>
      <c r="F47" s="49">
        <f t="shared" si="3"/>
        <v>2537</v>
      </c>
      <c r="G47" s="50">
        <v>46</v>
      </c>
      <c r="V47" s="5"/>
      <c r="W47" s="5"/>
      <c r="X47" s="5"/>
      <c r="Y47" s="5"/>
    </row>
    <row r="48" spans="1:27" ht="12" customHeight="1" x14ac:dyDescent="0.6">
      <c r="A48" s="27"/>
      <c r="B48" s="28"/>
      <c r="F48" s="49">
        <f t="shared" si="3"/>
        <v>2538</v>
      </c>
      <c r="G48" s="50">
        <v>56.7</v>
      </c>
      <c r="V48" s="5"/>
      <c r="W48" s="5"/>
      <c r="X48" s="5"/>
      <c r="Y48" s="5"/>
    </row>
    <row r="49" spans="1:27" ht="12" customHeight="1" x14ac:dyDescent="0.6">
      <c r="A49" s="27"/>
      <c r="B49" s="28"/>
      <c r="F49" s="49">
        <f t="shared" si="3"/>
        <v>2539</v>
      </c>
      <c r="G49" s="50">
        <v>60.7</v>
      </c>
      <c r="V49" s="5"/>
      <c r="W49" s="5"/>
      <c r="X49" s="5"/>
      <c r="Y49" s="5"/>
    </row>
    <row r="50" spans="1:27" ht="12" customHeight="1" x14ac:dyDescent="0.6">
      <c r="A50" s="27"/>
      <c r="B50" s="28"/>
      <c r="F50" s="49">
        <f t="shared" si="3"/>
        <v>2540</v>
      </c>
      <c r="G50" s="50">
        <v>67.5</v>
      </c>
      <c r="V50" s="5"/>
      <c r="W50" s="5"/>
      <c r="X50" s="5"/>
      <c r="Y50" s="5"/>
    </row>
    <row r="51" spans="1:27" ht="12" customHeight="1" x14ac:dyDescent="0.6">
      <c r="A51" s="27"/>
      <c r="B51" s="28"/>
      <c r="F51" s="49">
        <f t="shared" si="3"/>
        <v>2541</v>
      </c>
      <c r="G51" s="50">
        <v>130</v>
      </c>
      <c r="V51" s="5"/>
      <c r="W51" s="5"/>
      <c r="X51" s="5"/>
      <c r="Y51" s="5"/>
    </row>
    <row r="52" spans="1:27" ht="12" customHeight="1" x14ac:dyDescent="0.6">
      <c r="A52" s="27"/>
      <c r="B52" s="28"/>
      <c r="F52" s="49">
        <f t="shared" si="3"/>
        <v>2542</v>
      </c>
      <c r="G52" s="50">
        <v>81.3</v>
      </c>
      <c r="V52" s="5"/>
      <c r="W52" s="5"/>
      <c r="X52" s="5"/>
      <c r="Y52" s="5"/>
    </row>
    <row r="53" spans="1:27" ht="12" customHeight="1" x14ac:dyDescent="0.6">
      <c r="A53" s="27"/>
      <c r="B53" s="28"/>
      <c r="F53" s="49">
        <f t="shared" si="3"/>
        <v>2543</v>
      </c>
      <c r="G53" s="50">
        <v>92</v>
      </c>
      <c r="V53" s="5"/>
      <c r="W53" s="5"/>
      <c r="X53" s="5"/>
      <c r="Y53" s="5"/>
    </row>
    <row r="54" spans="1:27" ht="12" customHeight="1" x14ac:dyDescent="0.6">
      <c r="B54" s="24"/>
      <c r="F54" s="49">
        <f t="shared" si="3"/>
        <v>2544</v>
      </c>
      <c r="G54" s="50">
        <v>68.900000000000006</v>
      </c>
      <c r="V54" s="5"/>
      <c r="W54" s="5"/>
      <c r="X54" s="5"/>
      <c r="Y54" s="5"/>
    </row>
    <row r="55" spans="1:27" ht="12" customHeight="1" x14ac:dyDescent="0.6">
      <c r="B55" s="24"/>
      <c r="F55" s="49">
        <f t="shared" si="3"/>
        <v>2545</v>
      </c>
      <c r="G55" s="50">
        <v>68.099999999999994</v>
      </c>
      <c r="V55" s="5"/>
      <c r="W55" s="5"/>
      <c r="X55" s="5"/>
      <c r="Y55" s="5"/>
    </row>
    <row r="56" spans="1:27" ht="12" customHeight="1" x14ac:dyDescent="0.6">
      <c r="B56" s="24"/>
      <c r="E56" s="29"/>
      <c r="F56" s="49">
        <f t="shared" si="3"/>
        <v>2546</v>
      </c>
      <c r="G56" s="50">
        <v>113.5</v>
      </c>
      <c r="V56" s="5"/>
      <c r="W56" s="5"/>
      <c r="X56" s="5"/>
      <c r="Y56" s="5"/>
    </row>
    <row r="57" spans="1:27" ht="12" customHeight="1" x14ac:dyDescent="0.6">
      <c r="B57" s="24"/>
      <c r="F57" s="49">
        <f t="shared" si="3"/>
        <v>2547</v>
      </c>
      <c r="G57" s="50">
        <v>51.2</v>
      </c>
      <c r="V57" s="1" t="s">
        <v>0</v>
      </c>
    </row>
    <row r="58" spans="1:27" ht="12" customHeight="1" x14ac:dyDescent="0.6">
      <c r="B58" s="24"/>
      <c r="F58" s="49">
        <f t="shared" si="3"/>
        <v>2548</v>
      </c>
      <c r="G58" s="50">
        <v>66.5</v>
      </c>
      <c r="V58" s="1" t="s">
        <v>0</v>
      </c>
      <c r="W58" s="1" t="s">
        <v>17</v>
      </c>
    </row>
    <row r="59" spans="1:27" ht="12" customHeight="1" x14ac:dyDescent="0.6">
      <c r="B59" s="24"/>
      <c r="F59" s="49">
        <f t="shared" si="3"/>
        <v>2549</v>
      </c>
      <c r="G59" s="50">
        <v>84.3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9">
        <f t="shared" si="3"/>
        <v>2550</v>
      </c>
      <c r="G60" s="50">
        <v>58.3</v>
      </c>
      <c r="V60" s="5">
        <f t="shared" ref="V60:V97" si="4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9">
        <f t="shared" si="3"/>
        <v>2551</v>
      </c>
      <c r="G61" s="50">
        <v>57.6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4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49">
        <f t="shared" si="3"/>
        <v>2552</v>
      </c>
      <c r="G62" s="50">
        <v>27.5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4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9">
        <f t="shared" si="3"/>
        <v>2553</v>
      </c>
      <c r="G63" s="50">
        <v>77.8</v>
      </c>
      <c r="V63" s="5">
        <f t="shared" si="4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9">
        <f t="shared" si="3"/>
        <v>2554</v>
      </c>
      <c r="G64" s="50">
        <v>98</v>
      </c>
      <c r="Q64" s="4"/>
      <c r="V64" s="5">
        <f t="shared" si="4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9">
        <f t="shared" si="3"/>
        <v>2555</v>
      </c>
      <c r="G65" s="50">
        <v>56.9</v>
      </c>
      <c r="Q65" s="14"/>
      <c r="V65" s="5">
        <f t="shared" si="4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9">
        <f t="shared" si="3"/>
        <v>2556</v>
      </c>
      <c r="G66" s="50">
        <v>71.2</v>
      </c>
      <c r="V66" s="5">
        <f t="shared" si="4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49">
        <f t="shared" si="3"/>
        <v>2557</v>
      </c>
      <c r="G67" s="50">
        <v>53.8</v>
      </c>
      <c r="V67" s="5">
        <f t="shared" si="4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9">
        <f t="shared" si="3"/>
        <v>2558</v>
      </c>
      <c r="G68" s="50">
        <v>47.5</v>
      </c>
      <c r="V68" s="5">
        <f t="shared" si="4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9">
        <f t="shared" si="3"/>
        <v>2559</v>
      </c>
      <c r="G69" s="50">
        <v>60.3</v>
      </c>
      <c r="V69" s="5">
        <f t="shared" si="4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9">
        <f t="shared" si="3"/>
        <v>2560</v>
      </c>
      <c r="G70" s="50">
        <v>66</v>
      </c>
      <c r="V70" s="5">
        <f t="shared" si="4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9">
        <v>2561</v>
      </c>
      <c r="G71" s="50">
        <v>75.900000000000006</v>
      </c>
      <c r="V71" s="5">
        <f t="shared" si="4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9">
        <f t="shared" si="3"/>
        <v>2562</v>
      </c>
      <c r="G72" s="50">
        <v>54.5</v>
      </c>
      <c r="V72" s="5">
        <f t="shared" si="4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60">
        <f t="shared" si="3"/>
        <v>2563</v>
      </c>
      <c r="G73" s="61">
        <v>80</v>
      </c>
      <c r="V73" s="5">
        <f t="shared" si="4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9">
        <f t="shared" si="3"/>
        <v>2564</v>
      </c>
      <c r="G74" s="50">
        <v>80.5</v>
      </c>
      <c r="V74" s="5">
        <f t="shared" si="4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9">
        <v>2565</v>
      </c>
      <c r="G75" s="50">
        <v>102.7</v>
      </c>
      <c r="V75" s="5">
        <f t="shared" si="4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7</v>
      </c>
      <c r="B76" s="24"/>
      <c r="C76" s="31">
        <f>+A76+1</f>
        <v>8</v>
      </c>
      <c r="F76" s="49"/>
      <c r="G76" s="50"/>
      <c r="V76" s="5">
        <f t="shared" si="4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7</v>
      </c>
      <c r="B77" s="33"/>
      <c r="F77" s="49"/>
      <c r="G77" s="50"/>
      <c r="V77" s="5">
        <f t="shared" si="4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18</v>
      </c>
      <c r="B78" s="34">
        <f>IF($A$77&gt;=6,VLOOKUP($C$76,$V$4:$AA$39,$A$77-4),VLOOKUP($A$76,$V$4:$AA$39,$A$77+1))</f>
        <v>0.541736</v>
      </c>
      <c r="F78" s="49"/>
      <c r="G78" s="50"/>
      <c r="V78" s="5">
        <f t="shared" si="4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19</v>
      </c>
      <c r="B79" s="34">
        <f>IF($A$77&gt;=6,VLOOKUP($C$76,$V$59:$AA$98,$A$77-4),VLOOKUP($A$76,$V$59:$AA$98,$A$77+1))</f>
        <v>1.133937</v>
      </c>
      <c r="F79" s="49"/>
      <c r="G79" s="50"/>
      <c r="V79" s="5">
        <f t="shared" si="4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9"/>
      <c r="G80" s="50"/>
      <c r="V80" s="5">
        <f t="shared" si="4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20</v>
      </c>
      <c r="B81" s="33">
        <f>B79/T7</f>
        <v>4.2983295556215363E-2</v>
      </c>
      <c r="F81" s="49"/>
      <c r="G81" s="50"/>
      <c r="V81" s="5">
        <f t="shared" si="4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21</v>
      </c>
      <c r="B82" s="33">
        <f>T5-(B78/B81)</f>
        <v>62.574970636142908</v>
      </c>
      <c r="F82" s="49"/>
      <c r="G82" s="50"/>
      <c r="V82" s="5">
        <f t="shared" si="4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9"/>
      <c r="G83" s="50"/>
      <c r="V83" s="5">
        <f t="shared" si="4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9"/>
      <c r="G84" s="50"/>
      <c r="V84" s="5">
        <f t="shared" si="4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9"/>
      <c r="G85" s="50"/>
      <c r="V85" s="5">
        <f t="shared" si="4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9"/>
      <c r="G86" s="50"/>
      <c r="V86" s="5">
        <f t="shared" si="4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9"/>
      <c r="G87" s="50"/>
      <c r="V87" s="5">
        <f t="shared" si="4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9"/>
      <c r="G88" s="50"/>
      <c r="V88" s="5">
        <f t="shared" si="4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9"/>
      <c r="G89" s="50"/>
      <c r="T89" s="3"/>
      <c r="V89" s="5">
        <f t="shared" si="4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9"/>
      <c r="G90" s="51"/>
      <c r="V90" s="5">
        <f t="shared" si="4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9"/>
      <c r="G91" s="50"/>
      <c r="V91" s="5">
        <f t="shared" si="4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9"/>
      <c r="G92" s="50"/>
      <c r="V92" s="5">
        <f t="shared" si="4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9"/>
      <c r="G93" s="50"/>
      <c r="V93" s="5">
        <f t="shared" si="4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49"/>
      <c r="G94" s="50"/>
      <c r="V94" s="5">
        <f t="shared" si="4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9"/>
      <c r="G95" s="50"/>
      <c r="V95" s="5">
        <f t="shared" si="4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9"/>
      <c r="G96" s="50"/>
      <c r="V96" s="5">
        <f t="shared" si="4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9"/>
      <c r="G97" s="50"/>
      <c r="V97" s="5">
        <f t="shared" si="4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9"/>
      <c r="G98" s="50"/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9"/>
      <c r="G99" s="50"/>
    </row>
    <row r="100" spans="2:27" ht="12" customHeight="1" x14ac:dyDescent="0.6">
      <c r="F100" s="49"/>
      <c r="G100" s="50"/>
    </row>
    <row r="101" spans="2:27" ht="12" customHeight="1" x14ac:dyDescent="0.6">
      <c r="F101" s="49"/>
      <c r="G101" s="50"/>
    </row>
    <row r="102" spans="2:27" ht="12" customHeight="1" x14ac:dyDescent="0.6">
      <c r="F102" s="49"/>
      <c r="G102" s="50"/>
    </row>
    <row r="103" spans="2:27" ht="12" customHeight="1" x14ac:dyDescent="0.6">
      <c r="F103" s="49"/>
      <c r="G103" s="50"/>
    </row>
    <row r="104" spans="2:27" ht="12" customHeight="1" x14ac:dyDescent="0.6">
      <c r="F104" s="49"/>
      <c r="G104" s="50"/>
    </row>
    <row r="105" spans="2:27" ht="12" customHeight="1" x14ac:dyDescent="0.6">
      <c r="F105" s="49"/>
      <c r="G105" s="50"/>
    </row>
    <row r="106" spans="2:27" ht="12" customHeight="1" x14ac:dyDescent="0.6">
      <c r="F106" s="49"/>
      <c r="G106" s="50"/>
    </row>
    <row r="107" spans="2:27" ht="12" customHeight="1" x14ac:dyDescent="0.6">
      <c r="F107" s="49"/>
      <c r="G107" s="50"/>
    </row>
    <row r="108" spans="2:27" ht="12" customHeight="1" x14ac:dyDescent="0.6">
      <c r="F108" s="49"/>
      <c r="G108" s="50"/>
    </row>
    <row r="109" spans="2:27" ht="12" customHeight="1" x14ac:dyDescent="0.6">
      <c r="F109" s="49"/>
      <c r="G109" s="50"/>
    </row>
    <row r="110" spans="2:27" ht="12" customHeight="1" x14ac:dyDescent="0.6">
      <c r="F110" s="49"/>
      <c r="G110" s="50"/>
    </row>
    <row r="111" spans="2:27" ht="12" customHeight="1" x14ac:dyDescent="0.6">
      <c r="F111" s="49"/>
      <c r="G111" s="50"/>
    </row>
    <row r="112" spans="2:27" ht="12" customHeight="1" x14ac:dyDescent="0.6">
      <c r="F112" s="49"/>
      <c r="G112" s="50"/>
    </row>
    <row r="113" spans="6:7" ht="12" customHeight="1" x14ac:dyDescent="0.6">
      <c r="F113" s="49"/>
      <c r="G113" s="51"/>
    </row>
    <row r="114" spans="6:7" ht="12" customHeight="1" x14ac:dyDescent="0.6">
      <c r="F114" s="49"/>
      <c r="G114" s="50"/>
    </row>
    <row r="115" spans="6:7" ht="12" customHeight="1" x14ac:dyDescent="0.6">
      <c r="F115" s="49"/>
      <c r="G115" s="51"/>
    </row>
    <row r="116" spans="6:7" ht="12" customHeight="1" x14ac:dyDescent="0.6">
      <c r="F116" s="49"/>
      <c r="G116" s="52"/>
    </row>
    <row r="117" spans="6:7" ht="12" customHeight="1" x14ac:dyDescent="0.6">
      <c r="F117" s="35"/>
    </row>
    <row r="118" spans="6:7" ht="12" customHeight="1" x14ac:dyDescent="0.6">
      <c r="F118" s="35"/>
    </row>
    <row r="119" spans="6:7" ht="12" customHeight="1" x14ac:dyDescent="0.6">
      <c r="F119" s="35"/>
    </row>
    <row r="120" spans="6:7" ht="12" customHeight="1" x14ac:dyDescent="0.6">
      <c r="F120" s="35"/>
    </row>
    <row r="121" spans="6:7" ht="12" customHeight="1" x14ac:dyDescent="0.6">
      <c r="F121" s="35"/>
    </row>
    <row r="122" spans="6:7" ht="12" customHeight="1" x14ac:dyDescent="0.6">
      <c r="F122" s="35"/>
    </row>
    <row r="123" spans="6:7" ht="12" customHeight="1" x14ac:dyDescent="0.6">
      <c r="F123" s="35"/>
    </row>
    <row r="124" spans="6:7" ht="12" customHeight="1" x14ac:dyDescent="0.6">
      <c r="F124" s="35"/>
    </row>
    <row r="125" spans="6:7" ht="12" customHeight="1" x14ac:dyDescent="0.6">
      <c r="F125" s="35"/>
    </row>
    <row r="126" spans="6:7" ht="12" customHeight="1" x14ac:dyDescent="0.6">
      <c r="F126" s="35"/>
    </row>
    <row r="127" spans="6:7" ht="12" customHeight="1" x14ac:dyDescent="0.6">
      <c r="F127" s="35"/>
    </row>
    <row r="128" spans="6:7" ht="12" customHeight="1" x14ac:dyDescent="0.6">
      <c r="F128" s="35"/>
    </row>
    <row r="129" spans="6:6" ht="12" customHeight="1" x14ac:dyDescent="0.6">
      <c r="F129" s="35"/>
    </row>
    <row r="130" spans="6:6" ht="12" customHeight="1" x14ac:dyDescent="0.6">
      <c r="F130" s="35"/>
    </row>
    <row r="131" spans="6:6" ht="12" customHeight="1" x14ac:dyDescent="0.6">
      <c r="F131" s="35"/>
    </row>
    <row r="132" spans="6:6" ht="12" customHeight="1" x14ac:dyDescent="0.6">
      <c r="F132" s="35"/>
    </row>
    <row r="133" spans="6:6" ht="12" customHeight="1" x14ac:dyDescent="0.6">
      <c r="F133" s="35"/>
    </row>
    <row r="134" spans="6:6" ht="12" customHeight="1" x14ac:dyDescent="0.6">
      <c r="F134" s="35"/>
    </row>
    <row r="135" spans="6:6" ht="12" customHeight="1" x14ac:dyDescent="0.6">
      <c r="F135" s="35"/>
    </row>
    <row r="136" spans="6:6" ht="12" customHeight="1" x14ac:dyDescent="0.6">
      <c r="F136" s="35"/>
    </row>
    <row r="137" spans="6:6" ht="12" customHeight="1" x14ac:dyDescent="0.6">
      <c r="F137" s="35"/>
    </row>
    <row r="138" spans="6:6" ht="12" customHeight="1" x14ac:dyDescent="0.6">
      <c r="F138" s="35"/>
    </row>
    <row r="139" spans="6:6" ht="12" customHeight="1" x14ac:dyDescent="0.6">
      <c r="F139" s="35"/>
    </row>
    <row r="140" spans="6:6" x14ac:dyDescent="0.6">
      <c r="F140" s="35"/>
    </row>
    <row r="141" spans="6:6" x14ac:dyDescent="0.6">
      <c r="F141" s="35"/>
    </row>
    <row r="142" spans="6:6" x14ac:dyDescent="0.6">
      <c r="F142" s="35"/>
    </row>
    <row r="143" spans="6:6" x14ac:dyDescent="0.6">
      <c r="F143" s="35"/>
    </row>
    <row r="144" spans="6:6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 Sw.5A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2014-01-06T03:28:09Z</cp:lastPrinted>
  <dcterms:created xsi:type="dcterms:W3CDTF">2007-06-15T01:12:23Z</dcterms:created>
  <dcterms:modified xsi:type="dcterms:W3CDTF">2023-01-03T08:51:24Z</dcterms:modified>
</cp:coreProperties>
</file>