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สองแค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<sst xmlns="http://schemas.openxmlformats.org/spreadsheetml/2006/main" count="38" uniqueCount="23">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</sst>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อ.สองแคว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975"/>
          <c:w val="0.879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สองแคว'!$B$5:$B$35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สองแคว'!$C$5:$C$35</c:f>
              <c:numCache>
                <c:ptCount val="31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</c:v>
                </c:pt>
                <c:pt idx="27">
                  <c:v>1388.5</c:v>
                </c:pt>
                <c:pt idx="28">
                  <c:v>1619</c:v>
                </c:pt>
                <c:pt idx="29">
                  <c:v>1584</c:v>
                </c:pt>
                <c:pt idx="30">
                  <c:v>1259</c:v>
                </c:pt>
              </c:numCache>
            </c:numRef>
          </c:val>
        </c:ser>
        <c:gapWidth val="100"/>
        <c:axId val="42911162"/>
        <c:axId val="50656139"/>
      </c:barChart>
      <c:lineChart>
        <c:grouping val="standard"/>
        <c:varyColors val="0"/>
        <c:ser>
          <c:idx val="1"/>
          <c:order val="1"/>
          <c:tx>
            <c:v>ค่าเฉลี่ย  (2536 - 2565 )อยู่ระหว่างค่า+- SD 19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สองแคว'!$F$5:$F$32</c:f>
              <c:numCache>
                <c:ptCount val="28"/>
                <c:pt idx="0">
                  <c:v>1454.0794579045169</c:v>
                </c:pt>
                <c:pt idx="1">
                  <c:v>1454.0794579045169</c:v>
                </c:pt>
                <c:pt idx="2">
                  <c:v>1454.0794579045169</c:v>
                </c:pt>
                <c:pt idx="3">
                  <c:v>1454.0794579045169</c:v>
                </c:pt>
                <c:pt idx="4">
                  <c:v>1454.0794579045169</c:v>
                </c:pt>
                <c:pt idx="5">
                  <c:v>1454.0794579045169</c:v>
                </c:pt>
                <c:pt idx="6">
                  <c:v>1454.0794579045169</c:v>
                </c:pt>
                <c:pt idx="7">
                  <c:v>1454.0794579045169</c:v>
                </c:pt>
                <c:pt idx="8">
                  <c:v>1454.0794579045169</c:v>
                </c:pt>
                <c:pt idx="9">
                  <c:v>1454.0794579045169</c:v>
                </c:pt>
                <c:pt idx="10">
                  <c:v>1454.0794579045169</c:v>
                </c:pt>
                <c:pt idx="11">
                  <c:v>1454.0794579045169</c:v>
                </c:pt>
                <c:pt idx="12">
                  <c:v>1454.0794579045169</c:v>
                </c:pt>
                <c:pt idx="13">
                  <c:v>1454.0794579045169</c:v>
                </c:pt>
                <c:pt idx="14">
                  <c:v>1454.0794579045169</c:v>
                </c:pt>
                <c:pt idx="15">
                  <c:v>1454.0794579045169</c:v>
                </c:pt>
                <c:pt idx="16">
                  <c:v>1454.0794579045169</c:v>
                </c:pt>
                <c:pt idx="17">
                  <c:v>1454.0794579045169</c:v>
                </c:pt>
                <c:pt idx="18">
                  <c:v>1454.0794579045169</c:v>
                </c:pt>
                <c:pt idx="19">
                  <c:v>1454.0794579045169</c:v>
                </c:pt>
                <c:pt idx="20">
                  <c:v>1454.0794579045169</c:v>
                </c:pt>
                <c:pt idx="21">
                  <c:v>1454.0794579045169</c:v>
                </c:pt>
                <c:pt idx="22">
                  <c:v>1454.0794579045169</c:v>
                </c:pt>
                <c:pt idx="23">
                  <c:v>1454.0794579045169</c:v>
                </c:pt>
                <c:pt idx="24">
                  <c:v>1454.0794579045169</c:v>
                </c:pt>
                <c:pt idx="25">
                  <c:v>1454.0794579045169</c:v>
                </c:pt>
                <c:pt idx="26">
                  <c:v>1454.0794579045169</c:v>
                </c:pt>
                <c:pt idx="27">
                  <c:v>1454.0794579045169</c:v>
                </c:pt>
              </c:numCache>
            </c:numRef>
          </c:cat>
          <c:val>
            <c:numRef>
              <c:f>'std. - สองแคว'!$E$5:$E$36</c:f>
              <c:numCache>
                <c:ptCount val="32"/>
                <c:pt idx="0">
                  <c:v>1763.8666666666666</c:v>
                </c:pt>
                <c:pt idx="1">
                  <c:v>1763.8666666666666</c:v>
                </c:pt>
                <c:pt idx="2">
                  <c:v>1763.8666666666666</c:v>
                </c:pt>
                <c:pt idx="3">
                  <c:v>1763.8666666666666</c:v>
                </c:pt>
                <c:pt idx="4">
                  <c:v>1763.8666666666666</c:v>
                </c:pt>
                <c:pt idx="5">
                  <c:v>1763.8666666666666</c:v>
                </c:pt>
                <c:pt idx="6">
                  <c:v>1763.8666666666666</c:v>
                </c:pt>
                <c:pt idx="7">
                  <c:v>1763.8666666666666</c:v>
                </c:pt>
                <c:pt idx="8">
                  <c:v>1763.8666666666666</c:v>
                </c:pt>
                <c:pt idx="9">
                  <c:v>1763.8666666666666</c:v>
                </c:pt>
                <c:pt idx="10">
                  <c:v>1763.8666666666666</c:v>
                </c:pt>
                <c:pt idx="11">
                  <c:v>1763.8666666666666</c:v>
                </c:pt>
                <c:pt idx="12">
                  <c:v>1763.8666666666666</c:v>
                </c:pt>
                <c:pt idx="13">
                  <c:v>1763.8666666666666</c:v>
                </c:pt>
                <c:pt idx="14">
                  <c:v>1763.8666666666666</c:v>
                </c:pt>
                <c:pt idx="15">
                  <c:v>1763.8666666666666</c:v>
                </c:pt>
                <c:pt idx="16">
                  <c:v>1763.8666666666666</c:v>
                </c:pt>
                <c:pt idx="17">
                  <c:v>1763.8666666666666</c:v>
                </c:pt>
                <c:pt idx="18">
                  <c:v>1763.8666666666666</c:v>
                </c:pt>
                <c:pt idx="19">
                  <c:v>1763.8666666666666</c:v>
                </c:pt>
                <c:pt idx="20">
                  <c:v>1763.8666666666666</c:v>
                </c:pt>
                <c:pt idx="21">
                  <c:v>1763.8666666666666</c:v>
                </c:pt>
                <c:pt idx="22">
                  <c:v>1763.8666666666666</c:v>
                </c:pt>
                <c:pt idx="23">
                  <c:v>1763.8666666666666</c:v>
                </c:pt>
                <c:pt idx="24">
                  <c:v>1763.8666666666666</c:v>
                </c:pt>
                <c:pt idx="25">
                  <c:v>1763.8666666666666</c:v>
                </c:pt>
                <c:pt idx="26">
                  <c:v>1763.8666666666666</c:v>
                </c:pt>
                <c:pt idx="27">
                  <c:v>1763.8666666666666</c:v>
                </c:pt>
                <c:pt idx="28">
                  <c:v>1763.8666666666666</c:v>
                </c:pt>
                <c:pt idx="29">
                  <c:v>1763.8666666666666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สองแคว'!$F$5:$F$32</c:f>
              <c:numCache>
                <c:ptCount val="28"/>
                <c:pt idx="0">
                  <c:v>1454.0794579045169</c:v>
                </c:pt>
                <c:pt idx="1">
                  <c:v>1454.0794579045169</c:v>
                </c:pt>
                <c:pt idx="2">
                  <c:v>1454.0794579045169</c:v>
                </c:pt>
                <c:pt idx="3">
                  <c:v>1454.0794579045169</c:v>
                </c:pt>
                <c:pt idx="4">
                  <c:v>1454.0794579045169</c:v>
                </c:pt>
                <c:pt idx="5">
                  <c:v>1454.0794579045169</c:v>
                </c:pt>
                <c:pt idx="6">
                  <c:v>1454.0794579045169</c:v>
                </c:pt>
                <c:pt idx="7">
                  <c:v>1454.0794579045169</c:v>
                </c:pt>
                <c:pt idx="8">
                  <c:v>1454.0794579045169</c:v>
                </c:pt>
                <c:pt idx="9">
                  <c:v>1454.0794579045169</c:v>
                </c:pt>
                <c:pt idx="10">
                  <c:v>1454.0794579045169</c:v>
                </c:pt>
                <c:pt idx="11">
                  <c:v>1454.0794579045169</c:v>
                </c:pt>
                <c:pt idx="12">
                  <c:v>1454.0794579045169</c:v>
                </c:pt>
                <c:pt idx="13">
                  <c:v>1454.0794579045169</c:v>
                </c:pt>
                <c:pt idx="14">
                  <c:v>1454.0794579045169</c:v>
                </c:pt>
                <c:pt idx="15">
                  <c:v>1454.0794579045169</c:v>
                </c:pt>
                <c:pt idx="16">
                  <c:v>1454.0794579045169</c:v>
                </c:pt>
                <c:pt idx="17">
                  <c:v>1454.0794579045169</c:v>
                </c:pt>
                <c:pt idx="18">
                  <c:v>1454.0794579045169</c:v>
                </c:pt>
                <c:pt idx="19">
                  <c:v>1454.0794579045169</c:v>
                </c:pt>
                <c:pt idx="20">
                  <c:v>1454.0794579045169</c:v>
                </c:pt>
                <c:pt idx="21">
                  <c:v>1454.0794579045169</c:v>
                </c:pt>
                <c:pt idx="22">
                  <c:v>1454.0794579045169</c:v>
                </c:pt>
                <c:pt idx="23">
                  <c:v>1454.0794579045169</c:v>
                </c:pt>
                <c:pt idx="24">
                  <c:v>1454.0794579045169</c:v>
                </c:pt>
                <c:pt idx="25">
                  <c:v>1454.0794579045169</c:v>
                </c:pt>
                <c:pt idx="26">
                  <c:v>1454.0794579045169</c:v>
                </c:pt>
                <c:pt idx="27">
                  <c:v>1454.0794579045169</c:v>
                </c:pt>
              </c:numCache>
            </c:numRef>
          </c:cat>
          <c:val>
            <c:numRef>
              <c:f>'std. - สองแคว'!$H$5:$H$35</c:f>
              <c:numCache>
                <c:ptCount val="31"/>
                <c:pt idx="0">
                  <c:v>2073.6538754288163</c:v>
                </c:pt>
                <c:pt idx="1">
                  <c:v>2073.6538754288163</c:v>
                </c:pt>
                <c:pt idx="2">
                  <c:v>2073.6538754288163</c:v>
                </c:pt>
                <c:pt idx="3">
                  <c:v>2073.6538754288163</c:v>
                </c:pt>
                <c:pt idx="4">
                  <c:v>2073.6538754288163</c:v>
                </c:pt>
                <c:pt idx="5">
                  <c:v>2073.6538754288163</c:v>
                </c:pt>
                <c:pt idx="6">
                  <c:v>2073.6538754288163</c:v>
                </c:pt>
                <c:pt idx="7">
                  <c:v>2073.6538754288163</c:v>
                </c:pt>
                <c:pt idx="8">
                  <c:v>2073.6538754288163</c:v>
                </c:pt>
                <c:pt idx="9">
                  <c:v>2073.6538754288163</c:v>
                </c:pt>
                <c:pt idx="10">
                  <c:v>2073.6538754288163</c:v>
                </c:pt>
                <c:pt idx="11">
                  <c:v>2073.6538754288163</c:v>
                </c:pt>
                <c:pt idx="12">
                  <c:v>2073.6538754288163</c:v>
                </c:pt>
                <c:pt idx="13">
                  <c:v>2073.6538754288163</c:v>
                </c:pt>
                <c:pt idx="14">
                  <c:v>2073.6538754288163</c:v>
                </c:pt>
                <c:pt idx="15">
                  <c:v>2073.6538754288163</c:v>
                </c:pt>
                <c:pt idx="16">
                  <c:v>2073.6538754288163</c:v>
                </c:pt>
                <c:pt idx="17">
                  <c:v>2073.6538754288163</c:v>
                </c:pt>
                <c:pt idx="18">
                  <c:v>2073.6538754288163</c:v>
                </c:pt>
                <c:pt idx="19">
                  <c:v>2073.6538754288163</c:v>
                </c:pt>
                <c:pt idx="20">
                  <c:v>2073.6538754288163</c:v>
                </c:pt>
                <c:pt idx="21">
                  <c:v>2073.6538754288163</c:v>
                </c:pt>
                <c:pt idx="22">
                  <c:v>2073.6538754288163</c:v>
                </c:pt>
                <c:pt idx="23">
                  <c:v>2073.6538754288163</c:v>
                </c:pt>
                <c:pt idx="24">
                  <c:v>2073.6538754288163</c:v>
                </c:pt>
                <c:pt idx="25">
                  <c:v>2073.6538754288163</c:v>
                </c:pt>
                <c:pt idx="26">
                  <c:v>2073.6538754288163</c:v>
                </c:pt>
                <c:pt idx="27">
                  <c:v>2073.6538754288163</c:v>
                </c:pt>
                <c:pt idx="28">
                  <c:v>2073.6538754288163</c:v>
                </c:pt>
                <c:pt idx="29">
                  <c:v>2073.6538754288163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สองแคว'!$F$5:$F$32</c:f>
              <c:numCache>
                <c:ptCount val="28"/>
                <c:pt idx="0">
                  <c:v>1454.0794579045169</c:v>
                </c:pt>
                <c:pt idx="1">
                  <c:v>1454.0794579045169</c:v>
                </c:pt>
                <c:pt idx="2">
                  <c:v>1454.0794579045169</c:v>
                </c:pt>
                <c:pt idx="3">
                  <c:v>1454.0794579045169</c:v>
                </c:pt>
                <c:pt idx="4">
                  <c:v>1454.0794579045169</c:v>
                </c:pt>
                <c:pt idx="5">
                  <c:v>1454.0794579045169</c:v>
                </c:pt>
                <c:pt idx="6">
                  <c:v>1454.0794579045169</c:v>
                </c:pt>
                <c:pt idx="7">
                  <c:v>1454.0794579045169</c:v>
                </c:pt>
                <c:pt idx="8">
                  <c:v>1454.0794579045169</c:v>
                </c:pt>
                <c:pt idx="9">
                  <c:v>1454.0794579045169</c:v>
                </c:pt>
                <c:pt idx="10">
                  <c:v>1454.0794579045169</c:v>
                </c:pt>
                <c:pt idx="11">
                  <c:v>1454.0794579045169</c:v>
                </c:pt>
                <c:pt idx="12">
                  <c:v>1454.0794579045169</c:v>
                </c:pt>
                <c:pt idx="13">
                  <c:v>1454.0794579045169</c:v>
                </c:pt>
                <c:pt idx="14">
                  <c:v>1454.0794579045169</c:v>
                </c:pt>
                <c:pt idx="15">
                  <c:v>1454.0794579045169</c:v>
                </c:pt>
                <c:pt idx="16">
                  <c:v>1454.0794579045169</c:v>
                </c:pt>
                <c:pt idx="17">
                  <c:v>1454.0794579045169</c:v>
                </c:pt>
                <c:pt idx="18">
                  <c:v>1454.0794579045169</c:v>
                </c:pt>
                <c:pt idx="19">
                  <c:v>1454.0794579045169</c:v>
                </c:pt>
                <c:pt idx="20">
                  <c:v>1454.0794579045169</c:v>
                </c:pt>
                <c:pt idx="21">
                  <c:v>1454.0794579045169</c:v>
                </c:pt>
                <c:pt idx="22">
                  <c:v>1454.0794579045169</c:v>
                </c:pt>
                <c:pt idx="23">
                  <c:v>1454.0794579045169</c:v>
                </c:pt>
                <c:pt idx="24">
                  <c:v>1454.0794579045169</c:v>
                </c:pt>
                <c:pt idx="25">
                  <c:v>1454.0794579045169</c:v>
                </c:pt>
                <c:pt idx="26">
                  <c:v>1454.0794579045169</c:v>
                </c:pt>
                <c:pt idx="27">
                  <c:v>1454.0794579045169</c:v>
                </c:pt>
              </c:numCache>
            </c:numRef>
          </c:cat>
          <c:val>
            <c:numRef>
              <c:f>'std. - สองแคว'!$F$5:$F$35</c:f>
              <c:numCache>
                <c:ptCount val="31"/>
                <c:pt idx="0">
                  <c:v>1454.0794579045169</c:v>
                </c:pt>
                <c:pt idx="1">
                  <c:v>1454.0794579045169</c:v>
                </c:pt>
                <c:pt idx="2">
                  <c:v>1454.0794579045169</c:v>
                </c:pt>
                <c:pt idx="3">
                  <c:v>1454.0794579045169</c:v>
                </c:pt>
                <c:pt idx="4">
                  <c:v>1454.0794579045169</c:v>
                </c:pt>
                <c:pt idx="5">
                  <c:v>1454.0794579045169</c:v>
                </c:pt>
                <c:pt idx="6">
                  <c:v>1454.0794579045169</c:v>
                </c:pt>
                <c:pt idx="7">
                  <c:v>1454.0794579045169</c:v>
                </c:pt>
                <c:pt idx="8">
                  <c:v>1454.0794579045169</c:v>
                </c:pt>
                <c:pt idx="9">
                  <c:v>1454.0794579045169</c:v>
                </c:pt>
                <c:pt idx="10">
                  <c:v>1454.0794579045169</c:v>
                </c:pt>
                <c:pt idx="11">
                  <c:v>1454.0794579045169</c:v>
                </c:pt>
                <c:pt idx="12">
                  <c:v>1454.0794579045169</c:v>
                </c:pt>
                <c:pt idx="13">
                  <c:v>1454.0794579045169</c:v>
                </c:pt>
                <c:pt idx="14">
                  <c:v>1454.0794579045169</c:v>
                </c:pt>
                <c:pt idx="15">
                  <c:v>1454.0794579045169</c:v>
                </c:pt>
                <c:pt idx="16">
                  <c:v>1454.0794579045169</c:v>
                </c:pt>
                <c:pt idx="17">
                  <c:v>1454.0794579045169</c:v>
                </c:pt>
                <c:pt idx="18">
                  <c:v>1454.0794579045169</c:v>
                </c:pt>
                <c:pt idx="19">
                  <c:v>1454.0794579045169</c:v>
                </c:pt>
                <c:pt idx="20">
                  <c:v>1454.0794579045169</c:v>
                </c:pt>
                <c:pt idx="21">
                  <c:v>1454.0794579045169</c:v>
                </c:pt>
                <c:pt idx="22">
                  <c:v>1454.0794579045169</c:v>
                </c:pt>
                <c:pt idx="23">
                  <c:v>1454.0794579045169</c:v>
                </c:pt>
                <c:pt idx="24">
                  <c:v>1454.0794579045169</c:v>
                </c:pt>
                <c:pt idx="25">
                  <c:v>1454.0794579045169</c:v>
                </c:pt>
                <c:pt idx="26">
                  <c:v>1454.0794579045169</c:v>
                </c:pt>
                <c:pt idx="27">
                  <c:v>1454.0794579045169</c:v>
                </c:pt>
                <c:pt idx="28">
                  <c:v>1454.0794579045169</c:v>
                </c:pt>
                <c:pt idx="29">
                  <c:v>1454.0794579045169</c:v>
                </c:pt>
              </c:numCache>
            </c:numRef>
          </c:val>
          <c:smooth val="0"/>
        </c:ser>
        <c:axId val="42911162"/>
        <c:axId val="50656139"/>
      </c:lineChart>
      <c:catAx>
        <c:axId val="4291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0656139"/>
        <c:crossesAt val="0"/>
        <c:auto val="1"/>
        <c:lblOffset val="100"/>
        <c:tickLblSkip val="1"/>
        <c:noMultiLvlLbl val="0"/>
      </c:catAx>
      <c:valAx>
        <c:axId val="5065613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91116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อ.สองแคว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8375"/>
          <c:w val="0.875"/>
          <c:h val="0.723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สองแคว'!$B$5:$B$36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สองแคว'!$C$5:$C$36</c:f>
              <c:numCache>
                <c:ptCount val="32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</c:v>
                </c:pt>
                <c:pt idx="27">
                  <c:v>1388.5</c:v>
                </c:pt>
                <c:pt idx="28">
                  <c:v>1619</c:v>
                </c:pt>
                <c:pt idx="29">
                  <c:v>1584</c:v>
                </c:pt>
                <c:pt idx="30">
                  <c:v>1259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(2536 - 2565 ) 30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สองแคว'!$B$5:$B$36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สองแคว'!$E$5:$E$35</c:f>
              <c:numCache>
                <c:ptCount val="31"/>
                <c:pt idx="0">
                  <c:v>1763.8666666666666</c:v>
                </c:pt>
                <c:pt idx="1">
                  <c:v>1763.8666666666666</c:v>
                </c:pt>
                <c:pt idx="2">
                  <c:v>1763.8666666666666</c:v>
                </c:pt>
                <c:pt idx="3">
                  <c:v>1763.8666666666666</c:v>
                </c:pt>
                <c:pt idx="4">
                  <c:v>1763.8666666666666</c:v>
                </c:pt>
                <c:pt idx="5">
                  <c:v>1763.8666666666666</c:v>
                </c:pt>
                <c:pt idx="6">
                  <c:v>1763.8666666666666</c:v>
                </c:pt>
                <c:pt idx="7">
                  <c:v>1763.8666666666666</c:v>
                </c:pt>
                <c:pt idx="8">
                  <c:v>1763.8666666666666</c:v>
                </c:pt>
                <c:pt idx="9">
                  <c:v>1763.8666666666666</c:v>
                </c:pt>
                <c:pt idx="10">
                  <c:v>1763.8666666666666</c:v>
                </c:pt>
                <c:pt idx="11">
                  <c:v>1763.8666666666666</c:v>
                </c:pt>
                <c:pt idx="12">
                  <c:v>1763.8666666666666</c:v>
                </c:pt>
                <c:pt idx="13">
                  <c:v>1763.8666666666666</c:v>
                </c:pt>
                <c:pt idx="14">
                  <c:v>1763.8666666666666</c:v>
                </c:pt>
                <c:pt idx="15">
                  <c:v>1763.8666666666666</c:v>
                </c:pt>
                <c:pt idx="16">
                  <c:v>1763.8666666666666</c:v>
                </c:pt>
                <c:pt idx="17">
                  <c:v>1763.8666666666666</c:v>
                </c:pt>
                <c:pt idx="18">
                  <c:v>1763.8666666666666</c:v>
                </c:pt>
                <c:pt idx="19">
                  <c:v>1763.8666666666666</c:v>
                </c:pt>
                <c:pt idx="20">
                  <c:v>1763.8666666666666</c:v>
                </c:pt>
                <c:pt idx="21">
                  <c:v>1763.8666666666666</c:v>
                </c:pt>
                <c:pt idx="22">
                  <c:v>1763.8666666666666</c:v>
                </c:pt>
                <c:pt idx="23">
                  <c:v>1763.8666666666666</c:v>
                </c:pt>
                <c:pt idx="24">
                  <c:v>1763.8666666666666</c:v>
                </c:pt>
                <c:pt idx="25">
                  <c:v>1763.8666666666666</c:v>
                </c:pt>
                <c:pt idx="26">
                  <c:v>1763.8666666666666</c:v>
                </c:pt>
                <c:pt idx="27">
                  <c:v>1763.8666666666666</c:v>
                </c:pt>
                <c:pt idx="28">
                  <c:v>1763.8666666666666</c:v>
                </c:pt>
                <c:pt idx="29">
                  <c:v>1763.8666666666666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สองแคว'!$B$5:$B$36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สองแคว'!$D$5:$D$36</c:f>
              <c:numCache>
                <c:ptCount val="32"/>
                <c:pt idx="30">
                  <c:v>1259</c:v>
                </c:pt>
              </c:numCache>
            </c:numRef>
          </c:val>
          <c:smooth val="0"/>
        </c:ser>
        <c:marker val="1"/>
        <c:axId val="53252068"/>
        <c:axId val="9506565"/>
      </c:lineChart>
      <c:catAx>
        <c:axId val="5325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9506565"/>
        <c:crossesAt val="0"/>
        <c:auto val="1"/>
        <c:lblOffset val="100"/>
        <c:tickLblSkip val="1"/>
        <c:noMultiLvlLbl val="0"/>
      </c:catAx>
      <c:valAx>
        <c:axId val="950656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325206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0.2815</cdr:x>
      <cdr:y>0.46025</cdr:y>
    </cdr:from>
    <cdr:to>
      <cdr:x>0.41425</cdr:x>
      <cdr:y>0.49825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2933700"/>
          <a:ext cx="116205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1,764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0.26275</cdr:x>
      <cdr:y>0.3475</cdr:y>
    </cdr:from>
    <cdr:to>
      <cdr:x>0.402</cdr:x>
      <cdr:y>0.38475</cdr:y>
    </cdr:to>
    <cdr:sp>
      <cdr:nvSpPr>
        <cdr:cNvPr id="2" name="TextBox 1"/>
        <cdr:cNvSpPr txBox="1">
          <a:spLocks noChangeArrowheads="1"/>
        </cdr:cNvSpPr>
      </cdr:nvSpPr>
      <cdr:spPr>
        <a:xfrm>
          <a:off x="2295525" y="2209800"/>
          <a:ext cx="12192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2,074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0.5635</cdr:x>
      <cdr:y>0.524</cdr:y>
    </cdr:from>
    <cdr:to>
      <cdr:x>0.7045</cdr:x>
      <cdr:y>0.5615</cdr:y>
    </cdr:to>
    <cdr:sp>
      <cdr:nvSpPr>
        <cdr:cNvPr id="3" name="TextBox 1"/>
        <cdr:cNvSpPr txBox="1">
          <a:spLocks noChangeArrowheads="1"/>
        </cdr:cNvSpPr>
      </cdr:nvSpPr>
      <cdr:spPr>
        <a:xfrm>
          <a:off x="4933950" y="3343275"/>
          <a:ext cx="12382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1,454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</cdr:x>
      <cdr:y>0.37675</cdr:y>
    </cdr:from>
    <cdr:to>
      <cdr:x>0.8435</cdr:x>
      <cdr:y>0.495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943725" y="2400300"/>
          <a:ext cx="438150" cy="7524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23">
      <selection activeCell="C82" sqref="C8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58">
        <v>1692.7</v>
      </c>
      <c r="D5" s="59"/>
      <c r="E5" s="60">
        <f aca="true" t="shared" si="0" ref="E5:E15">$C$80</f>
        <v>1763.8666666666666</v>
      </c>
      <c r="F5" s="61">
        <f aca="true" t="shared" si="1" ref="F5:F15">+$C$83</f>
        <v>1454.0794579045169</v>
      </c>
      <c r="G5" s="62">
        <f aca="true" t="shared" si="2" ref="G5:G15">$C$81</f>
        <v>309.7872087621497</v>
      </c>
      <c r="H5" s="63">
        <f aca="true" t="shared" si="3" ref="H5:H15">+$C$84</f>
        <v>2073.6538754288163</v>
      </c>
      <c r="I5" s="2">
        <v>1</v>
      </c>
    </row>
    <row r="6" spans="2:9" ht="11.25">
      <c r="B6" s="22">
        <f>B5+1</f>
        <v>2537</v>
      </c>
      <c r="C6" s="64">
        <v>2015.8</v>
      </c>
      <c r="D6" s="59"/>
      <c r="E6" s="65">
        <f t="shared" si="0"/>
        <v>1763.8666666666666</v>
      </c>
      <c r="F6" s="66">
        <f t="shared" si="1"/>
        <v>1454.0794579045169</v>
      </c>
      <c r="G6" s="67">
        <f t="shared" si="2"/>
        <v>309.7872087621497</v>
      </c>
      <c r="H6" s="68">
        <f t="shared" si="3"/>
        <v>2073.6538754288163</v>
      </c>
      <c r="I6" s="2">
        <f aca="true" t="shared" si="4" ref="I6:I30">I5+1</f>
        <v>2</v>
      </c>
    </row>
    <row r="7" spans="2:9" ht="11.25">
      <c r="B7" s="22">
        <f aca="true" t="shared" si="5" ref="B7:B30">B6+1</f>
        <v>2538</v>
      </c>
      <c r="C7" s="64">
        <v>2359.6</v>
      </c>
      <c r="D7" s="59"/>
      <c r="E7" s="65">
        <f t="shared" si="0"/>
        <v>1763.8666666666666</v>
      </c>
      <c r="F7" s="66">
        <f t="shared" si="1"/>
        <v>1454.0794579045169</v>
      </c>
      <c r="G7" s="67">
        <f t="shared" si="2"/>
        <v>309.7872087621497</v>
      </c>
      <c r="H7" s="68">
        <f t="shared" si="3"/>
        <v>2073.6538754288163</v>
      </c>
      <c r="I7" s="2">
        <f t="shared" si="4"/>
        <v>3</v>
      </c>
    </row>
    <row r="8" spans="2:9" ht="11.25">
      <c r="B8" s="22">
        <f t="shared" si="5"/>
        <v>2539</v>
      </c>
      <c r="C8" s="64">
        <v>2098.8</v>
      </c>
      <c r="D8" s="59"/>
      <c r="E8" s="65">
        <f t="shared" si="0"/>
        <v>1763.8666666666666</v>
      </c>
      <c r="F8" s="66">
        <f t="shared" si="1"/>
        <v>1454.0794579045169</v>
      </c>
      <c r="G8" s="67">
        <f t="shared" si="2"/>
        <v>309.7872087621497</v>
      </c>
      <c r="H8" s="68">
        <f t="shared" si="3"/>
        <v>2073.6538754288163</v>
      </c>
      <c r="I8" s="2">
        <f t="shared" si="4"/>
        <v>4</v>
      </c>
    </row>
    <row r="9" spans="2:9" ht="11.25">
      <c r="B9" s="22">
        <f t="shared" si="5"/>
        <v>2540</v>
      </c>
      <c r="C9" s="64">
        <v>1556.1</v>
      </c>
      <c r="D9" s="59"/>
      <c r="E9" s="65">
        <f t="shared" si="0"/>
        <v>1763.8666666666666</v>
      </c>
      <c r="F9" s="66">
        <f t="shared" si="1"/>
        <v>1454.0794579045169</v>
      </c>
      <c r="G9" s="67">
        <f t="shared" si="2"/>
        <v>309.7872087621497</v>
      </c>
      <c r="H9" s="68">
        <f t="shared" si="3"/>
        <v>2073.6538754288163</v>
      </c>
      <c r="I9" s="2">
        <f t="shared" si="4"/>
        <v>5</v>
      </c>
    </row>
    <row r="10" spans="2:9" ht="11.25">
      <c r="B10" s="22">
        <f t="shared" si="5"/>
        <v>2541</v>
      </c>
      <c r="C10" s="64">
        <v>1436.6</v>
      </c>
      <c r="D10" s="59"/>
      <c r="E10" s="65">
        <f t="shared" si="0"/>
        <v>1763.8666666666666</v>
      </c>
      <c r="F10" s="66">
        <f t="shared" si="1"/>
        <v>1454.0794579045169</v>
      </c>
      <c r="G10" s="67">
        <f t="shared" si="2"/>
        <v>309.7872087621497</v>
      </c>
      <c r="H10" s="68">
        <f t="shared" si="3"/>
        <v>2073.6538754288163</v>
      </c>
      <c r="I10" s="2">
        <f t="shared" si="4"/>
        <v>6</v>
      </c>
    </row>
    <row r="11" spans="2:9" ht="11.25">
      <c r="B11" s="22">
        <f t="shared" si="5"/>
        <v>2542</v>
      </c>
      <c r="C11" s="64">
        <v>1912.6</v>
      </c>
      <c r="D11" s="59"/>
      <c r="E11" s="65">
        <f t="shared" si="0"/>
        <v>1763.8666666666666</v>
      </c>
      <c r="F11" s="66">
        <f t="shared" si="1"/>
        <v>1454.0794579045169</v>
      </c>
      <c r="G11" s="67">
        <f t="shared" si="2"/>
        <v>309.7872087621497</v>
      </c>
      <c r="H11" s="68">
        <f t="shared" si="3"/>
        <v>2073.6538754288163</v>
      </c>
      <c r="I11" s="2">
        <f t="shared" si="4"/>
        <v>7</v>
      </c>
    </row>
    <row r="12" spans="2:9" ht="11.25">
      <c r="B12" s="22">
        <f t="shared" si="5"/>
        <v>2543</v>
      </c>
      <c r="C12" s="64">
        <v>1924.7</v>
      </c>
      <c r="D12" s="59"/>
      <c r="E12" s="65">
        <f t="shared" si="0"/>
        <v>1763.8666666666666</v>
      </c>
      <c r="F12" s="66">
        <f t="shared" si="1"/>
        <v>1454.0794579045169</v>
      </c>
      <c r="G12" s="67">
        <f t="shared" si="2"/>
        <v>309.7872087621497</v>
      </c>
      <c r="H12" s="68">
        <f t="shared" si="3"/>
        <v>2073.6538754288163</v>
      </c>
      <c r="I12" s="2">
        <f t="shared" si="4"/>
        <v>8</v>
      </c>
    </row>
    <row r="13" spans="2:9" ht="11.25">
      <c r="B13" s="22">
        <f t="shared" si="5"/>
        <v>2544</v>
      </c>
      <c r="C13" s="64">
        <v>1949.2</v>
      </c>
      <c r="D13" s="59"/>
      <c r="E13" s="65">
        <f t="shared" si="0"/>
        <v>1763.8666666666666</v>
      </c>
      <c r="F13" s="66">
        <f t="shared" si="1"/>
        <v>1454.0794579045169</v>
      </c>
      <c r="G13" s="67">
        <f t="shared" si="2"/>
        <v>309.7872087621497</v>
      </c>
      <c r="H13" s="68">
        <f t="shared" si="3"/>
        <v>2073.6538754288163</v>
      </c>
      <c r="I13" s="2">
        <f t="shared" si="4"/>
        <v>9</v>
      </c>
    </row>
    <row r="14" spans="2:9" ht="11.25">
      <c r="B14" s="22">
        <f t="shared" si="5"/>
        <v>2545</v>
      </c>
      <c r="C14" s="64">
        <v>2017.8</v>
      </c>
      <c r="D14" s="59"/>
      <c r="E14" s="65">
        <f t="shared" si="0"/>
        <v>1763.8666666666666</v>
      </c>
      <c r="F14" s="66">
        <f t="shared" si="1"/>
        <v>1454.0794579045169</v>
      </c>
      <c r="G14" s="67">
        <f t="shared" si="2"/>
        <v>309.7872087621497</v>
      </c>
      <c r="H14" s="68">
        <f t="shared" si="3"/>
        <v>2073.6538754288163</v>
      </c>
      <c r="I14" s="2">
        <f t="shared" si="4"/>
        <v>10</v>
      </c>
    </row>
    <row r="15" spans="2:9" ht="11.25">
      <c r="B15" s="22">
        <f t="shared" si="5"/>
        <v>2546</v>
      </c>
      <c r="C15" s="64">
        <v>1223.1</v>
      </c>
      <c r="D15" s="82"/>
      <c r="E15" s="65">
        <f t="shared" si="0"/>
        <v>1763.8666666666666</v>
      </c>
      <c r="F15" s="66">
        <f t="shared" si="1"/>
        <v>1454.0794579045169</v>
      </c>
      <c r="G15" s="67">
        <f t="shared" si="2"/>
        <v>309.7872087621497</v>
      </c>
      <c r="H15" s="68">
        <f t="shared" si="3"/>
        <v>2073.6538754288163</v>
      </c>
      <c r="I15" s="2">
        <f t="shared" si="4"/>
        <v>11</v>
      </c>
    </row>
    <row r="16" spans="2:9" ht="11.25">
      <c r="B16" s="22">
        <f t="shared" si="5"/>
        <v>2547</v>
      </c>
      <c r="C16" s="64">
        <v>2138.1</v>
      </c>
      <c r="D16" s="59"/>
      <c r="E16" s="65">
        <f aca="true" t="shared" si="6" ref="E16:E34">$C$80</f>
        <v>1763.8666666666666</v>
      </c>
      <c r="F16" s="66">
        <f aca="true" t="shared" si="7" ref="F16:F34">+$C$83</f>
        <v>1454.0794579045169</v>
      </c>
      <c r="G16" s="67">
        <f aca="true" t="shared" si="8" ref="G16:G34">$C$81</f>
        <v>309.7872087621497</v>
      </c>
      <c r="H16" s="68">
        <f aca="true" t="shared" si="9" ref="H16:H34">+$C$84</f>
        <v>2073.6538754288163</v>
      </c>
      <c r="I16" s="2">
        <f t="shared" si="4"/>
        <v>12</v>
      </c>
    </row>
    <row r="17" spans="2:9" ht="11.25">
      <c r="B17" s="22">
        <f t="shared" si="5"/>
        <v>2548</v>
      </c>
      <c r="C17" s="64">
        <v>1977.7</v>
      </c>
      <c r="D17" s="59"/>
      <c r="E17" s="65">
        <f t="shared" si="6"/>
        <v>1763.8666666666666</v>
      </c>
      <c r="F17" s="66">
        <f t="shared" si="7"/>
        <v>1454.0794579045169</v>
      </c>
      <c r="G17" s="67">
        <f t="shared" si="8"/>
        <v>309.7872087621497</v>
      </c>
      <c r="H17" s="68">
        <f t="shared" si="9"/>
        <v>2073.6538754288163</v>
      </c>
      <c r="I17" s="2">
        <f t="shared" si="4"/>
        <v>13</v>
      </c>
    </row>
    <row r="18" spans="2:9" ht="11.25">
      <c r="B18" s="22">
        <f t="shared" si="5"/>
        <v>2549</v>
      </c>
      <c r="C18" s="64">
        <v>1963.1</v>
      </c>
      <c r="D18" s="59"/>
      <c r="E18" s="65">
        <f t="shared" si="6"/>
        <v>1763.8666666666666</v>
      </c>
      <c r="F18" s="66">
        <f t="shared" si="7"/>
        <v>1454.0794579045169</v>
      </c>
      <c r="G18" s="67">
        <f t="shared" si="8"/>
        <v>309.7872087621497</v>
      </c>
      <c r="H18" s="68">
        <f t="shared" si="9"/>
        <v>2073.6538754288163</v>
      </c>
      <c r="I18" s="2">
        <f t="shared" si="4"/>
        <v>14</v>
      </c>
    </row>
    <row r="19" spans="2:9" ht="11.25">
      <c r="B19" s="22">
        <f t="shared" si="5"/>
        <v>2550</v>
      </c>
      <c r="C19" s="64">
        <v>1740.8</v>
      </c>
      <c r="D19" s="59"/>
      <c r="E19" s="65">
        <f t="shared" si="6"/>
        <v>1763.8666666666666</v>
      </c>
      <c r="F19" s="66">
        <f t="shared" si="7"/>
        <v>1454.0794579045169</v>
      </c>
      <c r="G19" s="67">
        <f t="shared" si="8"/>
        <v>309.7872087621497</v>
      </c>
      <c r="H19" s="68">
        <f t="shared" si="9"/>
        <v>2073.6538754288163</v>
      </c>
      <c r="I19" s="2">
        <f t="shared" si="4"/>
        <v>15</v>
      </c>
    </row>
    <row r="20" spans="2:9" ht="11.25">
      <c r="B20" s="22">
        <f t="shared" si="5"/>
        <v>2551</v>
      </c>
      <c r="C20" s="69">
        <v>2129.2</v>
      </c>
      <c r="D20" s="59"/>
      <c r="E20" s="65">
        <f t="shared" si="6"/>
        <v>1763.8666666666666</v>
      </c>
      <c r="F20" s="66">
        <f t="shared" si="7"/>
        <v>1454.0794579045169</v>
      </c>
      <c r="G20" s="67">
        <f t="shared" si="8"/>
        <v>309.7872087621497</v>
      </c>
      <c r="H20" s="68">
        <f t="shared" si="9"/>
        <v>2073.6538754288163</v>
      </c>
      <c r="I20" s="2">
        <f t="shared" si="4"/>
        <v>16</v>
      </c>
    </row>
    <row r="21" spans="2:9" ht="11.25">
      <c r="B21" s="22">
        <f t="shared" si="5"/>
        <v>2552</v>
      </c>
      <c r="C21" s="69">
        <v>1447.6</v>
      </c>
      <c r="D21" s="59"/>
      <c r="E21" s="65">
        <f t="shared" si="6"/>
        <v>1763.8666666666666</v>
      </c>
      <c r="F21" s="66">
        <f t="shared" si="7"/>
        <v>1454.0794579045169</v>
      </c>
      <c r="G21" s="67">
        <f t="shared" si="8"/>
        <v>309.7872087621497</v>
      </c>
      <c r="H21" s="68">
        <f t="shared" si="9"/>
        <v>2073.6538754288163</v>
      </c>
      <c r="I21" s="2">
        <f t="shared" si="4"/>
        <v>17</v>
      </c>
    </row>
    <row r="22" spans="2:9" ht="11.25">
      <c r="B22" s="22">
        <f t="shared" si="5"/>
        <v>2553</v>
      </c>
      <c r="C22" s="69">
        <v>1950.5</v>
      </c>
      <c r="D22" s="59"/>
      <c r="E22" s="65">
        <f t="shared" si="6"/>
        <v>1763.8666666666666</v>
      </c>
      <c r="F22" s="66">
        <f t="shared" si="7"/>
        <v>1454.0794579045169</v>
      </c>
      <c r="G22" s="67">
        <f t="shared" si="8"/>
        <v>309.7872087621497</v>
      </c>
      <c r="H22" s="68">
        <f t="shared" si="9"/>
        <v>2073.6538754288163</v>
      </c>
      <c r="I22" s="2">
        <f t="shared" si="4"/>
        <v>18</v>
      </c>
    </row>
    <row r="23" spans="2:9" ht="11.25">
      <c r="B23" s="22">
        <f t="shared" si="5"/>
        <v>2554</v>
      </c>
      <c r="C23" s="69">
        <v>2323.9</v>
      </c>
      <c r="D23" s="59"/>
      <c r="E23" s="65">
        <f t="shared" si="6"/>
        <v>1763.8666666666666</v>
      </c>
      <c r="F23" s="66">
        <f t="shared" si="7"/>
        <v>1454.0794579045169</v>
      </c>
      <c r="G23" s="67">
        <f t="shared" si="8"/>
        <v>309.7872087621497</v>
      </c>
      <c r="H23" s="68">
        <f t="shared" si="9"/>
        <v>2073.6538754288163</v>
      </c>
      <c r="I23" s="2">
        <f t="shared" si="4"/>
        <v>19</v>
      </c>
    </row>
    <row r="24" spans="2:9" ht="11.25">
      <c r="B24" s="22">
        <f t="shared" si="5"/>
        <v>2555</v>
      </c>
      <c r="C24" s="69">
        <v>1716.9</v>
      </c>
      <c r="D24" s="59"/>
      <c r="E24" s="65">
        <f t="shared" si="6"/>
        <v>1763.8666666666666</v>
      </c>
      <c r="F24" s="66">
        <f t="shared" si="7"/>
        <v>1454.0794579045169</v>
      </c>
      <c r="G24" s="67">
        <f t="shared" si="8"/>
        <v>309.7872087621497</v>
      </c>
      <c r="H24" s="68">
        <f t="shared" si="9"/>
        <v>2073.6538754288163</v>
      </c>
      <c r="I24" s="2">
        <f t="shared" si="4"/>
        <v>20</v>
      </c>
    </row>
    <row r="25" spans="2:9" ht="11.25">
      <c r="B25" s="22">
        <f t="shared" si="5"/>
        <v>2556</v>
      </c>
      <c r="C25" s="69">
        <v>1555.6</v>
      </c>
      <c r="D25" s="59"/>
      <c r="E25" s="65">
        <f t="shared" si="6"/>
        <v>1763.8666666666666</v>
      </c>
      <c r="F25" s="66">
        <f t="shared" si="7"/>
        <v>1454.0794579045169</v>
      </c>
      <c r="G25" s="67">
        <f t="shared" si="8"/>
        <v>309.7872087621497</v>
      </c>
      <c r="H25" s="68">
        <f t="shared" si="9"/>
        <v>2073.6538754288163</v>
      </c>
      <c r="I25" s="2">
        <f t="shared" si="4"/>
        <v>21</v>
      </c>
    </row>
    <row r="26" spans="2:9" ht="11.25">
      <c r="B26" s="22">
        <f t="shared" si="5"/>
        <v>2557</v>
      </c>
      <c r="C26" s="69">
        <v>1557.2</v>
      </c>
      <c r="D26" s="59"/>
      <c r="E26" s="65">
        <f t="shared" si="6"/>
        <v>1763.8666666666666</v>
      </c>
      <c r="F26" s="66">
        <f t="shared" si="7"/>
        <v>1454.0794579045169</v>
      </c>
      <c r="G26" s="67">
        <f t="shared" si="8"/>
        <v>309.7872087621497</v>
      </c>
      <c r="H26" s="68">
        <f t="shared" si="9"/>
        <v>2073.6538754288163</v>
      </c>
      <c r="I26" s="2">
        <f t="shared" si="4"/>
        <v>22</v>
      </c>
    </row>
    <row r="27" spans="2:9" ht="11.25">
      <c r="B27" s="22">
        <f t="shared" si="5"/>
        <v>2558</v>
      </c>
      <c r="C27" s="69">
        <v>1306.5</v>
      </c>
      <c r="D27" s="59"/>
      <c r="E27" s="65">
        <f t="shared" si="6"/>
        <v>1763.8666666666666</v>
      </c>
      <c r="F27" s="66">
        <f t="shared" si="7"/>
        <v>1454.0794579045169</v>
      </c>
      <c r="G27" s="67">
        <f t="shared" si="8"/>
        <v>309.7872087621497</v>
      </c>
      <c r="H27" s="68">
        <f t="shared" si="9"/>
        <v>2073.6538754288163</v>
      </c>
      <c r="I27" s="2">
        <f t="shared" si="4"/>
        <v>23</v>
      </c>
    </row>
    <row r="28" spans="2:9" ht="11.25">
      <c r="B28" s="22">
        <f t="shared" si="5"/>
        <v>2559</v>
      </c>
      <c r="C28" s="69">
        <v>1562.8</v>
      </c>
      <c r="D28" s="59"/>
      <c r="E28" s="65">
        <f t="shared" si="6"/>
        <v>1763.8666666666666</v>
      </c>
      <c r="F28" s="66">
        <f t="shared" si="7"/>
        <v>1454.0794579045169</v>
      </c>
      <c r="G28" s="67">
        <f t="shared" si="8"/>
        <v>309.7872087621497</v>
      </c>
      <c r="H28" s="68">
        <f t="shared" si="9"/>
        <v>2073.6538754288163</v>
      </c>
      <c r="I28" s="2">
        <f t="shared" si="4"/>
        <v>24</v>
      </c>
    </row>
    <row r="29" spans="2:16" ht="12.75">
      <c r="B29" s="22">
        <f t="shared" si="5"/>
        <v>2560</v>
      </c>
      <c r="C29" s="69">
        <v>1822.5</v>
      </c>
      <c r="D29" s="59"/>
      <c r="E29" s="65">
        <f t="shared" si="6"/>
        <v>1763.8666666666666</v>
      </c>
      <c r="F29" s="66">
        <f t="shared" si="7"/>
        <v>1454.0794579045169</v>
      </c>
      <c r="G29" s="67">
        <f t="shared" si="8"/>
        <v>309.7872087621497</v>
      </c>
      <c r="H29" s="68">
        <f t="shared" si="9"/>
        <v>2073.6538754288163</v>
      </c>
      <c r="I29" s="2">
        <f t="shared" si="4"/>
        <v>25</v>
      </c>
      <c r="P29"/>
    </row>
    <row r="30" spans="2:9" ht="11.25">
      <c r="B30" s="22">
        <f t="shared" si="5"/>
        <v>2561</v>
      </c>
      <c r="C30" s="69">
        <v>1741.5</v>
      </c>
      <c r="D30" s="59"/>
      <c r="E30" s="65">
        <f t="shared" si="6"/>
        <v>1763.8666666666666</v>
      </c>
      <c r="F30" s="66">
        <f t="shared" si="7"/>
        <v>1454.0794579045169</v>
      </c>
      <c r="G30" s="67">
        <f t="shared" si="8"/>
        <v>309.7872087621497</v>
      </c>
      <c r="H30" s="68">
        <f t="shared" si="9"/>
        <v>2073.6538754288163</v>
      </c>
      <c r="I30" s="2">
        <f t="shared" si="4"/>
        <v>26</v>
      </c>
    </row>
    <row r="31" spans="2:9" ht="11.25">
      <c r="B31" s="22">
        <f>B30+1</f>
        <v>2562</v>
      </c>
      <c r="C31" s="64">
        <v>1203.6</v>
      </c>
      <c r="E31" s="65">
        <f t="shared" si="6"/>
        <v>1763.8666666666666</v>
      </c>
      <c r="F31" s="66">
        <f t="shared" si="7"/>
        <v>1454.0794579045169</v>
      </c>
      <c r="G31" s="67">
        <f t="shared" si="8"/>
        <v>309.7872087621497</v>
      </c>
      <c r="H31" s="68">
        <f t="shared" si="9"/>
        <v>2073.6538754288163</v>
      </c>
      <c r="I31" s="2">
        <f>I30+1</f>
        <v>27</v>
      </c>
    </row>
    <row r="32" spans="2:9" ht="11.25">
      <c r="B32" s="22">
        <f>B31+1</f>
        <v>2563</v>
      </c>
      <c r="C32" s="64">
        <v>1388.5</v>
      </c>
      <c r="D32" s="82"/>
      <c r="E32" s="65">
        <f t="shared" si="6"/>
        <v>1763.8666666666666</v>
      </c>
      <c r="F32" s="66">
        <f t="shared" si="7"/>
        <v>1454.0794579045169</v>
      </c>
      <c r="G32" s="67">
        <f t="shared" si="8"/>
        <v>309.7872087621497</v>
      </c>
      <c r="H32" s="68">
        <f t="shared" si="9"/>
        <v>2073.6538754288163</v>
      </c>
      <c r="I32" s="2">
        <f>I31+1</f>
        <v>28</v>
      </c>
    </row>
    <row r="33" spans="2:14" ht="11.25">
      <c r="B33" s="83">
        <f>B32+1</f>
        <v>2564</v>
      </c>
      <c r="C33" s="84">
        <v>1619</v>
      </c>
      <c r="D33" s="85"/>
      <c r="E33" s="65">
        <f t="shared" si="6"/>
        <v>1763.8666666666666</v>
      </c>
      <c r="F33" s="66">
        <f t="shared" si="7"/>
        <v>1454.0794579045169</v>
      </c>
      <c r="G33" s="67">
        <f t="shared" si="8"/>
        <v>309.7872087621497</v>
      </c>
      <c r="H33" s="68">
        <f t="shared" si="9"/>
        <v>2073.6538754288163</v>
      </c>
      <c r="I33" s="2">
        <f>I32+1</f>
        <v>29</v>
      </c>
      <c r="K33" s="92" t="str">
        <f>'[1]std. - ชป.น่าน'!$K$20:$N$20</f>
        <v>ปีน้ำ2566 ปริมาณฝนสะสม 1 เม.ย.65 - 30 พ.ย.66</v>
      </c>
      <c r="L33" s="92"/>
      <c r="M33" s="92"/>
      <c r="N33" s="92"/>
    </row>
    <row r="34" spans="2:9" ht="11.25">
      <c r="B34" s="22">
        <f>B33+1</f>
        <v>2565</v>
      </c>
      <c r="C34" s="64">
        <v>1584</v>
      </c>
      <c r="D34" s="88"/>
      <c r="E34" s="65">
        <f t="shared" si="6"/>
        <v>1763.8666666666666</v>
      </c>
      <c r="F34" s="66">
        <f t="shared" si="7"/>
        <v>1454.0794579045169</v>
      </c>
      <c r="G34" s="67">
        <f t="shared" si="8"/>
        <v>309.7872087621497</v>
      </c>
      <c r="H34" s="68">
        <f t="shared" si="9"/>
        <v>2073.6538754288163</v>
      </c>
      <c r="I34" s="2">
        <f>I33+1</f>
        <v>30</v>
      </c>
    </row>
    <row r="35" spans="2:8" ht="11.25">
      <c r="B35" s="86">
        <f>B34+1</f>
        <v>2566</v>
      </c>
      <c r="C35" s="87">
        <v>1259</v>
      </c>
      <c r="D35" s="88">
        <f>C35</f>
        <v>1259</v>
      </c>
      <c r="E35" s="65"/>
      <c r="F35" s="66"/>
      <c r="G35" s="67"/>
      <c r="H35" s="68"/>
    </row>
    <row r="36" spans="2:8" ht="11.25">
      <c r="B36" s="22"/>
      <c r="C36" s="69"/>
      <c r="D36" s="59"/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13" ht="11.25">
      <c r="B42" s="22"/>
      <c r="C42" s="69"/>
      <c r="D42" s="59"/>
      <c r="E42" s="65"/>
      <c r="F42" s="66"/>
      <c r="G42" s="67"/>
      <c r="H42" s="68"/>
      <c r="M42" s="74"/>
    </row>
    <row r="43" spans="2:13" ht="11.25">
      <c r="B43" s="22"/>
      <c r="C43" s="64"/>
      <c r="D43" s="59"/>
      <c r="E43" s="65"/>
      <c r="F43" s="66"/>
      <c r="G43" s="67"/>
      <c r="H43" s="68"/>
      <c r="K43" s="74"/>
      <c r="M43" s="75"/>
    </row>
    <row r="44" spans="2:13" ht="11.25">
      <c r="B44" s="22"/>
      <c r="C44" s="69"/>
      <c r="D44" s="59"/>
      <c r="E44" s="65"/>
      <c r="F44" s="66"/>
      <c r="G44" s="67"/>
      <c r="H44" s="68"/>
      <c r="M44" s="76"/>
    </row>
    <row r="45" spans="2:14" ht="11.25">
      <c r="B45" s="22"/>
      <c r="C45" s="70"/>
      <c r="D45" s="59"/>
      <c r="E45" s="65"/>
      <c r="F45" s="66"/>
      <c r="G45" s="67"/>
      <c r="H45" s="68"/>
      <c r="J45" s="25"/>
      <c r="K45" s="25"/>
      <c r="L45" s="25"/>
      <c r="M45" s="25"/>
      <c r="N45" s="23"/>
    </row>
    <row r="46" spans="2:14" ht="11.25">
      <c r="B46" s="22"/>
      <c r="C46" s="70"/>
      <c r="D46" s="59"/>
      <c r="E46" s="65"/>
      <c r="F46" s="66"/>
      <c r="G46" s="67"/>
      <c r="H46" s="68"/>
      <c r="J46" s="26"/>
      <c r="K46" s="24"/>
      <c r="L46" s="26"/>
      <c r="M46" s="27"/>
      <c r="N46" s="23"/>
    </row>
    <row r="47" spans="2:13" ht="11.25">
      <c r="B47" s="22"/>
      <c r="C47" s="69"/>
      <c r="D47" s="59"/>
      <c r="E47" s="65"/>
      <c r="F47" s="66"/>
      <c r="G47" s="67"/>
      <c r="H47" s="68"/>
      <c r="J47" s="28"/>
      <c r="K47" s="29"/>
      <c r="L47" s="28"/>
      <c r="M47" s="30"/>
    </row>
    <row r="48" spans="2:13" ht="11.25">
      <c r="B48" s="22"/>
      <c r="C48" s="69"/>
      <c r="D48" s="59"/>
      <c r="E48" s="65"/>
      <c r="F48" s="66"/>
      <c r="G48" s="67"/>
      <c r="H48" s="68"/>
      <c r="J48" s="28"/>
      <c r="K48" s="29"/>
      <c r="L48" s="28"/>
      <c r="M48" s="30"/>
    </row>
    <row r="49" spans="2:13" ht="11.25">
      <c r="B49" s="22"/>
      <c r="C49" s="69"/>
      <c r="D49" s="59"/>
      <c r="E49" s="65"/>
      <c r="F49" s="66"/>
      <c r="G49" s="67"/>
      <c r="H49" s="68"/>
      <c r="J49" s="28"/>
      <c r="K49" s="29"/>
      <c r="L49" s="28"/>
      <c r="M49" s="30"/>
    </row>
    <row r="50" spans="2:13" ht="11.25">
      <c r="B50" s="22"/>
      <c r="C50" s="69"/>
      <c r="D50" s="59"/>
      <c r="E50" s="65"/>
      <c r="F50" s="66"/>
      <c r="G50" s="67"/>
      <c r="H50" s="68"/>
      <c r="J50" s="28"/>
      <c r="K50" s="29"/>
      <c r="L50" s="28"/>
      <c r="M50" s="30"/>
    </row>
    <row r="51" spans="2:13" ht="11.25">
      <c r="B51" s="22"/>
      <c r="C51" s="69"/>
      <c r="D51" s="59"/>
      <c r="E51" s="65"/>
      <c r="F51" s="66"/>
      <c r="G51" s="67"/>
      <c r="H51" s="68"/>
      <c r="J51" s="28"/>
      <c r="K51" s="29"/>
      <c r="L51" s="28"/>
      <c r="M51" s="30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77"/>
      <c r="L57" s="77"/>
      <c r="M57" s="77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M58" s="30"/>
    </row>
    <row r="59" spans="2:10" ht="11.25">
      <c r="B59" s="22"/>
      <c r="C59" s="64"/>
      <c r="D59" s="59"/>
      <c r="E59" s="65"/>
      <c r="F59" s="66"/>
      <c r="G59" s="67"/>
      <c r="H59" s="68"/>
      <c r="J59" s="28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4"/>
      <c r="D61" s="59"/>
      <c r="E61" s="65"/>
      <c r="F61" s="66"/>
      <c r="G61" s="67"/>
      <c r="H61" s="68"/>
      <c r="J61" s="28"/>
      <c r="L61" s="79"/>
      <c r="M61" s="8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65"/>
      <c r="F66" s="66"/>
      <c r="G66" s="67"/>
      <c r="H66" s="68"/>
      <c r="J66" s="28"/>
      <c r="K66" s="29"/>
      <c r="L66" s="28"/>
      <c r="M66" s="30"/>
    </row>
    <row r="67" spans="2:13" ht="11.25">
      <c r="B67" s="22"/>
      <c r="C67" s="69"/>
      <c r="D67" s="59"/>
      <c r="E67" s="65"/>
      <c r="F67" s="66"/>
      <c r="G67" s="67"/>
      <c r="H67" s="68"/>
      <c r="J67" s="28"/>
      <c r="K67" s="29"/>
      <c r="L67" s="28"/>
      <c r="M67" s="30"/>
    </row>
    <row r="68" spans="2:13" ht="11.25">
      <c r="B68" s="22"/>
      <c r="C68" s="69"/>
      <c r="D68" s="59"/>
      <c r="E68" s="65"/>
      <c r="F68" s="66"/>
      <c r="G68" s="67"/>
      <c r="H68" s="68"/>
      <c r="J68" s="28"/>
      <c r="K68" s="29"/>
      <c r="L68" s="28"/>
      <c r="M68" s="30"/>
    </row>
    <row r="69" spans="2:13" ht="11.25">
      <c r="B69" s="22"/>
      <c r="C69" s="69"/>
      <c r="D69" s="59"/>
      <c r="E69" s="65"/>
      <c r="F69" s="66"/>
      <c r="G69" s="67"/>
      <c r="H69" s="68"/>
      <c r="J69" s="28"/>
      <c r="K69" s="74"/>
      <c r="L69" s="81"/>
      <c r="M69" s="80"/>
    </row>
    <row r="70" spans="2:10" ht="11.25">
      <c r="B70" s="22"/>
      <c r="C70" s="64"/>
      <c r="D70" s="59"/>
      <c r="E70" s="65"/>
      <c r="F70" s="66"/>
      <c r="G70" s="67"/>
      <c r="H70" s="68"/>
      <c r="J70" s="28"/>
    </row>
    <row r="71" spans="2:10" ht="11.25">
      <c r="B71" s="22"/>
      <c r="C71" s="64"/>
      <c r="D71" s="59"/>
      <c r="E71" s="65"/>
      <c r="F71" s="66"/>
      <c r="G71" s="67"/>
      <c r="H71" s="68"/>
      <c r="J71" s="28"/>
    </row>
    <row r="72" spans="2:14" ht="11.25">
      <c r="B72" s="22"/>
      <c r="C72" s="72"/>
      <c r="D72" s="82"/>
      <c r="E72" s="65"/>
      <c r="F72" s="66"/>
      <c r="G72" s="67"/>
      <c r="H72" s="68"/>
      <c r="J72" s="28"/>
      <c r="K72" s="92"/>
      <c r="L72" s="92"/>
      <c r="M72" s="92"/>
      <c r="N72" s="92"/>
    </row>
    <row r="73" spans="2:13" ht="11.25">
      <c r="B73" s="22"/>
      <c r="C73" s="69"/>
      <c r="D73" s="59"/>
      <c r="E73" s="65"/>
      <c r="F73" s="66"/>
      <c r="G73" s="67"/>
      <c r="H73" s="68"/>
      <c r="J73" s="28"/>
      <c r="K73" s="29"/>
      <c r="L73" s="28"/>
      <c r="M73" s="30"/>
    </row>
    <row r="74" spans="2:13" ht="11.25">
      <c r="B74" s="22"/>
      <c r="C74" s="69"/>
      <c r="D74" s="59"/>
      <c r="E74" s="65"/>
      <c r="F74" s="66"/>
      <c r="G74" s="67"/>
      <c r="H74" s="68"/>
      <c r="J74" s="28"/>
      <c r="K74" s="29"/>
      <c r="L74" s="28"/>
      <c r="M74" s="30"/>
    </row>
    <row r="75" spans="2:13" ht="11.25">
      <c r="B75" s="22"/>
      <c r="C75" s="69"/>
      <c r="D75" s="59"/>
      <c r="E75" s="65"/>
      <c r="F75" s="66"/>
      <c r="G75" s="67"/>
      <c r="H75" s="68"/>
      <c r="J75" s="28"/>
      <c r="K75" s="29"/>
      <c r="L75" s="28"/>
      <c r="M75" s="30"/>
    </row>
    <row r="76" spans="2:13" ht="11.25">
      <c r="B76" s="22"/>
      <c r="C76" s="69"/>
      <c r="D76" s="59"/>
      <c r="E76" s="65"/>
      <c r="F76" s="66"/>
      <c r="G76" s="67"/>
      <c r="H76" s="68"/>
      <c r="J76" s="28"/>
      <c r="K76" s="29"/>
      <c r="L76" s="28"/>
      <c r="M76" s="30"/>
    </row>
    <row r="77" spans="2:13" ht="11.25">
      <c r="B77" s="31"/>
      <c r="C77" s="32"/>
      <c r="D77" s="21"/>
      <c r="E77" s="33"/>
      <c r="F77" s="33"/>
      <c r="G77" s="33"/>
      <c r="H77" s="33"/>
      <c r="J77" s="28"/>
      <c r="K77" s="29"/>
      <c r="L77" s="28"/>
      <c r="M77" s="30"/>
    </row>
    <row r="78" spans="2:13" ht="11.25">
      <c r="B78" s="31"/>
      <c r="C78" s="32"/>
      <c r="D78" s="21"/>
      <c r="E78" s="33"/>
      <c r="F78" s="33"/>
      <c r="G78" s="33"/>
      <c r="H78" s="33"/>
      <c r="J78" s="28"/>
      <c r="K78" s="29"/>
      <c r="L78" s="28"/>
      <c r="M78" s="30"/>
    </row>
    <row r="79" spans="1:17" ht="16.5" customHeight="1">
      <c r="A79" s="23"/>
      <c r="B79" s="34"/>
      <c r="C79" s="35"/>
      <c r="D79" s="23"/>
      <c r="E79" s="23"/>
      <c r="F79" s="23"/>
      <c r="G79" s="23"/>
      <c r="H79" s="23"/>
      <c r="I79" s="23"/>
      <c r="J79" s="23"/>
      <c r="K79" s="23"/>
      <c r="Q79" s="32"/>
    </row>
    <row r="80" spans="1:11" ht="15.75" customHeight="1">
      <c r="A80" s="23"/>
      <c r="B80" s="36" t="s">
        <v>8</v>
      </c>
      <c r="C80" s="55">
        <f>AVERAGE(C5:C34)</f>
        <v>1763.8666666666666</v>
      </c>
      <c r="D80" s="37"/>
      <c r="E80" s="34"/>
      <c r="F80" s="34"/>
      <c r="G80" s="23"/>
      <c r="H80" s="38" t="s">
        <v>8</v>
      </c>
      <c r="I80" s="39" t="s">
        <v>21</v>
      </c>
      <c r="J80" s="40"/>
      <c r="K80" s="41"/>
    </row>
    <row r="81" spans="1:11" ht="15.75" customHeight="1">
      <c r="A81" s="23"/>
      <c r="B81" s="42" t="s">
        <v>10</v>
      </c>
      <c r="C81" s="56">
        <f>STDEV(C5:C34)</f>
        <v>309.7872087621497</v>
      </c>
      <c r="D81" s="37"/>
      <c r="E81" s="34"/>
      <c r="F81" s="34"/>
      <c r="G81" s="23"/>
      <c r="H81" s="44" t="s">
        <v>10</v>
      </c>
      <c r="I81" s="45" t="s">
        <v>12</v>
      </c>
      <c r="J81" s="46"/>
      <c r="K81" s="47"/>
    </row>
    <row r="82" spans="1:15" ht="15.75" customHeight="1">
      <c r="A82" s="34"/>
      <c r="B82" s="42" t="s">
        <v>13</v>
      </c>
      <c r="C82" s="43">
        <f>C81/C80</f>
        <v>0.175629606600357</v>
      </c>
      <c r="D82" s="37"/>
      <c r="E82" s="48">
        <f>C82*100</f>
        <v>17.5629606600357</v>
      </c>
      <c r="F82" s="34" t="s">
        <v>2</v>
      </c>
      <c r="G82" s="23"/>
      <c r="H82" s="44" t="s">
        <v>13</v>
      </c>
      <c r="I82" s="45" t="s">
        <v>14</v>
      </c>
      <c r="J82" s="46"/>
      <c r="K82" s="47"/>
      <c r="M82" s="54" t="s">
        <v>19</v>
      </c>
      <c r="N82" s="73">
        <f>C88-C89-C90</f>
        <v>19</v>
      </c>
      <c r="O82" s="2" t="s">
        <v>0</v>
      </c>
    </row>
    <row r="83" spans="1:15" ht="15.75" customHeight="1">
      <c r="A83" s="34"/>
      <c r="B83" s="42" t="s">
        <v>9</v>
      </c>
      <c r="C83" s="56">
        <f>C80-C81</f>
        <v>1454.0794579045169</v>
      </c>
      <c r="D83" s="37"/>
      <c r="E83" s="34"/>
      <c r="F83" s="34"/>
      <c r="G83" s="23"/>
      <c r="H83" s="44" t="s">
        <v>9</v>
      </c>
      <c r="I83" s="45" t="s">
        <v>15</v>
      </c>
      <c r="J83" s="46"/>
      <c r="K83" s="47"/>
      <c r="M83" s="54" t="s">
        <v>18</v>
      </c>
      <c r="N83" s="73">
        <f>C89</f>
        <v>5</v>
      </c>
      <c r="O83" s="2" t="s">
        <v>0</v>
      </c>
    </row>
    <row r="84" spans="1:15" ht="15.75" customHeight="1">
      <c r="A84" s="34"/>
      <c r="B84" s="49" t="s">
        <v>11</v>
      </c>
      <c r="C84" s="57">
        <f>C80+C81</f>
        <v>2073.6538754288163</v>
      </c>
      <c r="D84" s="37"/>
      <c r="E84" s="34"/>
      <c r="F84" s="34"/>
      <c r="G84" s="23"/>
      <c r="H84" s="50" t="s">
        <v>11</v>
      </c>
      <c r="I84" s="51" t="s">
        <v>16</v>
      </c>
      <c r="J84" s="52"/>
      <c r="K84" s="53"/>
      <c r="M84" s="54" t="s">
        <v>17</v>
      </c>
      <c r="N84" s="73">
        <f>C90</f>
        <v>6</v>
      </c>
      <c r="O84" s="2" t="s">
        <v>0</v>
      </c>
    </row>
    <row r="85" spans="1:6" ht="17.25" customHeight="1">
      <c r="A85" s="31"/>
      <c r="C85" s="31"/>
      <c r="D85" s="31"/>
      <c r="E85" s="31"/>
      <c r="F85" s="31"/>
    </row>
    <row r="86" spans="1:3" ht="11.25">
      <c r="A86" s="31"/>
      <c r="C86" s="31"/>
    </row>
    <row r="87" ht="11.25">
      <c r="A87" s="31"/>
    </row>
    <row r="88" ht="11.25">
      <c r="C88" s="2">
        <f>MAX(I5:I76)</f>
        <v>30</v>
      </c>
    </row>
    <row r="89" ht="11.25">
      <c r="C89" s="71">
        <f>COUNTIF(C5:C33,"&gt;2093")</f>
        <v>5</v>
      </c>
    </row>
    <row r="90" ht="11.25">
      <c r="C90" s="71">
        <f>COUNTIF(C5:C33,"&lt;1458")</f>
        <v>6</v>
      </c>
    </row>
    <row r="94" ht="11.25">
      <c r="C94" s="78"/>
    </row>
    <row r="95" ht="11.25">
      <c r="C95" s="78">
        <f>MIN(C5:C76)</f>
        <v>1203.6</v>
      </c>
    </row>
  </sheetData>
  <sheetProtection/>
  <mergeCells count="3">
    <mergeCell ref="B2:B4"/>
    <mergeCell ref="K72:N72"/>
    <mergeCell ref="K33:N3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2023-12-25T08:59:28Z</dcterms:modified>
  <cp:category/>
  <cp:version/>
  <cp:contentType/>
  <cp:contentStatus/>
</cp:coreProperties>
</file>