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20" windowHeight="8250" activeTab="0"/>
  </bookViews>
  <sheets>
    <sheet name="std. - Y.24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<sst xmlns="http://schemas.openxmlformats.org/spreadsheetml/2006/main" count="43" uniqueCount="28">
  <si>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</si>
  <si>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</si>
  <si>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</si>
  <si>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</si>
  <si>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</si>
  <si>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</si>
  <si>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</si>
  <si>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</si>
  <si>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</si>
  <si>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</si>
  <si>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</si>
  <si>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</si>
  <si>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</si>
  <si>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</si>
  <si>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</si>
  <si>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</si>
  <si>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</si>
  <si>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</si>
  <si>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</si>
  <si>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</si>
  <si>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</si>
  <si>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</si>
  <si>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</si>
  <si>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2560</t>
  </si>
  <si>
    <t>2561</t>
  </si>
  <si>
    <t>2562</t>
  </si>
  <si>
    <t>2563</t>
  </si>
  <si>
    <t>2564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</si>
</sst>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6"/>
      <color indexed="9"/>
      <name val="TH SarabunPSK"/>
      <family val="0"/>
    </font>
    <font>
      <sz val="12.85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33" borderId="15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6" xfId="0" applyNumberFormat="1" applyFont="1" applyFill="1" applyBorder="1" applyAlignment="1">
      <alignment/>
    </xf>
    <xf numFmtId="180" fontId="1" fillId="35" borderId="16" xfId="0" applyNumberFormat="1" applyFont="1" applyFill="1" applyBorder="1" applyAlignment="1">
      <alignment/>
    </xf>
    <xf numFmtId="180" fontId="1" fillId="36" borderId="16" xfId="0" applyNumberFormat="1" applyFont="1" applyFill="1" applyBorder="1" applyAlignment="1">
      <alignment/>
    </xf>
    <xf numFmtId="180" fontId="1" fillId="37" borderId="16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6" xfId="0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5" xfId="0" applyFont="1" applyBorder="1" applyAlignment="1">
      <alignment horizontal="right"/>
    </xf>
    <xf numFmtId="180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6" xfId="0" applyNumberFormat="1" applyFont="1" applyFill="1" applyBorder="1" applyAlignment="1">
      <alignment/>
    </xf>
    <xf numFmtId="1" fontId="5" fillId="0" borderId="17" xfId="0" applyNumberFormat="1" applyFont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0" fontId="54" fillId="33" borderId="15" xfId="0" applyFont="1" applyFill="1" applyBorder="1" applyAlignment="1">
      <alignment horizontal="center"/>
    </xf>
    <xf numFmtId="3" fontId="54" fillId="33" borderId="15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แสดงค่าเฉลี่ยและค่าเบี่ยงเบนมาตรฐานปริมาณฝนรายปี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Y.24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บ้านมาง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เชียงม่วน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พะเยา</a:t>
            </a:r>
          </a:p>
        </c:rich>
      </c:tx>
      <c:layout>
        <c:manualLayout>
          <c:xMode val="factor"/>
          <c:yMode val="factor"/>
          <c:x val="-0.01225"/>
          <c:y val="0.007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25"/>
          <c:y val="0.205"/>
          <c:w val="0.8615"/>
          <c:h val="0.697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3B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9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4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"/>
              <c:delete val="1"/>
            </c:dLbl>
            <c:dLbl>
              <c:idx val="4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'std. - Y.24'!$B$5:$B$20</c:f>
              <c:strCache>
                <c:ptCount val="16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  <c:pt idx="3">
                  <c:v>2563</c:v>
                </c:pt>
                <c:pt idx="4">
                  <c:v>2564</c:v>
                </c:pt>
              </c:strCache>
            </c:strRef>
          </c:cat>
          <c:val>
            <c:numRef>
              <c:f>'std. - Y.24'!$C$5:$C$41</c:f>
              <c:numCache>
                <c:ptCount val="37"/>
                <c:pt idx="0">
                  <c:v>1122.1999999999998</c:v>
                </c:pt>
                <c:pt idx="1">
                  <c:v>972.2</c:v>
                </c:pt>
                <c:pt idx="2">
                  <c:v>1078.8999999999999</c:v>
                </c:pt>
                <c:pt idx="3">
                  <c:v>859.1999999999999</c:v>
                </c:pt>
                <c:pt idx="4">
                  <c:v>1466</c:v>
                </c:pt>
              </c:numCache>
            </c:numRef>
          </c:val>
        </c:ser>
        <c:gapWidth val="100"/>
        <c:axId val="16682842"/>
        <c:axId val="15927851"/>
      </c:barChart>
      <c:lineChart>
        <c:grouping val="standard"/>
        <c:varyColors val="0"/>
        <c:ser>
          <c:idx val="1"/>
          <c:order val="1"/>
          <c:tx>
            <c:v>ค่าเฉลี่ย  (2521 - 2557 )อยู่ระหว่างค่า+- SD 28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'std. - Y.24'!$B$5:$B$20</c:f>
              <c:strCache>
                <c:ptCount val="16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  <c:pt idx="3">
                  <c:v>2563</c:v>
                </c:pt>
                <c:pt idx="4">
                  <c:v>2564</c:v>
                </c:pt>
              </c:strCache>
            </c:strRef>
          </c:cat>
          <c:val>
            <c:numRef>
              <c:f>'std. - Y.24'!$E$5:$E$41</c:f>
              <c:numCache>
                <c:ptCount val="37"/>
                <c:pt idx="0">
                  <c:v>1099.6999999999998</c:v>
                </c:pt>
                <c:pt idx="1">
                  <c:v>1099.6999999999998</c:v>
                </c:pt>
                <c:pt idx="2">
                  <c:v>1099.6999999999998</c:v>
                </c:pt>
                <c:pt idx="3">
                  <c:v>1099.6999999999998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6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'std. - Y.24'!$B$5:$B$20</c:f>
              <c:strCache>
                <c:ptCount val="16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  <c:pt idx="3">
                  <c:v>2563</c:v>
                </c:pt>
                <c:pt idx="4">
                  <c:v>2564</c:v>
                </c:pt>
              </c:strCache>
            </c:strRef>
          </c:cat>
          <c:val>
            <c:numRef>
              <c:f>'std. - Y.24'!$H$5:$H$41</c:f>
              <c:numCache>
                <c:ptCount val="37"/>
                <c:pt idx="0">
                  <c:v>1328.3979886225509</c:v>
                </c:pt>
                <c:pt idx="1">
                  <c:v>1328.3979886225509</c:v>
                </c:pt>
                <c:pt idx="2">
                  <c:v>1328.3979886225509</c:v>
                </c:pt>
                <c:pt idx="3">
                  <c:v>1328.3979886225509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'std. - Y.24'!$B$5:$B$20</c:f>
              <c:strCache>
                <c:ptCount val="16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  <c:pt idx="3">
                  <c:v>2563</c:v>
                </c:pt>
                <c:pt idx="4">
                  <c:v>2564</c:v>
                </c:pt>
              </c:strCache>
            </c:strRef>
          </c:cat>
          <c:val>
            <c:numRef>
              <c:f>'std. - Y.24'!$F$5:$F$41</c:f>
              <c:numCache>
                <c:ptCount val="37"/>
                <c:pt idx="0">
                  <c:v>871.0020113774488</c:v>
                </c:pt>
                <c:pt idx="1">
                  <c:v>871.0020113774488</c:v>
                </c:pt>
                <c:pt idx="2">
                  <c:v>871.0020113774488</c:v>
                </c:pt>
                <c:pt idx="3">
                  <c:v>871.0020113774488</c:v>
                </c:pt>
              </c:numCache>
            </c:numRef>
          </c:val>
          <c:smooth val="0"/>
        </c:ser>
        <c:axId val="16682842"/>
        <c:axId val="15927851"/>
      </c:lineChart>
      <c:catAx>
        <c:axId val="16682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5927851"/>
        <c:crossesAt val="0"/>
        <c:auto val="1"/>
        <c:lblOffset val="100"/>
        <c:tickLblSkip val="2"/>
        <c:noMultiLvlLbl val="0"/>
      </c:catAx>
      <c:valAx>
        <c:axId val="15927851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6682842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25"/>
          <c:y val="0.90825"/>
          <c:w val="0.975"/>
          <c:h val="0.08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อ.เชียงม่วน จ.พะเยา</a:t>
            </a:r>
          </a:p>
        </c:rich>
      </c:tx>
      <c:layout>
        <c:manualLayout>
          <c:xMode val="factor"/>
          <c:yMode val="factor"/>
          <c:x val="0.08125"/>
          <c:y val="-0.028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5"/>
          <c:y val="0.21525"/>
          <c:w val="0.89025"/>
          <c:h val="0.726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strRef>
              <c:f>'std. - Y.24'!$B$5:$B$11</c:f>
              <c:strCache>
                <c:ptCount val="7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  <c:pt idx="3">
                  <c:v>2563</c:v>
                </c:pt>
                <c:pt idx="4">
                  <c:v>2564</c:v>
                </c:pt>
              </c:strCache>
            </c:strRef>
          </c:cat>
          <c:val>
            <c:numRef>
              <c:f>'std. - Y.24'!$C$5:$C$8</c:f>
              <c:numCache>
                <c:ptCount val="4"/>
                <c:pt idx="0">
                  <c:v>1122.1999999999998</c:v>
                </c:pt>
                <c:pt idx="1">
                  <c:v>972.2</c:v>
                </c:pt>
                <c:pt idx="2">
                  <c:v>1078.8999999999999</c:v>
                </c:pt>
                <c:pt idx="3">
                  <c:v>859.1999999999999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(2560-2563 ) 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'std. - Y.24'!$B$5:$B$11</c:f>
              <c:strCache>
                <c:ptCount val="7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  <c:pt idx="3">
                  <c:v>2563</c:v>
                </c:pt>
                <c:pt idx="4">
                  <c:v>2564</c:v>
                </c:pt>
              </c:strCache>
            </c:strRef>
          </c:cat>
          <c:val>
            <c:numRef>
              <c:f>'std. - Y.24'!$E$5:$E$8</c:f>
              <c:numCache>
                <c:ptCount val="4"/>
                <c:pt idx="0">
                  <c:v>1099.6999999999998</c:v>
                </c:pt>
                <c:pt idx="1">
                  <c:v>1099.6999999999998</c:v>
                </c:pt>
                <c:pt idx="2">
                  <c:v>1099.6999999999998</c:v>
                </c:pt>
                <c:pt idx="3">
                  <c:v>1099.6999999999998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'std. - Y.24'!$B$5:$B$11</c:f>
              <c:strCache>
                <c:ptCount val="7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  <c:pt idx="3">
                  <c:v>2563</c:v>
                </c:pt>
                <c:pt idx="4">
                  <c:v>2564</c:v>
                </c:pt>
              </c:strCache>
            </c:strRef>
          </c:cat>
          <c:val>
            <c:numRef>
              <c:f>'std. - Y.24'!$D$5:$D$11</c:f>
              <c:numCache>
                <c:ptCount val="7"/>
                <c:pt idx="4">
                  <c:v>1466</c:v>
                </c:pt>
              </c:numCache>
            </c:numRef>
          </c:val>
          <c:smooth val="0"/>
        </c:ser>
        <c:marker val="1"/>
        <c:axId val="9132932"/>
        <c:axId val="15087525"/>
      </c:lineChart>
      <c:catAx>
        <c:axId val="9132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5087525"/>
        <c:crossesAt val="0"/>
        <c:auto val="1"/>
        <c:lblOffset val="100"/>
        <c:tickLblSkip val="2"/>
        <c:noMultiLvlLbl val="0"/>
      </c:catAx>
      <c:valAx>
        <c:axId val="15087525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9132932"/>
        <c:crossesAt val="1"/>
        <c:crossBetween val="between"/>
        <c:dispUnits/>
        <c:majorUnit val="3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1075"/>
          <c:y val="0.92075"/>
          <c:w val="0.98925"/>
          <c:h val="0.079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0.2455</cdr:x>
      <cdr:y>0.44875</cdr:y>
    </cdr:from>
    <cdr:to>
      <cdr:x>0.382</cdr:x>
      <cdr:y>0.48525</cdr:y>
    </cdr:to>
    <cdr:sp>
      <cdr:nvSpPr>
        <cdr:cNvPr id="1" name="TextBox 1"/>
        <cdr:cNvSpPr txBox="1">
          <a:spLocks noChangeArrowheads="1"/>
        </cdr:cNvSpPr>
      </cdr:nvSpPr>
      <cdr:spPr>
        <a:xfrm>
          <a:off x="2305050" y="2762250"/>
          <a:ext cx="1285875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1,050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0.24475</cdr:x>
      <cdr:y>0.40475</cdr:y>
    </cdr:from>
    <cdr:to>
      <cdr:x>0.3885</cdr:x>
      <cdr:y>0.44225</cdr:y>
    </cdr:to>
    <cdr:sp>
      <cdr:nvSpPr>
        <cdr:cNvPr id="2" name="TextBox 1"/>
        <cdr:cNvSpPr txBox="1">
          <a:spLocks noChangeArrowheads="1"/>
        </cdr:cNvSpPr>
      </cdr:nvSpPr>
      <cdr:spPr>
        <a:xfrm>
          <a:off x="2295525" y="2495550"/>
          <a:ext cx="1352550" cy="2286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1,187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0.244</cdr:x>
      <cdr:y>0.4915</cdr:y>
    </cdr:from>
    <cdr:to>
      <cdr:x>0.38775</cdr:x>
      <cdr:y>0.528</cdr:y>
    </cdr:to>
    <cdr:sp>
      <cdr:nvSpPr>
        <cdr:cNvPr id="3" name="TextBox 1"/>
        <cdr:cNvSpPr txBox="1">
          <a:spLocks noChangeArrowheads="1"/>
        </cdr:cNvSpPr>
      </cdr:nvSpPr>
      <cdr:spPr>
        <a:xfrm>
          <a:off x="2286000" y="3028950"/>
          <a:ext cx="13525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912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</cdr:x>
      <cdr:y>0.44225</cdr:y>
    </cdr:from>
    <cdr:to>
      <cdr:x>0.85175</cdr:x>
      <cdr:y>0.594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6315075" y="2276475"/>
          <a:ext cx="342900" cy="7810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12</xdr:col>
      <xdr:colOff>504825</xdr:colOff>
      <xdr:row>31</xdr:row>
      <xdr:rowOff>142875</xdr:rowOff>
    </xdr:to>
    <xdr:graphicFrame>
      <xdr:nvGraphicFramePr>
        <xdr:cNvPr id="1" name="แผนภูมิ 1"/>
        <xdr:cNvGraphicFramePr/>
      </xdr:nvGraphicFramePr>
      <xdr:xfrm>
        <a:off x="0" y="0"/>
        <a:ext cx="782002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10;&#3657;&#3634;&#3609;&#3613;&#3634;&#3618;&#3585;&#3623;&#3634;&#3591;-731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ฝายกวาง"/>
      <sheetName val="แผนภูมิแท่ง"/>
      <sheetName val="แผนภูมิเส้น"/>
    </sheetNames>
    <sheetDataSet>
      <sheetData sheetId="0">
        <row r="27">
          <cell r="K27" t="str">
            <v>ปีน้ำ2564 ปริมาณฝนสะสม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94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6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7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8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90" t="s">
        <v>23</v>
      </c>
      <c r="C5" s="64">
        <v>1122.1999999999998</v>
      </c>
      <c r="D5" s="65"/>
      <c r="E5" s="66">
        <f>$C$84</f>
        <v>1099.6999999999998</v>
      </c>
      <c r="F5" s="67">
        <f>$C$87</f>
        <v>871.0020113774488</v>
      </c>
      <c r="G5" s="68">
        <f>$C$85</f>
        <v>228.69798862255104</v>
      </c>
      <c r="H5" s="69">
        <f>$C$88</f>
        <v>1328.3979886225509</v>
      </c>
      <c r="I5" s="2">
        <v>1</v>
      </c>
    </row>
    <row r="6" spans="2:9" ht="11.25">
      <c r="B6" s="91" t="s">
        <v>24</v>
      </c>
      <c r="C6" s="70">
        <v>972.2</v>
      </c>
      <c r="D6" s="65"/>
      <c r="E6" s="71">
        <f>$C$84</f>
        <v>1099.6999999999998</v>
      </c>
      <c r="F6" s="72">
        <f>$C$87</f>
        <v>871.0020113774488</v>
      </c>
      <c r="G6" s="73">
        <f>$C$85</f>
        <v>228.69798862255104</v>
      </c>
      <c r="H6" s="74">
        <f>$C$88</f>
        <v>1328.3979886225509</v>
      </c>
      <c r="I6" s="2">
        <f>I5+1</f>
        <v>2</v>
      </c>
    </row>
    <row r="7" spans="2:9" ht="11.25">
      <c r="B7" s="91" t="s">
        <v>25</v>
      </c>
      <c r="C7" s="70">
        <v>1078.8999999999999</v>
      </c>
      <c r="D7" s="65"/>
      <c r="E7" s="71">
        <f>$C$84</f>
        <v>1099.6999999999998</v>
      </c>
      <c r="F7" s="72">
        <f>$C$87</f>
        <v>871.0020113774488</v>
      </c>
      <c r="G7" s="73">
        <f>$C$85</f>
        <v>228.69798862255104</v>
      </c>
      <c r="H7" s="74">
        <f>$C$88</f>
        <v>1328.3979886225509</v>
      </c>
      <c r="I7" s="2">
        <f>I6+1</f>
        <v>3</v>
      </c>
    </row>
    <row r="8" spans="2:12" ht="11.25">
      <c r="B8" s="91" t="s">
        <v>26</v>
      </c>
      <c r="C8" s="70">
        <v>859.1999999999999</v>
      </c>
      <c r="D8" s="65"/>
      <c r="E8" s="71">
        <f>$C$84</f>
        <v>1099.6999999999998</v>
      </c>
      <c r="F8" s="72">
        <f>$C$87</f>
        <v>871.0020113774488</v>
      </c>
      <c r="G8" s="73">
        <f>$C$85</f>
        <v>228.69798862255104</v>
      </c>
      <c r="H8" s="74">
        <f>$C$88</f>
        <v>1328.3979886225509</v>
      </c>
      <c r="I8" s="2">
        <f>I7+1</f>
        <v>4</v>
      </c>
      <c r="L8" s="92">
        <f>SUM(E8:K8)</f>
        <v>3531.7979886225503</v>
      </c>
    </row>
    <row r="9" spans="2:12" ht="11.25">
      <c r="B9" s="93" t="s">
        <v>27</v>
      </c>
      <c r="C9" s="94">
        <v>1466</v>
      </c>
      <c r="D9" s="95">
        <f>C9</f>
        <v>1466</v>
      </c>
      <c r="E9" s="71"/>
      <c r="F9" s="72"/>
      <c r="G9" s="73"/>
      <c r="H9" s="74"/>
      <c r="L9" s="92">
        <f>AVERAGE(C5:C8)</f>
        <v>1008.1249999999998</v>
      </c>
    </row>
    <row r="10" spans="2:8" ht="11.25">
      <c r="B10" s="91"/>
      <c r="C10" s="70"/>
      <c r="D10" s="65"/>
      <c r="E10" s="71"/>
      <c r="F10" s="72"/>
      <c r="G10" s="73"/>
      <c r="H10" s="74"/>
    </row>
    <row r="11" spans="2:8" ht="11.25">
      <c r="B11" s="91"/>
      <c r="C11" s="70"/>
      <c r="D11" s="65"/>
      <c r="E11" s="71"/>
      <c r="F11" s="72"/>
      <c r="G11" s="73"/>
      <c r="H11" s="74"/>
    </row>
    <row r="12" spans="2:8" ht="11.25">
      <c r="B12" s="91"/>
      <c r="C12" s="70"/>
      <c r="D12" s="65"/>
      <c r="E12" s="71"/>
      <c r="F12" s="72"/>
      <c r="G12" s="73"/>
      <c r="H12" s="74"/>
    </row>
    <row r="13" spans="2:8" ht="11.25">
      <c r="B13" s="91"/>
      <c r="C13" s="70"/>
      <c r="D13" s="65"/>
      <c r="E13" s="71"/>
      <c r="F13" s="72"/>
      <c r="G13" s="73"/>
      <c r="H13" s="74"/>
    </row>
    <row r="14" spans="2:14" ht="11.25">
      <c r="B14" s="91"/>
      <c r="C14" s="70"/>
      <c r="D14" s="65"/>
      <c r="E14" s="71"/>
      <c r="F14" s="72"/>
      <c r="G14" s="73"/>
      <c r="H14" s="74"/>
      <c r="K14" s="99" t="str">
        <f>'[1]std. - ฝายกวาง'!$K$27:$N$27</f>
        <v>ปีน้ำ2564 ปริมาณฝนสะสม 1 เม.ย.64 - 23 ธ.ค.64</v>
      </c>
      <c r="L14" s="99"/>
      <c r="M14" s="99"/>
      <c r="N14" s="99"/>
    </row>
    <row r="15" spans="2:8" ht="11.25">
      <c r="B15" s="91"/>
      <c r="C15" s="70"/>
      <c r="D15" s="65"/>
      <c r="E15" s="71"/>
      <c r="F15" s="72"/>
      <c r="G15" s="73"/>
      <c r="H15" s="74"/>
    </row>
    <row r="16" spans="2:8" ht="11.25">
      <c r="B16" s="91"/>
      <c r="C16" s="70"/>
      <c r="D16" s="65"/>
      <c r="E16" s="71"/>
      <c r="F16" s="72"/>
      <c r="G16" s="73"/>
      <c r="H16" s="74"/>
    </row>
    <row r="17" spans="2:8" ht="11.25">
      <c r="B17" s="91"/>
      <c r="C17" s="70"/>
      <c r="D17" s="65"/>
      <c r="E17" s="71"/>
      <c r="F17" s="72"/>
      <c r="G17" s="73"/>
      <c r="H17" s="74"/>
    </row>
    <row r="18" spans="2:8" ht="11.25">
      <c r="B18" s="91"/>
      <c r="C18" s="70"/>
      <c r="D18" s="65"/>
      <c r="E18" s="71"/>
      <c r="F18" s="72"/>
      <c r="G18" s="73"/>
      <c r="H18" s="74"/>
    </row>
    <row r="19" spans="2:8" ht="11.25">
      <c r="B19" s="91"/>
      <c r="C19" s="70"/>
      <c r="D19" s="65"/>
      <c r="E19" s="71"/>
      <c r="F19" s="72"/>
      <c r="G19" s="73"/>
      <c r="H19" s="74"/>
    </row>
    <row r="20" spans="2:8" ht="11.25">
      <c r="B20" s="91"/>
      <c r="C20" s="70"/>
      <c r="D20" s="65"/>
      <c r="E20" s="71"/>
      <c r="F20" s="72"/>
      <c r="G20" s="73"/>
      <c r="H20" s="74"/>
    </row>
    <row r="21" spans="2:8" ht="11.25">
      <c r="B21" s="91"/>
      <c r="C21" s="75"/>
      <c r="D21" s="65"/>
      <c r="E21" s="71"/>
      <c r="F21" s="72"/>
      <c r="G21" s="73"/>
      <c r="H21" s="74"/>
    </row>
    <row r="22" spans="2:8" ht="11.25">
      <c r="B22" s="91"/>
      <c r="C22" s="75"/>
      <c r="D22" s="65"/>
      <c r="E22" s="71"/>
      <c r="F22" s="72"/>
      <c r="G22" s="73"/>
      <c r="H22" s="74"/>
    </row>
    <row r="23" spans="2:8" ht="11.25">
      <c r="B23" s="91"/>
      <c r="C23" s="75"/>
      <c r="D23" s="65"/>
      <c r="E23" s="71"/>
      <c r="F23" s="72"/>
      <c r="G23" s="73"/>
      <c r="H23" s="74"/>
    </row>
    <row r="24" spans="2:14" ht="11.25">
      <c r="B24" s="91"/>
      <c r="C24" s="75"/>
      <c r="D24" s="65"/>
      <c r="E24" s="71"/>
      <c r="F24" s="72"/>
      <c r="G24" s="73"/>
      <c r="H24" s="74"/>
      <c r="K24" s="84"/>
      <c r="L24" s="84"/>
      <c r="M24" s="84"/>
      <c r="N24" s="84"/>
    </row>
    <row r="25" spans="2:8" ht="11.25">
      <c r="B25" s="91"/>
      <c r="C25" s="75"/>
      <c r="D25" s="65"/>
      <c r="E25" s="71"/>
      <c r="F25" s="72"/>
      <c r="G25" s="73"/>
      <c r="H25" s="74"/>
    </row>
    <row r="26" spans="2:8" ht="11.25">
      <c r="B26" s="91"/>
      <c r="C26" s="75"/>
      <c r="D26" s="65"/>
      <c r="E26" s="71"/>
      <c r="F26" s="72"/>
      <c r="G26" s="73"/>
      <c r="H26" s="74"/>
    </row>
    <row r="27" spans="2:16" ht="12">
      <c r="B27" s="91"/>
      <c r="C27" s="75"/>
      <c r="D27" s="65"/>
      <c r="E27" s="71"/>
      <c r="F27" s="72"/>
      <c r="G27" s="73"/>
      <c r="H27" s="74"/>
      <c r="P27"/>
    </row>
    <row r="28" spans="2:8" ht="11.25">
      <c r="B28" s="91"/>
      <c r="C28" s="75"/>
      <c r="D28" s="65"/>
      <c r="E28" s="71"/>
      <c r="F28" s="72"/>
      <c r="G28" s="73"/>
      <c r="H28" s="74"/>
    </row>
    <row r="29" spans="2:8" ht="11.25">
      <c r="B29" s="91"/>
      <c r="C29" s="75"/>
      <c r="D29" s="65"/>
      <c r="E29" s="71"/>
      <c r="F29" s="72"/>
      <c r="G29" s="73"/>
      <c r="H29" s="74"/>
    </row>
    <row r="30" spans="2:8" ht="11.25">
      <c r="B30" s="91"/>
      <c r="C30" s="75"/>
      <c r="D30" s="65"/>
      <c r="E30" s="71"/>
      <c r="F30" s="72"/>
      <c r="G30" s="73"/>
      <c r="H30" s="74"/>
    </row>
    <row r="31" spans="2:8" ht="11.25">
      <c r="B31" s="91"/>
      <c r="C31" s="75"/>
      <c r="D31" s="65"/>
      <c r="E31" s="71"/>
      <c r="F31" s="72"/>
      <c r="G31" s="73"/>
      <c r="H31" s="74"/>
    </row>
    <row r="32" spans="2:8" ht="11.25">
      <c r="B32" s="91"/>
      <c r="C32" s="75"/>
      <c r="D32" s="65"/>
      <c r="E32" s="71"/>
      <c r="F32" s="72"/>
      <c r="G32" s="73"/>
      <c r="H32" s="74"/>
    </row>
    <row r="33" spans="2:8" ht="11.25">
      <c r="B33" s="91"/>
      <c r="C33" s="75"/>
      <c r="D33" s="65"/>
      <c r="E33" s="71"/>
      <c r="F33" s="72"/>
      <c r="G33" s="73"/>
      <c r="H33" s="74"/>
    </row>
    <row r="34" spans="2:8" ht="11.25">
      <c r="B34" s="91"/>
      <c r="C34" s="75"/>
      <c r="D34" s="65"/>
      <c r="E34" s="71"/>
      <c r="F34" s="72"/>
      <c r="G34" s="73"/>
      <c r="H34" s="74"/>
    </row>
    <row r="35" spans="2:14" ht="11.25">
      <c r="B35" s="91"/>
      <c r="C35" s="75"/>
      <c r="D35" s="65"/>
      <c r="E35" s="71"/>
      <c r="F35" s="72"/>
      <c r="G35" s="73"/>
      <c r="H35" s="74"/>
      <c r="J35" s="22"/>
      <c r="K35" s="22"/>
      <c r="L35" s="22"/>
      <c r="M35" s="22"/>
      <c r="N35" s="22"/>
    </row>
    <row r="36" spans="2:14" ht="11.25">
      <c r="B36" s="91"/>
      <c r="C36" s="75"/>
      <c r="D36" s="65"/>
      <c r="E36" s="71"/>
      <c r="F36" s="72"/>
      <c r="G36" s="73"/>
      <c r="H36" s="74"/>
      <c r="J36" s="29"/>
      <c r="K36" s="29"/>
      <c r="L36" s="29"/>
      <c r="M36" s="29"/>
      <c r="N36" s="22"/>
    </row>
    <row r="37" spans="2:14" ht="11.25">
      <c r="B37" s="91"/>
      <c r="C37" s="80"/>
      <c r="D37" s="65"/>
      <c r="E37" s="71"/>
      <c r="F37" s="72"/>
      <c r="G37" s="73"/>
      <c r="H37" s="74"/>
      <c r="J37" s="29"/>
      <c r="K37" s="29"/>
      <c r="L37" s="29"/>
      <c r="M37" s="29"/>
      <c r="N37" s="22"/>
    </row>
    <row r="38" spans="2:14" ht="11.25">
      <c r="B38" s="91"/>
      <c r="C38" s="80"/>
      <c r="D38" s="65"/>
      <c r="E38" s="71"/>
      <c r="F38" s="72"/>
      <c r="G38" s="73"/>
      <c r="H38" s="74"/>
      <c r="J38" s="30"/>
      <c r="K38" s="27"/>
      <c r="L38" s="30"/>
      <c r="M38" s="31"/>
      <c r="N38" s="22"/>
    </row>
    <row r="39" spans="2:13" ht="11.25">
      <c r="B39" s="91"/>
      <c r="C39" s="75"/>
      <c r="D39" s="65"/>
      <c r="E39" s="71"/>
      <c r="F39" s="72"/>
      <c r="G39" s="73"/>
      <c r="H39" s="74"/>
      <c r="J39" s="32"/>
      <c r="K39" s="33"/>
      <c r="L39" s="32"/>
      <c r="M39" s="34"/>
    </row>
    <row r="40" spans="2:13" ht="11.25">
      <c r="B40" s="91"/>
      <c r="C40" s="75"/>
      <c r="D40" s="65"/>
      <c r="E40" s="71"/>
      <c r="F40" s="72"/>
      <c r="G40" s="73"/>
      <c r="H40" s="74"/>
      <c r="J40" s="32"/>
      <c r="K40" s="33"/>
      <c r="L40" s="32"/>
      <c r="M40" s="34"/>
    </row>
    <row r="41" spans="2:13" ht="11.25">
      <c r="B41" s="91"/>
      <c r="C41" s="75"/>
      <c r="D41" s="65"/>
      <c r="E41" s="71"/>
      <c r="F41" s="72"/>
      <c r="G41" s="73"/>
      <c r="H41" s="74"/>
      <c r="J41" s="32"/>
      <c r="K41" s="33"/>
      <c r="L41" s="32"/>
      <c r="M41" s="34"/>
    </row>
    <row r="42" spans="2:13" ht="11.25">
      <c r="B42" s="91"/>
      <c r="C42" s="75"/>
      <c r="D42" s="65"/>
      <c r="E42" s="71"/>
      <c r="F42" s="72"/>
      <c r="G42" s="73"/>
      <c r="H42" s="74"/>
      <c r="J42" s="32"/>
      <c r="K42" s="33"/>
      <c r="L42" s="32"/>
      <c r="M42" s="34"/>
    </row>
    <row r="43" spans="2:13" ht="11.25">
      <c r="B43" s="91"/>
      <c r="C43" s="75"/>
      <c r="D43" s="65"/>
      <c r="E43" s="71"/>
      <c r="F43" s="72"/>
      <c r="G43" s="73"/>
      <c r="H43" s="74"/>
      <c r="J43" s="32"/>
      <c r="K43" s="33"/>
      <c r="L43" s="32"/>
      <c r="M43" s="34"/>
    </row>
    <row r="44" spans="2:13" ht="11.25">
      <c r="B44" s="91"/>
      <c r="C44" s="75"/>
      <c r="D44" s="65"/>
      <c r="E44" s="71"/>
      <c r="F44" s="72"/>
      <c r="G44" s="73"/>
      <c r="H44" s="74"/>
      <c r="J44" s="32"/>
      <c r="K44" s="33"/>
      <c r="L44" s="32"/>
      <c r="M44" s="34"/>
    </row>
    <row r="45" spans="2:13" ht="11.25">
      <c r="B45" s="91"/>
      <c r="C45" s="75"/>
      <c r="D45" s="65"/>
      <c r="E45" s="71"/>
      <c r="F45" s="72"/>
      <c r="G45" s="73"/>
      <c r="H45" s="74"/>
      <c r="J45" s="32"/>
      <c r="K45" s="33"/>
      <c r="L45" s="32"/>
      <c r="M45" s="34"/>
    </row>
    <row r="46" spans="2:13" ht="11.25">
      <c r="B46" s="91"/>
      <c r="C46" s="75"/>
      <c r="D46" s="65"/>
      <c r="E46" s="71"/>
      <c r="F46" s="72"/>
      <c r="G46" s="73"/>
      <c r="H46" s="74"/>
      <c r="J46" s="32"/>
      <c r="K46" s="33"/>
      <c r="L46" s="32"/>
      <c r="M46" s="34"/>
    </row>
    <row r="47" spans="2:13" ht="11.25">
      <c r="B47" s="91"/>
      <c r="C47" s="75"/>
      <c r="D47" s="65"/>
      <c r="E47" s="71"/>
      <c r="F47" s="72"/>
      <c r="G47" s="73"/>
      <c r="H47" s="74"/>
      <c r="J47" s="32"/>
      <c r="K47" s="33"/>
      <c r="L47" s="32"/>
      <c r="M47" s="34"/>
    </row>
    <row r="48" spans="2:13" ht="11.25">
      <c r="B48" s="91"/>
      <c r="C48" s="75"/>
      <c r="D48" s="65"/>
      <c r="E48" s="71"/>
      <c r="F48" s="72"/>
      <c r="G48" s="73"/>
      <c r="H48" s="74"/>
      <c r="J48" s="32"/>
      <c r="K48" s="33"/>
      <c r="L48" s="32"/>
      <c r="M48" s="34"/>
    </row>
    <row r="49" spans="2:13" ht="11.25">
      <c r="B49" s="21"/>
      <c r="C49" s="75"/>
      <c r="D49" s="65"/>
      <c r="E49" s="71"/>
      <c r="F49" s="72"/>
      <c r="G49" s="73"/>
      <c r="H49" s="74"/>
      <c r="J49" s="32"/>
      <c r="K49" s="33"/>
      <c r="L49" s="32"/>
      <c r="M49" s="34"/>
    </row>
    <row r="50" spans="2:13" ht="11.25">
      <c r="B50" s="21"/>
      <c r="C50" s="75"/>
      <c r="D50" s="65"/>
      <c r="E50" s="71"/>
      <c r="F50" s="72"/>
      <c r="G50" s="73"/>
      <c r="H50" s="74"/>
      <c r="J50" s="32"/>
      <c r="K50" s="33"/>
      <c r="L50" s="32"/>
      <c r="M50" s="34"/>
    </row>
    <row r="51" spans="2:13" ht="11.25">
      <c r="B51" s="21"/>
      <c r="C51" s="70"/>
      <c r="D51" s="65"/>
      <c r="E51" s="71"/>
      <c r="F51" s="72"/>
      <c r="G51" s="73"/>
      <c r="H51" s="74"/>
      <c r="J51" s="85"/>
      <c r="K51" s="86"/>
      <c r="L51" s="85"/>
      <c r="M51" s="88"/>
    </row>
    <row r="52" spans="2:13" ht="11.25">
      <c r="B52" s="21"/>
      <c r="C52" s="70"/>
      <c r="D52" s="65"/>
      <c r="E52" s="71"/>
      <c r="F52" s="72"/>
      <c r="G52" s="73"/>
      <c r="H52" s="74"/>
      <c r="K52" s="89"/>
      <c r="L52" s="86"/>
      <c r="M52" s="85"/>
    </row>
    <row r="53" spans="2:14" ht="11.25">
      <c r="B53" s="21"/>
      <c r="C53" s="70"/>
      <c r="D53" s="65"/>
      <c r="E53" s="71"/>
      <c r="F53" s="72"/>
      <c r="G53" s="73"/>
      <c r="H53" s="74"/>
      <c r="J53" s="85"/>
      <c r="K53" s="84"/>
      <c r="L53" s="84"/>
      <c r="M53" s="84"/>
      <c r="N53" s="84"/>
    </row>
    <row r="54" spans="2:13" ht="11.25">
      <c r="B54" s="21"/>
      <c r="C54" s="75"/>
      <c r="D54" s="65"/>
      <c r="E54" s="71"/>
      <c r="F54" s="72"/>
      <c r="G54" s="73"/>
      <c r="H54" s="74"/>
      <c r="J54" s="85"/>
      <c r="K54" s="86"/>
      <c r="L54" s="85"/>
      <c r="M54" s="87"/>
    </row>
    <row r="55" spans="2:13" ht="11.25">
      <c r="B55" s="21"/>
      <c r="C55" s="75"/>
      <c r="D55" s="65"/>
      <c r="E55" s="71"/>
      <c r="F55" s="72"/>
      <c r="G55" s="73"/>
      <c r="H55" s="74"/>
      <c r="J55" s="32"/>
      <c r="K55" s="33"/>
      <c r="L55" s="32"/>
      <c r="M55" s="34"/>
    </row>
    <row r="56" spans="2:13" ht="11.25">
      <c r="B56" s="21"/>
      <c r="C56" s="75"/>
      <c r="D56" s="65"/>
      <c r="E56" s="71"/>
      <c r="F56" s="72"/>
      <c r="G56" s="73"/>
      <c r="H56" s="74"/>
      <c r="J56" s="32"/>
      <c r="K56" s="33"/>
      <c r="L56" s="32"/>
      <c r="M56" s="34"/>
    </row>
    <row r="57" spans="2:13" ht="11.25">
      <c r="B57" s="21"/>
      <c r="C57" s="75"/>
      <c r="D57" s="65"/>
      <c r="E57" s="71"/>
      <c r="F57" s="72"/>
      <c r="G57" s="73"/>
      <c r="H57" s="74"/>
      <c r="J57" s="32"/>
      <c r="K57" s="33"/>
      <c r="L57" s="32"/>
      <c r="M57" s="34"/>
    </row>
    <row r="58" spans="2:13" ht="11.25">
      <c r="B58" s="21"/>
      <c r="C58" s="75"/>
      <c r="D58" s="65"/>
      <c r="E58" s="71"/>
      <c r="F58" s="72"/>
      <c r="G58" s="73"/>
      <c r="H58" s="74"/>
      <c r="J58" s="32"/>
      <c r="K58" s="33"/>
      <c r="L58" s="32"/>
      <c r="M58" s="34"/>
    </row>
    <row r="59" spans="2:13" ht="11.25">
      <c r="B59" s="21"/>
      <c r="C59" s="75"/>
      <c r="D59" s="65"/>
      <c r="E59" s="71"/>
      <c r="F59" s="72"/>
      <c r="G59" s="73"/>
      <c r="H59" s="74"/>
      <c r="J59" s="32"/>
      <c r="K59" s="33"/>
      <c r="L59" s="32"/>
      <c r="M59" s="34"/>
    </row>
    <row r="60" spans="2:13" ht="11.25">
      <c r="B60" s="21"/>
      <c r="C60" s="75"/>
      <c r="D60" s="65"/>
      <c r="E60" s="76"/>
      <c r="F60" s="77"/>
      <c r="G60" s="78"/>
      <c r="H60" s="79"/>
      <c r="J60" s="32"/>
      <c r="K60" s="33"/>
      <c r="L60" s="32"/>
      <c r="M60" s="34"/>
    </row>
    <row r="61" spans="2:13" ht="11.25">
      <c r="B61" s="21"/>
      <c r="C61" s="75"/>
      <c r="D61" s="65"/>
      <c r="E61" s="76"/>
      <c r="F61" s="77"/>
      <c r="G61" s="78"/>
      <c r="H61" s="79"/>
      <c r="J61" s="32"/>
      <c r="K61" s="33"/>
      <c r="L61" s="32"/>
      <c r="M61" s="34"/>
    </row>
    <row r="62" spans="2:13" ht="11.25">
      <c r="B62" s="21"/>
      <c r="C62" s="75"/>
      <c r="D62" s="65"/>
      <c r="E62" s="76"/>
      <c r="F62" s="77"/>
      <c r="G62" s="78"/>
      <c r="H62" s="79"/>
      <c r="J62" s="32"/>
      <c r="K62" s="33"/>
      <c r="L62" s="32"/>
      <c r="M62" s="34"/>
    </row>
    <row r="63" spans="2:13" ht="11.25">
      <c r="B63" s="21"/>
      <c r="C63" s="75"/>
      <c r="D63" s="65"/>
      <c r="E63" s="76"/>
      <c r="F63" s="77"/>
      <c r="G63" s="78"/>
      <c r="H63" s="79"/>
      <c r="J63" s="32"/>
      <c r="K63" s="33"/>
      <c r="L63" s="32"/>
      <c r="M63" s="34"/>
    </row>
    <row r="64" spans="2:13" ht="11.25">
      <c r="B64" s="21"/>
      <c r="C64" s="75"/>
      <c r="D64" s="65"/>
      <c r="E64" s="76"/>
      <c r="F64" s="77"/>
      <c r="G64" s="78"/>
      <c r="H64" s="79"/>
      <c r="J64" s="32"/>
      <c r="K64" s="33"/>
      <c r="L64" s="32"/>
      <c r="M64" s="34"/>
    </row>
    <row r="65" spans="2:13" ht="11.25">
      <c r="B65" s="21"/>
      <c r="C65" s="75"/>
      <c r="D65" s="65"/>
      <c r="E65" s="76"/>
      <c r="F65" s="77"/>
      <c r="G65" s="78"/>
      <c r="H65" s="79"/>
      <c r="J65" s="32"/>
      <c r="K65" s="33"/>
      <c r="L65" s="32"/>
      <c r="M65" s="34"/>
    </row>
    <row r="66" spans="2:13" ht="11.25">
      <c r="B66" s="21"/>
      <c r="C66" s="75"/>
      <c r="D66" s="65"/>
      <c r="E66" s="76"/>
      <c r="F66" s="77"/>
      <c r="G66" s="78"/>
      <c r="H66" s="79"/>
      <c r="J66" s="32"/>
      <c r="K66" s="33"/>
      <c r="L66" s="32"/>
      <c r="M66" s="34"/>
    </row>
    <row r="67" spans="2:13" ht="11.25">
      <c r="B67" s="21"/>
      <c r="C67" s="75"/>
      <c r="D67" s="65"/>
      <c r="E67" s="76"/>
      <c r="F67" s="77"/>
      <c r="G67" s="78"/>
      <c r="H67" s="79"/>
      <c r="J67" s="32"/>
      <c r="K67" s="33"/>
      <c r="L67" s="32"/>
      <c r="M67" s="34"/>
    </row>
    <row r="68" spans="2:13" ht="11.25">
      <c r="B68" s="21"/>
      <c r="C68" s="75"/>
      <c r="D68" s="65"/>
      <c r="E68" s="76"/>
      <c r="F68" s="77"/>
      <c r="G68" s="78"/>
      <c r="H68" s="79"/>
      <c r="J68" s="32"/>
      <c r="K68" s="33"/>
      <c r="L68" s="32"/>
      <c r="M68" s="34"/>
    </row>
    <row r="69" spans="2:13" ht="11.25">
      <c r="B69" s="21"/>
      <c r="C69" s="75"/>
      <c r="D69" s="65"/>
      <c r="E69" s="76"/>
      <c r="F69" s="77"/>
      <c r="G69" s="78"/>
      <c r="H69" s="79"/>
      <c r="J69" s="32"/>
      <c r="K69" s="33"/>
      <c r="L69" s="32"/>
      <c r="M69" s="34"/>
    </row>
    <row r="70" spans="2:13" ht="11.25">
      <c r="B70" s="21"/>
      <c r="C70" s="75"/>
      <c r="D70" s="65"/>
      <c r="E70" s="76"/>
      <c r="F70" s="77"/>
      <c r="G70" s="78"/>
      <c r="H70" s="79"/>
      <c r="J70" s="32"/>
      <c r="K70" s="33"/>
      <c r="L70" s="32"/>
      <c r="M70" s="34"/>
    </row>
    <row r="71" spans="2:13" ht="11.25">
      <c r="B71" s="28"/>
      <c r="C71" s="80"/>
      <c r="D71" s="65"/>
      <c r="E71" s="76"/>
      <c r="F71" s="77"/>
      <c r="G71" s="78"/>
      <c r="H71" s="79"/>
      <c r="J71" s="32"/>
      <c r="K71" s="33"/>
      <c r="L71" s="32"/>
      <c r="M71" s="34"/>
    </row>
    <row r="72" spans="2:13" ht="11.25">
      <c r="B72" s="21"/>
      <c r="C72" s="75"/>
      <c r="D72" s="65"/>
      <c r="E72" s="71"/>
      <c r="F72" s="72"/>
      <c r="G72" s="73"/>
      <c r="H72" s="74"/>
      <c r="J72" s="32"/>
      <c r="K72" s="33"/>
      <c r="L72" s="32"/>
      <c r="M72" s="34"/>
    </row>
    <row r="73" spans="2:13" ht="11.25">
      <c r="B73" s="28"/>
      <c r="C73" s="80"/>
      <c r="D73" s="65"/>
      <c r="E73" s="76"/>
      <c r="F73" s="77"/>
      <c r="G73" s="78"/>
      <c r="H73" s="79"/>
      <c r="J73" s="32"/>
      <c r="K73" s="33"/>
      <c r="L73" s="32"/>
      <c r="M73" s="34"/>
    </row>
    <row r="74" spans="2:13" ht="11.25">
      <c r="B74" s="28"/>
      <c r="C74" s="75"/>
      <c r="D74" s="65"/>
      <c r="E74" s="76"/>
      <c r="F74" s="77"/>
      <c r="G74" s="78"/>
      <c r="H74" s="79"/>
      <c r="J74" s="32"/>
      <c r="K74" s="33"/>
      <c r="L74" s="32"/>
      <c r="M74" s="34"/>
    </row>
    <row r="75" spans="2:13" ht="11.25">
      <c r="B75" s="21"/>
      <c r="C75" s="75"/>
      <c r="D75" s="65"/>
      <c r="E75" s="76"/>
      <c r="F75" s="77"/>
      <c r="G75" s="78"/>
      <c r="H75" s="79"/>
      <c r="J75" s="32"/>
      <c r="K75" s="33"/>
      <c r="L75" s="32"/>
      <c r="M75" s="34"/>
    </row>
    <row r="76" spans="2:13" ht="11.25">
      <c r="B76" s="28"/>
      <c r="C76" s="75"/>
      <c r="D76" s="65"/>
      <c r="E76" s="76"/>
      <c r="F76" s="77"/>
      <c r="G76" s="78"/>
      <c r="H76" s="79"/>
      <c r="J76" s="32"/>
      <c r="K76" s="33"/>
      <c r="L76" s="32"/>
      <c r="M76" s="34"/>
    </row>
    <row r="77" spans="2:13" ht="11.25">
      <c r="B77" s="28"/>
      <c r="C77" s="75"/>
      <c r="D77" s="65"/>
      <c r="E77" s="76"/>
      <c r="F77" s="77"/>
      <c r="G77" s="78"/>
      <c r="H77" s="79"/>
      <c r="J77" s="32"/>
      <c r="K77" s="33"/>
      <c r="L77" s="32"/>
      <c r="M77" s="34"/>
    </row>
    <row r="78" spans="2:13" ht="11.25">
      <c r="B78" s="21"/>
      <c r="C78" s="80"/>
      <c r="D78" s="65"/>
      <c r="E78" s="76"/>
      <c r="F78" s="77"/>
      <c r="G78" s="78"/>
      <c r="H78" s="79"/>
      <c r="J78" s="32"/>
      <c r="K78" s="33"/>
      <c r="L78" s="32"/>
      <c r="M78" s="34"/>
    </row>
    <row r="79" spans="2:13" ht="11.25">
      <c r="B79" s="35"/>
      <c r="C79" s="81"/>
      <c r="D79" s="65"/>
      <c r="E79" s="76"/>
      <c r="F79" s="77"/>
      <c r="G79" s="78"/>
      <c r="H79" s="79"/>
      <c r="J79" s="32"/>
      <c r="K79" s="33"/>
      <c r="L79" s="32"/>
      <c r="M79" s="34"/>
    </row>
    <row r="80" spans="2:13" ht="11.25">
      <c r="B80" s="28"/>
      <c r="C80" s="60"/>
      <c r="D80" s="20"/>
      <c r="E80" s="23"/>
      <c r="F80" s="24"/>
      <c r="G80" s="25"/>
      <c r="H80" s="26"/>
      <c r="J80" s="32"/>
      <c r="K80" s="33"/>
      <c r="L80" s="32"/>
      <c r="M80" s="34"/>
    </row>
    <row r="81" spans="2:13" ht="11.25">
      <c r="B81" s="36"/>
      <c r="C81" s="37"/>
      <c r="D81" s="20"/>
      <c r="E81" s="38"/>
      <c r="F81" s="38"/>
      <c r="G81" s="38"/>
      <c r="H81" s="38"/>
      <c r="J81" s="32"/>
      <c r="K81" s="33"/>
      <c r="L81" s="32"/>
      <c r="M81" s="34"/>
    </row>
    <row r="82" spans="2:13" ht="11.25">
      <c r="B82" s="36"/>
      <c r="C82" s="37"/>
      <c r="D82" s="20"/>
      <c r="E82" s="38"/>
      <c r="F82" s="38"/>
      <c r="G82" s="38"/>
      <c r="H82" s="38"/>
      <c r="J82" s="32"/>
      <c r="K82" s="33"/>
      <c r="L82" s="32"/>
      <c r="M82" s="34"/>
    </row>
    <row r="83" spans="1:17" ht="16.5" customHeight="1">
      <c r="A83" s="22"/>
      <c r="B83" s="39"/>
      <c r="C83" s="40"/>
      <c r="D83" s="22"/>
      <c r="E83" s="22"/>
      <c r="F83" s="22"/>
      <c r="G83" s="22"/>
      <c r="H83" s="22"/>
      <c r="I83" s="22"/>
      <c r="J83" s="22"/>
      <c r="K83" s="22"/>
      <c r="Q83" s="37"/>
    </row>
    <row r="84" spans="1:11" ht="15.75" customHeight="1">
      <c r="A84" s="22"/>
      <c r="B84" s="41" t="s">
        <v>8</v>
      </c>
      <c r="C84" s="61">
        <f>AVERAGE(C5:C47)</f>
        <v>1099.6999999999998</v>
      </c>
      <c r="D84" s="42"/>
      <c r="E84" s="39"/>
      <c r="F84" s="39"/>
      <c r="G84" s="22"/>
      <c r="H84" s="43" t="s">
        <v>8</v>
      </c>
      <c r="I84" s="44" t="s">
        <v>21</v>
      </c>
      <c r="J84" s="45"/>
      <c r="K84" s="46"/>
    </row>
    <row r="85" spans="1:11" ht="15.75" customHeight="1">
      <c r="A85" s="22"/>
      <c r="B85" s="47" t="s">
        <v>10</v>
      </c>
      <c r="C85" s="62">
        <f>STDEV(C5:C47)</f>
        <v>228.69798862255104</v>
      </c>
      <c r="D85" s="42"/>
      <c r="E85" s="39"/>
      <c r="F85" s="39"/>
      <c r="G85" s="22"/>
      <c r="H85" s="49" t="s">
        <v>10</v>
      </c>
      <c r="I85" s="50" t="s">
        <v>12</v>
      </c>
      <c r="J85" s="51"/>
      <c r="K85" s="52"/>
    </row>
    <row r="86" spans="1:15" ht="15.75" customHeight="1">
      <c r="A86" s="39"/>
      <c r="B86" s="47" t="s">
        <v>13</v>
      </c>
      <c r="C86" s="48">
        <f>C85/C84</f>
        <v>0.20796397983318277</v>
      </c>
      <c r="D86" s="42"/>
      <c r="E86" s="53">
        <f>C86*100</f>
        <v>20.796397983318275</v>
      </c>
      <c r="F86" s="39" t="s">
        <v>2</v>
      </c>
      <c r="G86" s="22"/>
      <c r="H86" s="49" t="s">
        <v>13</v>
      </c>
      <c r="I86" s="50" t="s">
        <v>14</v>
      </c>
      <c r="J86" s="51"/>
      <c r="K86" s="52"/>
      <c r="M86" s="59" t="s">
        <v>19</v>
      </c>
      <c r="N86" s="83">
        <f>C92-C93-C94</f>
        <v>2</v>
      </c>
      <c r="O86" s="2" t="s">
        <v>0</v>
      </c>
    </row>
    <row r="87" spans="1:15" ht="15.75" customHeight="1">
      <c r="A87" s="39"/>
      <c r="B87" s="47" t="s">
        <v>9</v>
      </c>
      <c r="C87" s="62">
        <f>C84-C85</f>
        <v>871.0020113774488</v>
      </c>
      <c r="D87" s="42"/>
      <c r="E87" s="39"/>
      <c r="F87" s="39"/>
      <c r="G87" s="22"/>
      <c r="H87" s="49" t="s">
        <v>9</v>
      </c>
      <c r="I87" s="50" t="s">
        <v>15</v>
      </c>
      <c r="J87" s="51"/>
      <c r="K87" s="52"/>
      <c r="M87" s="59" t="s">
        <v>18</v>
      </c>
      <c r="N87" s="83">
        <f>C93</f>
        <v>1</v>
      </c>
      <c r="O87" s="2" t="s">
        <v>0</v>
      </c>
    </row>
    <row r="88" spans="1:15" ht="15.75" customHeight="1">
      <c r="A88" s="39"/>
      <c r="B88" s="54" t="s">
        <v>11</v>
      </c>
      <c r="C88" s="63">
        <f>C84+C85</f>
        <v>1328.3979886225509</v>
      </c>
      <c r="D88" s="42"/>
      <c r="E88" s="39"/>
      <c r="F88" s="39"/>
      <c r="G88" s="22"/>
      <c r="H88" s="55" t="s">
        <v>11</v>
      </c>
      <c r="I88" s="56" t="s">
        <v>16</v>
      </c>
      <c r="J88" s="57"/>
      <c r="K88" s="58"/>
      <c r="M88" s="59" t="s">
        <v>17</v>
      </c>
      <c r="N88" s="83">
        <f>C94</f>
        <v>1</v>
      </c>
      <c r="O88" s="2" t="s">
        <v>0</v>
      </c>
    </row>
    <row r="89" spans="1:6" ht="17.25" customHeight="1">
      <c r="A89" s="36"/>
      <c r="C89" s="36"/>
      <c r="D89" s="36"/>
      <c r="E89" s="36"/>
      <c r="F89" s="36"/>
    </row>
    <row r="90" spans="1:3" ht="11.25">
      <c r="A90" s="36"/>
      <c r="C90" s="36"/>
    </row>
    <row r="91" ht="11.25">
      <c r="A91" s="36"/>
    </row>
    <row r="92" ht="11.25">
      <c r="C92" s="2">
        <f>MAX(I5:I80)</f>
        <v>4</v>
      </c>
    </row>
    <row r="93" ht="11.25">
      <c r="C93" s="82">
        <f>COUNTIF(C5:C80,"&gt;1306")</f>
        <v>1</v>
      </c>
    </row>
    <row r="94" ht="11.25">
      <c r="C94" s="82">
        <f>COUNTIF(C5:C80,"&lt;906")</f>
        <v>1</v>
      </c>
    </row>
  </sheetData>
  <sheetProtection/>
  <mergeCells count="2">
    <mergeCell ref="B2:B4"/>
    <mergeCell ref="K14:N1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6" sqref="P2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2016-07-22T01:58:53Z</cp:lastPrinted>
  <dcterms:created xsi:type="dcterms:W3CDTF">2016-04-07T02:09:12Z</dcterms:created>
  <dcterms:modified xsi:type="dcterms:W3CDTF">2021-12-23T03:49:10Z</dcterms:modified>
  <cp:category/>
  <cp:version/>
  <cp:contentType/>
  <cp:contentStatus/>
</cp:coreProperties>
</file>