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G.11" sheetId="1" r:id="rId1"/>
    <sheet name="Sheet2" sheetId="2" r:id="rId2"/>
    <sheet name="Sheet3" sheetId="3" r:id="rId3"/>
  </sheets>
  <definedNames>
    <definedName name="_xlnm.Print_Area" localSheetId="0">'Return G.11'!$A$1:$Q$34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<sst xmlns="http://schemas.openxmlformats.org/spreadsheetml/2006/main" count="50" uniqueCount="25">
  <si>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</si>
  <si>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</si>
  <si>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</si>
  <si>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</si>
  <si>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</si>
  <si>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</si>
  <si>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</si>
  <si>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</si>
  <si>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</si>
  <si>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</si>
  <si>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</si>
  <si>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</si>
  <si>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</si>
  <si>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</si>
  <si>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</si>
  <si>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</si>
  <si>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</si>
  <si>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</si>
  <si>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</si>
  <si>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</si>
  <si>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</si>
  <si>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</si>
  <si>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</si>
  <si>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</si>
  <si>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G.11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</si>
</sst>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8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G.11 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G.11'!$D$33:$O$33</c:f>
              <c:numCache/>
            </c:numRef>
          </c:xVal>
          <c:yVal>
            <c:numRef>
              <c:f>'Return G.11'!$D$34:$O$34</c:f>
              <c:numCache/>
            </c:numRef>
          </c:yVal>
          <c:smooth val="0"/>
        </c:ser>
        <c:axId val="61618781"/>
        <c:axId val="17698118"/>
      </c:scatterChart>
      <c:valAx>
        <c:axId val="6161878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698118"/>
        <c:crossesAt val="10"/>
        <c:crossBetween val="midCat"/>
        <c:dispUnits/>
        <c:majorUnit val="10"/>
      </c:valAx>
      <c:valAx>
        <c:axId val="17698118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6187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3">
      <selection activeCell="R22" sqref="R2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COUNT(J41:J54)</f>
        <v>14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AVERAGE(J41:J54)</f>
        <v>172.8860714285714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(VAR(J41:J54))</f>
        <v>10246.929531456042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2547</v>
      </c>
      <c r="B6" s="27">
        <v>183.2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STDEV(J41:J54)</f>
        <v>101.22711855750929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2548</v>
      </c>
      <c r="B7" s="27">
        <v>302.55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2549</v>
      </c>
      <c r="B8" s="27">
        <v>160.46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2550</v>
      </c>
      <c r="B9" s="27">
        <v>127.06</v>
      </c>
      <c r="C9" s="16"/>
      <c r="D9" s="17"/>
      <c r="E9" s="19"/>
      <c r="F9" s="19"/>
      <c r="U9" s="2" t="s">
        <v>17</v>
      </c>
      <c r="V9" s="20">
        <f>+B80</f>
        <v>0.510045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2551</v>
      </c>
      <c r="B10" s="27">
        <v>154.3</v>
      </c>
      <c r="C10" s="16"/>
      <c r="D10" s="17"/>
      <c r="E10" s="21"/>
      <c r="F10" s="22"/>
      <c r="U10" s="2" t="s">
        <v>18</v>
      </c>
      <c r="V10" s="20">
        <f>+B81</f>
        <v>1.009478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2552</v>
      </c>
      <c r="B11" s="27">
        <v>177.75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2553</v>
      </c>
      <c r="B12" s="27">
        <v>146.4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2554</v>
      </c>
      <c r="B13" s="27">
        <v>465.905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2555</v>
      </c>
      <c r="B14" s="27">
        <v>104.1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2556</v>
      </c>
      <c r="B15" s="27">
        <v>97.4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2557</v>
      </c>
      <c r="B16" s="27">
        <v>176.5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2558</v>
      </c>
      <c r="B17" s="27">
        <v>62.58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2559</v>
      </c>
      <c r="B18" s="27">
        <v>108.7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2560</v>
      </c>
      <c r="B19" s="27">
        <v>153.5</v>
      </c>
      <c r="C19" s="28"/>
      <c r="D19" s="29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28"/>
      <c r="D20" s="29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27"/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27"/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27"/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27"/>
      <c r="C25" s="28"/>
      <c r="D25" s="29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27"/>
      <c r="C26" s="28"/>
      <c r="D26" s="29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78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5"/>
      <c r="B30" s="79"/>
      <c r="C30" s="36"/>
      <c r="D30" s="37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8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9"/>
      <c r="C34" s="53" t="s">
        <v>2</v>
      </c>
      <c r="D34" s="54">
        <f>ROUND((((-LN(-LN(1-1/D33)))+$B$83*$B$84)/$B$83),2)</f>
        <v>158.49</v>
      </c>
      <c r="E34" s="53">
        <f aca="true" t="shared" si="1" ref="E34:O34">ROUND((((-LN(-LN(1-1/E33)))+$B$83*$B$84)/$B$83),2)</f>
        <v>212.26</v>
      </c>
      <c r="F34" s="55">
        <f t="shared" si="1"/>
        <v>246.68</v>
      </c>
      <c r="G34" s="55">
        <f t="shared" si="1"/>
        <v>272.15</v>
      </c>
      <c r="H34" s="55">
        <f t="shared" si="1"/>
        <v>292.41</v>
      </c>
      <c r="I34" s="55">
        <f t="shared" si="1"/>
        <v>347.4</v>
      </c>
      <c r="J34" s="55">
        <f t="shared" si="1"/>
        <v>419.58</v>
      </c>
      <c r="K34" s="55">
        <f t="shared" si="1"/>
        <v>442.48</v>
      </c>
      <c r="L34" s="55">
        <f t="shared" si="1"/>
        <v>513.01</v>
      </c>
      <c r="M34" s="55">
        <f t="shared" si="1"/>
        <v>583.03</v>
      </c>
      <c r="N34" s="55">
        <f t="shared" si="1"/>
        <v>652.79</v>
      </c>
      <c r="O34" s="55">
        <f t="shared" si="1"/>
        <v>744.82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6"/>
      <c r="C35" s="56"/>
      <c r="D35" s="56"/>
      <c r="E35" s="1"/>
      <c r="F35" s="2"/>
      <c r="S35" s="25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49"/>
      <c r="C37" s="49"/>
      <c r="D37" s="49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5"/>
      <c r="B39" s="49"/>
      <c r="C39" s="49"/>
      <c r="D39" s="49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9"/>
      <c r="C41" s="49"/>
      <c r="D41" s="49"/>
      <c r="E41" s="22"/>
      <c r="G41" s="63" t="s">
        <v>21</v>
      </c>
      <c r="I41" s="25">
        <v>2547</v>
      </c>
      <c r="J41" s="24">
        <v>183.2</v>
      </c>
      <c r="K41" s="25"/>
      <c r="S41" s="25"/>
      <c r="Y41" s="6"/>
      <c r="Z41" s="6"/>
      <c r="AA41" s="6"/>
      <c r="AB41" s="6"/>
    </row>
    <row r="42" spans="1:28" ht="21.75">
      <c r="A42" s="23"/>
      <c r="B42" s="56"/>
      <c r="C42" s="56"/>
      <c r="D42" s="56"/>
      <c r="E42" s="1"/>
      <c r="I42" s="25">
        <v>2548</v>
      </c>
      <c r="J42" s="24">
        <v>302.55</v>
      </c>
      <c r="K42" s="25"/>
      <c r="S42" s="25"/>
      <c r="Y42" s="6"/>
      <c r="Z42" s="6"/>
      <c r="AA42" s="6"/>
      <c r="AB42" s="6"/>
    </row>
    <row r="43" spans="1:28" ht="21.75">
      <c r="A43" s="23"/>
      <c r="B43" s="64"/>
      <c r="C43" s="64"/>
      <c r="D43" s="64"/>
      <c r="E43" s="1"/>
      <c r="I43" s="25">
        <v>2549</v>
      </c>
      <c r="J43" s="24">
        <v>160.46</v>
      </c>
      <c r="K43" s="25"/>
      <c r="S43" s="25"/>
      <c r="Y43" s="6"/>
      <c r="Z43" s="6"/>
      <c r="AA43" s="6"/>
      <c r="AB43" s="6"/>
    </row>
    <row r="44" spans="1:28" ht="21.75">
      <c r="A44" s="23"/>
      <c r="B44" s="56"/>
      <c r="C44" s="56"/>
      <c r="D44" s="56"/>
      <c r="E44" s="1"/>
      <c r="I44" s="25">
        <v>2550</v>
      </c>
      <c r="J44" s="24">
        <v>127.06</v>
      </c>
      <c r="K44" s="25"/>
      <c r="S44" s="25"/>
      <c r="Y44" s="6"/>
      <c r="Z44" s="6"/>
      <c r="AA44" s="6"/>
      <c r="AB44" s="6"/>
    </row>
    <row r="45" spans="1:28" ht="21.75">
      <c r="A45" s="23"/>
      <c r="B45" s="56"/>
      <c r="C45" s="56"/>
      <c r="D45" s="56"/>
      <c r="E45" s="65"/>
      <c r="I45" s="25">
        <v>2551</v>
      </c>
      <c r="J45" s="24">
        <v>154.3</v>
      </c>
      <c r="K45" s="25"/>
      <c r="S45" s="25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5">
        <v>2552</v>
      </c>
      <c r="J46" s="24">
        <v>177.75</v>
      </c>
      <c r="K46" s="25"/>
      <c r="S46" s="25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5">
        <v>2553</v>
      </c>
      <c r="J47" s="24">
        <v>146.4</v>
      </c>
      <c r="K47" s="25"/>
      <c r="S47" s="25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5">
        <v>2554</v>
      </c>
      <c r="J48" s="24">
        <v>465.905</v>
      </c>
      <c r="K48" s="25"/>
      <c r="S48" s="25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68">
        <v>2555</v>
      </c>
      <c r="J49" s="24">
        <v>104.1</v>
      </c>
      <c r="K49" s="25"/>
      <c r="S49" s="25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5">
        <v>2556</v>
      </c>
      <c r="J50" s="24">
        <v>97.4</v>
      </c>
      <c r="K50" s="25"/>
      <c r="S50" s="25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5">
        <v>2557</v>
      </c>
      <c r="J51" s="24">
        <v>176.5</v>
      </c>
      <c r="K51" s="25"/>
      <c r="S51" s="25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68">
        <v>2558</v>
      </c>
      <c r="J52" s="24">
        <v>62.58</v>
      </c>
      <c r="K52" s="25"/>
      <c r="S52" s="25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25">
        <v>2559</v>
      </c>
      <c r="J53" s="24">
        <v>108.7</v>
      </c>
      <c r="K53" s="25"/>
      <c r="S53" s="25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25">
        <v>2560</v>
      </c>
      <c r="J54" s="24">
        <v>153.5</v>
      </c>
      <c r="K54" s="25"/>
      <c r="S54" s="25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25"/>
      <c r="J55" s="24"/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25"/>
      <c r="J56" s="24"/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25"/>
      <c r="J57" s="24"/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/>
      <c r="J58" s="24"/>
      <c r="K58" s="25"/>
      <c r="S58" s="25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5"/>
      <c r="J59" s="24"/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5"/>
      <c r="J60" s="24"/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/>
      <c r="J61" s="24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5"/>
      <c r="J62" s="24"/>
      <c r="K62" s="25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71"/>
      <c r="J63" s="80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57"/>
      <c r="H64" s="57"/>
      <c r="I64" s="73"/>
      <c r="J64" s="81"/>
      <c r="K64" s="74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5"/>
      <c r="J65" s="24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5"/>
      <c r="J66" s="24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5">
        <f>IF($A$79&gt;=6,VLOOKUP($F$78,$X$3:$AC$38,$A$79-4),VLOOKUP($A$78,$X$3:$AC$38,$A$79+1))</f>
        <v>0.510045</v>
      </c>
      <c r="C80" s="75"/>
      <c r="D80" s="75"/>
      <c r="E80" s="75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5">
        <f>IF($A$79&gt;=6,VLOOKUP($F$78,$Y$58:$AD$97,$A$79-4),VLOOKUP($A$78,$Y$58:$AD$97,$A$79+1))</f>
        <v>1.009478</v>
      </c>
      <c r="C81" s="75"/>
      <c r="D81" s="75"/>
      <c r="E81" s="75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6">
        <f>B81/V6</f>
        <v>0.00997240674618723</v>
      </c>
      <c r="C83" s="76"/>
      <c r="D83" s="76"/>
      <c r="E83" s="76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7">
        <f>V4-(B80/B83)</f>
        <v>121.74044400066825</v>
      </c>
      <c r="C84" s="76"/>
      <c r="D84" s="76"/>
      <c r="E84" s="76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68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68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8"/>
      <c r="J93" s="68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8"/>
      <c r="J94" s="68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2018-06-22T02:13:46Z</dcterms:modified>
  <cp:category/>
  <cp:version/>
  <cp:contentType/>
  <cp:contentStatus/>
</cp:coreProperties>
</file>