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5" windowWidth="768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G8" sheetId="6" r:id="rId6"/>
    <sheet name="Sheet1" sheetId="7" r:id="rId7"/>
  </sheets>
  <definedNames>
    <definedName name="_xlnm.Print_Area" localSheetId="2">'DATA'!$C:$O</definedName>
    <definedName name="_xlnm.Print_Area" localSheetId="5">'G8'!$G$1:$O$34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<sst xmlns="http://schemas.openxmlformats.org/spreadsheetml/2006/main" count="764" uniqueCount="204">
  <si>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</si>
  <si>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</si>
  <si>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</si>
  <si>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</si>
  <si>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</si>
  <si>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</si>
  <si>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River………..................................…………........................................…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</si>
  <si>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</si>
  <si>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</si>
  <si>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</si>
  <si>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</si>
  <si>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</si>
  <si>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</si>
  <si>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</si>
  <si>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</si>
  <si>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</si>
  <si>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</si>
  <si>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</si>
  <si>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</si>
  <si>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</si>
  <si>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</si>
  <si>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</si>
  <si>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</si>
  <si>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</si>
  <si>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</si>
  <si>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</si>
  <si>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</si>
  <si>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</si>
  <si>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YEAR98</t>
  </si>
  <si>
    <t>YEAR99</t>
  </si>
  <si>
    <t>Measurements</t>
  </si>
  <si>
    <t>YEAR00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</si>
  <si>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</si>
  <si>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</si>
  <si>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</si>
  <si>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</si>
  <si>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</si>
  <si>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</si>
  <si>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</si>
  <si>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</si>
  <si>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</si>
  <si>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</si>
  <si>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</si>
  <si>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</si>
  <si>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</si>
  <si>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</si>
  <si>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</si>
  <si>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</si>
  <si>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</si>
  <si>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</si>
  <si>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</si>
  <si>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</si>
  <si>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</si>
  <si>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85, 87, 89</t>
  </si>
  <si>
    <t>91, 93, 95</t>
  </si>
  <si>
    <t>1, 3, 5</t>
  </si>
  <si>
    <t>85 - 87</t>
  </si>
  <si>
    <t>88 - 90</t>
  </si>
  <si>
    <t>109, 111, 113</t>
  </si>
  <si>
    <t>115, 117, 119</t>
  </si>
  <si>
    <t>YEAR01</t>
  </si>
  <si>
    <t xml:space="preserve">79, 81, 83 </t>
  </si>
  <si>
    <t>103, 105, 107</t>
  </si>
  <si>
    <t>97, 99, 101</t>
  </si>
  <si>
    <t>97 - 99</t>
  </si>
  <si>
    <t>100 - 102</t>
  </si>
  <si>
    <t>109 - 111</t>
  </si>
  <si>
    <t>112 - 114</t>
  </si>
  <si>
    <t>121 - 123</t>
  </si>
  <si>
    <t>124 - 126</t>
  </si>
  <si>
    <t>127, 129, 131</t>
  </si>
  <si>
    <t>133 - 135</t>
  </si>
  <si>
    <t>136 - 138</t>
  </si>
  <si>
    <t>139, 141, 143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</si>
  <si>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</si>
  <si>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</si>
  <si>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</si>
  <si>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</si>
  <si>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</si>
  <si>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</si>
  <si>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</si>
  <si>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</si>
  <si>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</si>
  <si>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</si>
  <si>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</si>
  <si>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</si>
  <si>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</si>
  <si>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</si>
  <si>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</si>
  <si>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</si>
  <si>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</si>
  <si>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</si>
  <si>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</si>
  <si>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A.Mae Lao</t>
  </si>
  <si>
    <t>Nam Mae Lao</t>
  </si>
  <si>
    <t>121,122,123</t>
  </si>
  <si>
    <t>124,125,126</t>
  </si>
  <si>
    <t>127,129, 131</t>
  </si>
  <si>
    <t>113, 115, 117</t>
  </si>
  <si>
    <t>79,81,83</t>
  </si>
  <si>
    <t>-</t>
  </si>
  <si>
    <t>Computed by        Suntanee</t>
  </si>
  <si>
    <t>Checked by          Preecha</t>
  </si>
  <si>
    <t>Zero Gage 405.100 M. m.s.l.</t>
  </si>
  <si>
    <t>91,93,95</t>
  </si>
  <si>
    <t>7,9,11</t>
  </si>
  <si>
    <t>19,21,23</t>
  </si>
  <si>
    <t>31,33,35</t>
  </si>
  <si>
    <t>43,45,47</t>
  </si>
  <si>
    <t>55,57,59</t>
  </si>
  <si>
    <t>61-63</t>
  </si>
  <si>
    <t>64-66</t>
  </si>
  <si>
    <t>67,69,71</t>
  </si>
  <si>
    <t>73-75</t>
  </si>
  <si>
    <t>76-78</t>
  </si>
  <si>
    <t>1,3,5</t>
  </si>
  <si>
    <t>13-15</t>
  </si>
  <si>
    <t>16-18</t>
  </si>
  <si>
    <t>25-27</t>
  </si>
  <si>
    <t>28-30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</si>
  <si>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</si>
  <si>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</si>
  <si>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</si>
  <si>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</si>
  <si>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</si>
  <si>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</si>
  <si>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</si>
  <si>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</si>
  <si>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</si>
  <si>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</si>
  <si>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</si>
  <si>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</si>
  <si>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</si>
  <si>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</si>
  <si>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91 - 93</t>
  </si>
  <si>
    <t>94 - 96</t>
  </si>
  <si>
    <t>70-72</t>
  </si>
  <si>
    <t>79-81</t>
  </si>
  <si>
    <t>82-84</t>
  </si>
  <si>
    <t>85-87</t>
  </si>
  <si>
    <t>88-90</t>
  </si>
  <si>
    <t>1-3</t>
  </si>
  <si>
    <t>4-6</t>
  </si>
  <si>
    <t>7-9</t>
  </si>
  <si>
    <t>10-12</t>
  </si>
  <si>
    <t>22-24</t>
  </si>
  <si>
    <t>19-21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</si>
  <si>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</si>
  <si>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</si>
  <si>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</si>
  <si>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</si>
  <si>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</si>
  <si>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</si>
  <si>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</si>
  <si>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</si>
  <si>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</si>
  <si>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</si>
  <si>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67-69</t>
  </si>
  <si>
    <t>91-93</t>
  </si>
  <si>
    <t>94-96</t>
  </si>
  <si>
    <t>97-99</t>
  </si>
  <si>
    <t>100-102</t>
  </si>
  <si>
    <t>103-105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</si>
  <si>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</si>
  <si>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</si>
  <si>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</si>
  <si>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</si>
  <si>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</si>
  <si>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</si>
  <si>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106-108</t>
  </si>
  <si>
    <t>เดือน ม.ค - ก.พ ไม่ได้สำรวจตะกอน เนื่องจากได้นำเครื่องไปซ้อมที่กรม</t>
  </si>
  <si>
    <t xml:space="preserve"> 28-30</t>
  </si>
  <si>
    <t>109-111</t>
  </si>
  <si>
    <t>เดือนธ.ค. ไม่ใด้ตักตะกอน (ตักตะกอนผิด)</t>
  </si>
  <si>
    <t>การคำนวณตะกอน สถานี   G.8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</si>
  <si>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</si>
  <si>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</si>
  <si>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</si>
  <si>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</si>
  <si>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</si>
  <si>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</si>
  <si>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</si>
  <si>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</si>
  <si>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</si>
  <si>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</si>
  <si>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</si>
  <si>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</si>
  <si>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</si>
  <si>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</si>
  <si>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</si>
  <si>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</si>
  <si>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</si>
  <si>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</si>
  <si>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</si>
  <si>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</si>
  <si>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</si>
  <si>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</si>
  <si>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</si>
  <si>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Station..….................. Water year…1997-2015 </t>
  </si>
  <si>
    <r>
      <t>Drainage Area.........2,909...............Km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</si>
  <si>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2,909 Km.</t>
    </r>
    <r>
      <rPr>
        <vertAlign val="superscript"/>
        <sz val="14"/>
        <rFont val="DilleniaUPC"/>
        <family val="1"/>
      </rPr>
      <t>2</t>
    </r>
  </si>
  <si>
    <t xml:space="preserve"> </t>
  </si>
  <si>
    <t>Station  G.8  Water year 2017</t>
  </si>
  <si>
    <t>27มี.ค 61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</si>
</sst>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mmm\-yyyy"/>
    <numFmt numFmtId="204" formatCode="[$-107041E]d\ mmm\ yy;@"/>
    <numFmt numFmtId="205" formatCode="[$-101041E]d\ mmm\ yy;@"/>
    <numFmt numFmtId="206" formatCode="[&lt;=99999999][$-D000000]0\-####\-####;[$-D000000]#\-####\-####"/>
  </numFmts>
  <fonts count="76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UPC"/>
      <family val="2"/>
    </font>
    <font>
      <sz val="12"/>
      <name val="CordiaUPC"/>
      <family val="1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CordiaUPC"/>
      <family val="0"/>
    </font>
    <font>
      <sz val="14"/>
      <color indexed="8"/>
      <name val="CordiaUPC"/>
      <family val="0"/>
    </font>
    <font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9.15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4.95"/>
      <color indexed="8"/>
      <name val="DilleniaUPC"/>
      <family val="0"/>
    </font>
    <font>
      <sz val="10"/>
      <color indexed="8"/>
      <name val="DilleniaUPC"/>
      <family val="0"/>
    </font>
    <font>
      <sz val="14"/>
      <color indexed="8"/>
      <name val="DilleniaUPC"/>
      <family val="0"/>
    </font>
    <font>
      <sz val="11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8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61" fillId="20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4" applyNumberFormat="0" applyAlignment="0" applyProtection="0"/>
    <xf numFmtId="0" fontId="66" fillId="0" borderId="5" applyNumberFormat="0" applyFill="0" applyAlignment="0" applyProtection="0"/>
    <xf numFmtId="0" fontId="67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8" fillId="23" borderId="3" applyNumberFormat="0" applyAlignment="0" applyProtection="0"/>
    <xf numFmtId="0" fontId="69" fillId="24" borderId="0" applyNumberFormat="0" applyBorder="0" applyAlignment="0" applyProtection="0"/>
    <xf numFmtId="0" fontId="70" fillId="0" borderId="6" applyNumberFormat="0" applyFill="0" applyAlignment="0" applyProtection="0"/>
    <xf numFmtId="0" fontId="71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2" fillId="20" borderId="7" applyNumberFormat="0" applyAlignment="0" applyProtection="0"/>
    <xf numFmtId="0" fontId="0" fillId="32" borderId="8" applyNumberFormat="0" applyFont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5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0" xfId="47" applyFont="1">
      <alignment/>
      <protection/>
    </xf>
    <xf numFmtId="0" fontId="5" fillId="0" borderId="0" xfId="47" applyFont="1" applyAlignment="1">
      <alignment horizontal="center"/>
      <protection/>
    </xf>
    <xf numFmtId="0" fontId="5" fillId="0" borderId="0" xfId="47" applyFont="1" applyAlignment="1">
      <alignment horizontal="centerContinuous"/>
      <protection/>
    </xf>
    <xf numFmtId="0" fontId="5" fillId="0" borderId="12" xfId="47" applyFont="1" applyBorder="1" applyAlignment="1">
      <alignment horizontal="centerContinuous" vertical="center"/>
      <protection/>
    </xf>
    <xf numFmtId="0" fontId="5" fillId="0" borderId="13" xfId="47" applyFont="1" applyBorder="1" applyAlignment="1">
      <alignment horizontal="center"/>
      <protection/>
    </xf>
    <xf numFmtId="0" fontId="5" fillId="0" borderId="14" xfId="47" applyFont="1" applyBorder="1" applyAlignment="1">
      <alignment horizontal="center" vertical="center"/>
      <protection/>
    </xf>
    <xf numFmtId="0" fontId="5" fillId="0" borderId="0" xfId="47" applyFont="1" applyAlignment="1">
      <alignment/>
      <protection/>
    </xf>
    <xf numFmtId="191" fontId="5" fillId="0" borderId="0" xfId="47" applyNumberFormat="1" applyFont="1">
      <alignment/>
      <protection/>
    </xf>
    <xf numFmtId="0" fontId="8" fillId="0" borderId="0" xfId="47" applyFont="1" applyAlignment="1">
      <alignment horizontal="centerContinuous"/>
      <protection/>
    </xf>
    <xf numFmtId="0" fontId="5" fillId="0" borderId="0" xfId="47" applyFont="1" applyBorder="1" applyAlignment="1">
      <alignment horizontal="center"/>
      <protection/>
    </xf>
    <xf numFmtId="0" fontId="5" fillId="0" borderId="0" xfId="47" applyFont="1" applyBorder="1">
      <alignment/>
      <protection/>
    </xf>
    <xf numFmtId="0" fontId="5" fillId="0" borderId="0" xfId="47" applyFont="1" applyBorder="1" applyAlignment="1" quotePrefix="1">
      <alignment horizontal="center"/>
      <protection/>
    </xf>
    <xf numFmtId="0" fontId="5" fillId="0" borderId="15" xfId="47" applyFont="1" applyBorder="1">
      <alignment/>
      <protection/>
    </xf>
    <xf numFmtId="0" fontId="5" fillId="0" borderId="15" xfId="47" applyFont="1" applyBorder="1" applyAlignment="1">
      <alignment horizontal="center"/>
      <protection/>
    </xf>
    <xf numFmtId="192" fontId="5" fillId="0" borderId="0" xfId="47" applyNumberFormat="1" applyFont="1" applyBorder="1">
      <alignment/>
      <protection/>
    </xf>
    <xf numFmtId="0" fontId="5" fillId="0" borderId="16" xfId="47" applyFont="1" applyBorder="1">
      <alignment/>
      <protection/>
    </xf>
    <xf numFmtId="0" fontId="5" fillId="0" borderId="16" xfId="47" applyFont="1" applyBorder="1" applyAlignment="1">
      <alignment horizontal="center"/>
      <protection/>
    </xf>
    <xf numFmtId="0" fontId="13" fillId="0" borderId="0" xfId="61" applyFont="1">
      <alignment/>
      <protection/>
    </xf>
    <xf numFmtId="2" fontId="13" fillId="0" borderId="17" xfId="61" applyNumberFormat="1" applyFont="1" applyFill="1" applyBorder="1" applyAlignment="1" applyProtection="1">
      <alignment horizontal="center" vertical="center" shrinkToFit="1"/>
      <protection/>
    </xf>
    <xf numFmtId="197" fontId="13" fillId="0" borderId="17" xfId="61" applyNumberFormat="1" applyFont="1" applyFill="1" applyBorder="1" applyAlignment="1" applyProtection="1">
      <alignment horizontal="center" vertical="center" wrapText="1"/>
      <protection/>
    </xf>
    <xf numFmtId="192" fontId="13" fillId="0" borderId="17" xfId="61" applyNumberFormat="1" applyFont="1" applyFill="1" applyBorder="1" applyAlignment="1" applyProtection="1">
      <alignment horizontal="center" vertical="center" wrapText="1"/>
      <protection/>
    </xf>
    <xf numFmtId="2" fontId="13" fillId="0" borderId="18" xfId="61" applyNumberFormat="1" applyFont="1" applyFill="1" applyBorder="1" applyAlignment="1" applyProtection="1">
      <alignment horizontal="center" vertical="center"/>
      <protection/>
    </xf>
    <xf numFmtId="0" fontId="13" fillId="0" borderId="19" xfId="61" applyFont="1" applyFill="1" applyBorder="1" applyAlignment="1" applyProtection="1">
      <alignment horizontal="center" vertical="center"/>
      <protection/>
    </xf>
    <xf numFmtId="0" fontId="13" fillId="0" borderId="20" xfId="61" applyFont="1" applyFill="1" applyBorder="1" applyAlignment="1" applyProtection="1">
      <alignment horizontal="center" vertical="center"/>
      <protection/>
    </xf>
    <xf numFmtId="197" fontId="13" fillId="0" borderId="18" xfId="61" applyNumberFormat="1" applyFont="1" applyFill="1" applyBorder="1" applyAlignment="1" applyProtection="1">
      <alignment horizontal="center" vertical="center" wrapText="1"/>
      <protection/>
    </xf>
    <xf numFmtId="192" fontId="13" fillId="0" borderId="18" xfId="61" applyNumberFormat="1" applyFont="1" applyFill="1" applyBorder="1" applyAlignment="1" applyProtection="1">
      <alignment horizontal="center" vertical="center"/>
      <protection/>
    </xf>
    <xf numFmtId="4" fontId="13" fillId="0" borderId="21" xfId="61" applyNumberFormat="1" applyFont="1" applyFill="1" applyBorder="1" applyAlignment="1" applyProtection="1">
      <alignment horizontal="center" vertical="center"/>
      <protection/>
    </xf>
    <xf numFmtId="4" fontId="13" fillId="0" borderId="22" xfId="61" applyNumberFormat="1" applyFont="1" applyFill="1" applyBorder="1" applyAlignment="1" applyProtection="1">
      <alignment horizontal="center" vertical="center"/>
      <protection/>
    </xf>
    <xf numFmtId="4" fontId="13" fillId="0" borderId="23" xfId="61" applyNumberFormat="1" applyFont="1" applyFill="1" applyBorder="1" applyAlignment="1" applyProtection="1">
      <alignment horizontal="center" vertical="center"/>
      <protection/>
    </xf>
    <xf numFmtId="0" fontId="13" fillId="33" borderId="17" xfId="61" applyFont="1" applyFill="1" applyBorder="1" applyAlignment="1" applyProtection="1" quotePrefix="1">
      <alignment horizontal="center" vertical="center"/>
      <protection/>
    </xf>
    <xf numFmtId="2" fontId="13" fillId="33" borderId="17" xfId="61" applyNumberFormat="1" applyFont="1" applyFill="1" applyBorder="1" applyAlignment="1" applyProtection="1" quotePrefix="1">
      <alignment horizontal="center" vertical="center"/>
      <protection/>
    </xf>
    <xf numFmtId="0" fontId="13" fillId="33" borderId="24" xfId="61" applyFont="1" applyFill="1" applyBorder="1" applyAlignment="1" applyProtection="1" quotePrefix="1">
      <alignment horizontal="center" vertical="center"/>
      <protection/>
    </xf>
    <xf numFmtId="0" fontId="13" fillId="33" borderId="25" xfId="61" applyFont="1" applyFill="1" applyBorder="1" applyAlignment="1" applyProtection="1" quotePrefix="1">
      <alignment horizontal="center" vertical="center"/>
      <protection/>
    </xf>
    <xf numFmtId="197" fontId="13" fillId="33" borderId="17" xfId="61" applyNumberFormat="1" applyFont="1" applyFill="1" applyBorder="1" applyAlignment="1" applyProtection="1" quotePrefix="1">
      <alignment horizontal="center" vertical="center"/>
      <protection/>
    </xf>
    <xf numFmtId="192" fontId="13" fillId="33" borderId="17" xfId="61" applyNumberFormat="1" applyFont="1" applyFill="1" applyBorder="1" applyAlignment="1" applyProtection="1" quotePrefix="1">
      <alignment horizontal="center" vertical="center"/>
      <protection/>
    </xf>
    <xf numFmtId="194" fontId="13" fillId="33" borderId="17" xfId="61" applyNumberFormat="1" applyFont="1" applyFill="1" applyBorder="1" applyAlignment="1" applyProtection="1" quotePrefix="1">
      <alignment horizontal="center" vertical="center"/>
      <protection/>
    </xf>
    <xf numFmtId="4" fontId="13" fillId="33" borderId="24" xfId="61" applyNumberFormat="1" applyFont="1" applyFill="1" applyBorder="1" applyAlignment="1" applyProtection="1">
      <alignment horizontal="center" vertical="center"/>
      <protection/>
    </xf>
    <xf numFmtId="4" fontId="13" fillId="33" borderId="26" xfId="61" applyNumberFormat="1" applyFont="1" applyFill="1" applyBorder="1" applyAlignment="1" applyProtection="1">
      <alignment horizontal="center" vertical="center"/>
      <protection/>
    </xf>
    <xf numFmtId="4" fontId="13" fillId="33" borderId="25" xfId="61" applyNumberFormat="1" applyFont="1" applyFill="1" applyBorder="1" applyAlignment="1" applyProtection="1">
      <alignment horizontal="center" vertical="center"/>
      <protection/>
    </xf>
    <xf numFmtId="0" fontId="13" fillId="0" borderId="0" xfId="61" applyFont="1" applyAlignment="1">
      <alignment horizontal="right" vertical="center"/>
      <protection/>
    </xf>
    <xf numFmtId="191" fontId="13" fillId="0" borderId="0" xfId="61" applyNumberFormat="1" applyFont="1" applyAlignment="1">
      <alignment horizontal="right" vertical="center"/>
      <protection/>
    </xf>
    <xf numFmtId="0" fontId="15" fillId="0" borderId="0" xfId="61" applyFont="1">
      <alignment/>
      <protection/>
    </xf>
    <xf numFmtId="0" fontId="4" fillId="0" borderId="0" xfId="60">
      <alignment/>
      <protection/>
    </xf>
    <xf numFmtId="0" fontId="16" fillId="0" borderId="0" xfId="60" applyFont="1" applyAlignment="1">
      <alignment horizontal="right"/>
      <protection/>
    </xf>
    <xf numFmtId="0" fontId="16" fillId="0" borderId="0" xfId="60" applyFont="1" applyAlignment="1">
      <alignment horizontal="center"/>
      <protection/>
    </xf>
    <xf numFmtId="0" fontId="16" fillId="0" borderId="0" xfId="60" applyFont="1">
      <alignment/>
      <protection/>
    </xf>
    <xf numFmtId="195" fontId="9" fillId="0" borderId="0" xfId="46" applyNumberFormat="1" applyFont="1" applyAlignment="1">
      <alignment horizontal="center"/>
      <protection/>
    </xf>
    <xf numFmtId="2" fontId="17" fillId="0" borderId="0" xfId="46" applyNumberFormat="1" applyFont="1">
      <alignment/>
      <protection/>
    </xf>
    <xf numFmtId="0" fontId="4" fillId="0" borderId="0" xfId="46" applyFont="1" applyBorder="1" applyAlignment="1">
      <alignment horizontal="center"/>
      <protection/>
    </xf>
    <xf numFmtId="0" fontId="9" fillId="0" borderId="0" xfId="46" applyFont="1">
      <alignment/>
      <protection/>
    </xf>
    <xf numFmtId="0" fontId="16" fillId="0" borderId="0" xfId="46" applyFont="1" applyAlignment="1">
      <alignment horizontal="right" vertical="center"/>
      <protection/>
    </xf>
    <xf numFmtId="0" fontId="16" fillId="0" borderId="0" xfId="46" applyFont="1" applyAlignment="1">
      <alignment horizontal="center" vertical="center"/>
      <protection/>
    </xf>
    <xf numFmtId="0" fontId="16" fillId="0" borderId="0" xfId="46" applyFont="1" applyAlignment="1">
      <alignment horizontal="left" vertical="center"/>
      <protection/>
    </xf>
    <xf numFmtId="191" fontId="4" fillId="0" borderId="0" xfId="46" applyNumberFormat="1" applyFont="1" applyBorder="1" applyAlignment="1">
      <alignment horizontal="center"/>
      <protection/>
    </xf>
    <xf numFmtId="0" fontId="9" fillId="0" borderId="0" xfId="46" applyFont="1" applyAlignment="1">
      <alignment vertical="center"/>
      <protection/>
    </xf>
    <xf numFmtId="0" fontId="4" fillId="0" borderId="0" xfId="46" applyFont="1" applyAlignment="1">
      <alignment horizontal="center"/>
      <protection/>
    </xf>
    <xf numFmtId="15" fontId="9" fillId="0" borderId="0" xfId="46" applyNumberFormat="1" applyFont="1">
      <alignment/>
      <protection/>
    </xf>
    <xf numFmtId="195" fontId="9" fillId="0" borderId="0" xfId="46" applyNumberFormat="1" applyFont="1">
      <alignment/>
      <protection/>
    </xf>
    <xf numFmtId="0" fontId="17" fillId="0" borderId="0" xfId="46" applyFont="1">
      <alignment/>
      <protection/>
    </xf>
    <xf numFmtId="191" fontId="5" fillId="0" borderId="0" xfId="47" applyNumberFormat="1" applyFont="1" applyBorder="1" applyAlignment="1">
      <alignment horizontal="right"/>
      <protection/>
    </xf>
    <xf numFmtId="191" fontId="5" fillId="0" borderId="0" xfId="47" applyNumberFormat="1" applyFont="1" applyBorder="1">
      <alignment/>
      <protection/>
    </xf>
    <xf numFmtId="191" fontId="5" fillId="0" borderId="0" xfId="47" applyNumberFormat="1" applyFont="1" applyBorder="1" applyAlignment="1">
      <alignment horizontal="center"/>
      <protection/>
    </xf>
    <xf numFmtId="0" fontId="5" fillId="0" borderId="27" xfId="47" applyFont="1" applyBorder="1" applyAlignment="1" quotePrefix="1">
      <alignment horizontal="center"/>
      <protection/>
    </xf>
    <xf numFmtId="0" fontId="5" fillId="0" borderId="28" xfId="47" applyFont="1" applyBorder="1" applyAlignment="1" quotePrefix="1">
      <alignment horizontal="center"/>
      <protection/>
    </xf>
    <xf numFmtId="191" fontId="5" fillId="0" borderId="16" xfId="47" applyNumberFormat="1" applyFont="1" applyBorder="1">
      <alignment/>
      <protection/>
    </xf>
    <xf numFmtId="191" fontId="5" fillId="0" borderId="16" xfId="47" applyNumberFormat="1" applyFont="1" applyBorder="1" applyAlignment="1">
      <alignment horizontal="right"/>
      <protection/>
    </xf>
    <xf numFmtId="191" fontId="5" fillId="0" borderId="15" xfId="47" applyNumberFormat="1" applyFont="1" applyBorder="1">
      <alignment/>
      <protection/>
    </xf>
    <xf numFmtId="191" fontId="5" fillId="0" borderId="15" xfId="47" applyNumberFormat="1" applyFont="1" applyBorder="1" applyAlignment="1">
      <alignment horizontal="right"/>
      <protection/>
    </xf>
    <xf numFmtId="0" fontId="5" fillId="0" borderId="29" xfId="47" applyFont="1" applyBorder="1" applyAlignment="1">
      <alignment horizontal="center"/>
      <protection/>
    </xf>
    <xf numFmtId="191" fontId="5" fillId="0" borderId="29" xfId="47" applyNumberFormat="1" applyFont="1" applyBorder="1">
      <alignment/>
      <protection/>
    </xf>
    <xf numFmtId="191" fontId="5" fillId="0" borderId="29" xfId="47" applyNumberFormat="1" applyFont="1" applyBorder="1" applyAlignment="1">
      <alignment horizontal="right"/>
      <protection/>
    </xf>
    <xf numFmtId="191" fontId="5" fillId="0" borderId="29" xfId="47" applyNumberFormat="1" applyFont="1" applyBorder="1" applyAlignment="1">
      <alignment horizontal="center"/>
      <protection/>
    </xf>
    <xf numFmtId="0" fontId="5" fillId="0" borderId="29" xfId="47" applyFont="1" applyBorder="1">
      <alignment/>
      <protection/>
    </xf>
    <xf numFmtId="0" fontId="5" fillId="0" borderId="0" xfId="47" applyFont="1" applyFill="1">
      <alignment/>
      <protection/>
    </xf>
    <xf numFmtId="0" fontId="5" fillId="0" borderId="0" xfId="47" applyFont="1" applyFill="1" applyAlignment="1">
      <alignment horizontal="centerContinuous"/>
      <protection/>
    </xf>
    <xf numFmtId="0" fontId="5" fillId="0" borderId="27" xfId="47" applyFont="1" applyFill="1" applyBorder="1" applyAlignment="1" quotePrefix="1">
      <alignment horizontal="center"/>
      <protection/>
    </xf>
    <xf numFmtId="191" fontId="5" fillId="0" borderId="0" xfId="47" applyNumberFormat="1" applyFont="1" applyFill="1" applyBorder="1">
      <alignment/>
      <protection/>
    </xf>
    <xf numFmtId="191" fontId="5" fillId="0" borderId="16" xfId="47" applyNumberFormat="1" applyFont="1" applyFill="1" applyBorder="1">
      <alignment/>
      <protection/>
    </xf>
    <xf numFmtId="191" fontId="5" fillId="0" borderId="15" xfId="47" applyNumberFormat="1" applyFont="1" applyFill="1" applyBorder="1">
      <alignment/>
      <protection/>
    </xf>
    <xf numFmtId="191" fontId="5" fillId="0" borderId="29" xfId="47" applyNumberFormat="1" applyFont="1" applyFill="1" applyBorder="1">
      <alignment/>
      <protection/>
    </xf>
    <xf numFmtId="0" fontId="5" fillId="0" borderId="30" xfId="47" applyFont="1" applyFill="1" applyBorder="1" applyAlignment="1">
      <alignment horizontal="center" vertical="center" wrapText="1"/>
      <protection/>
    </xf>
    <xf numFmtId="0" fontId="5" fillId="0" borderId="14" xfId="47" applyFont="1" applyFill="1" applyBorder="1" applyAlignment="1">
      <alignment horizontal="center" vertical="center" wrapText="1"/>
      <protection/>
    </xf>
    <xf numFmtId="191" fontId="9" fillId="0" borderId="0" xfId="46" applyNumberFormat="1" applyFont="1">
      <alignment/>
      <protection/>
    </xf>
    <xf numFmtId="16" fontId="5" fillId="0" borderId="0" xfId="47" applyNumberFormat="1" applyFont="1" applyBorder="1" applyAlignment="1">
      <alignment horizontal="center"/>
      <protection/>
    </xf>
    <xf numFmtId="205" fontId="5" fillId="0" borderId="0" xfId="47" applyNumberFormat="1" applyFont="1" applyBorder="1">
      <alignment/>
      <protection/>
    </xf>
    <xf numFmtId="205" fontId="5" fillId="0" borderId="29" xfId="47" applyNumberFormat="1" applyFont="1" applyBorder="1">
      <alignment/>
      <protection/>
    </xf>
    <xf numFmtId="0" fontId="5" fillId="0" borderId="31" xfId="47" applyFont="1" applyBorder="1" applyAlignment="1">
      <alignment horizontal="center"/>
      <protection/>
    </xf>
    <xf numFmtId="191" fontId="5" fillId="0" borderId="31" xfId="47" applyNumberFormat="1" applyFont="1" applyBorder="1">
      <alignment/>
      <protection/>
    </xf>
    <xf numFmtId="191" fontId="5" fillId="0" borderId="31" xfId="47" applyNumberFormat="1" applyFont="1" applyFill="1" applyBorder="1">
      <alignment/>
      <protection/>
    </xf>
    <xf numFmtId="191" fontId="5" fillId="0" borderId="31" xfId="47" applyNumberFormat="1" applyFont="1" applyBorder="1" applyAlignment="1">
      <alignment horizontal="right"/>
      <protection/>
    </xf>
    <xf numFmtId="191" fontId="5" fillId="0" borderId="31" xfId="47" applyNumberFormat="1" applyFont="1" applyBorder="1" applyAlignment="1">
      <alignment horizontal="center"/>
      <protection/>
    </xf>
    <xf numFmtId="0" fontId="5" fillId="0" borderId="15" xfId="47" applyFont="1" applyBorder="1" applyAlignment="1" quotePrefix="1">
      <alignment horizontal="center"/>
      <protection/>
    </xf>
    <xf numFmtId="49" fontId="5" fillId="0" borderId="0" xfId="47" applyNumberFormat="1" applyFont="1" applyBorder="1" applyAlignment="1">
      <alignment horizontal="center"/>
      <protection/>
    </xf>
    <xf numFmtId="49" fontId="5" fillId="0" borderId="16" xfId="47" applyNumberFormat="1" applyFont="1" applyBorder="1" applyAlignment="1">
      <alignment horizontal="center"/>
      <protection/>
    </xf>
    <xf numFmtId="49" fontId="5" fillId="0" borderId="15" xfId="47" applyNumberFormat="1" applyFont="1" applyBorder="1" applyAlignment="1">
      <alignment horizontal="center"/>
      <protection/>
    </xf>
    <xf numFmtId="16" fontId="5" fillId="0" borderId="0" xfId="47" applyNumberFormat="1" applyFont="1" applyBorder="1" applyAlignment="1" quotePrefix="1">
      <alignment horizontal="center"/>
      <protection/>
    </xf>
    <xf numFmtId="14" fontId="5" fillId="0" borderId="0" xfId="47" applyNumberFormat="1" applyFont="1" applyBorder="1" applyAlignment="1">
      <alignment horizontal="center"/>
      <protection/>
    </xf>
    <xf numFmtId="0" fontId="5" fillId="0" borderId="32" xfId="47" applyFont="1" applyBorder="1">
      <alignment/>
      <protection/>
    </xf>
    <xf numFmtId="0" fontId="5" fillId="0" borderId="32" xfId="47" applyFont="1" applyBorder="1" applyAlignment="1">
      <alignment horizontal="center"/>
      <protection/>
    </xf>
    <xf numFmtId="205" fontId="5" fillId="0" borderId="32" xfId="47" applyNumberFormat="1" applyFont="1" applyBorder="1">
      <alignment/>
      <protection/>
    </xf>
    <xf numFmtId="191" fontId="5" fillId="0" borderId="32" xfId="47" applyNumberFormat="1" applyFont="1" applyBorder="1">
      <alignment/>
      <protection/>
    </xf>
    <xf numFmtId="191" fontId="5" fillId="0" borderId="32" xfId="47" applyNumberFormat="1" applyFont="1" applyFill="1" applyBorder="1">
      <alignment/>
      <protection/>
    </xf>
    <xf numFmtId="191" fontId="5" fillId="0" borderId="32" xfId="47" applyNumberFormat="1" applyFont="1" applyBorder="1" applyAlignment="1">
      <alignment horizontal="right"/>
      <protection/>
    </xf>
    <xf numFmtId="0" fontId="8" fillId="0" borderId="0" xfId="47" applyFont="1" applyAlignment="1">
      <alignment horizontal="center"/>
      <protection/>
    </xf>
    <xf numFmtId="0" fontId="5" fillId="0" borderId="33" xfId="47" applyFont="1" applyBorder="1" applyAlignment="1">
      <alignment horizontal="center"/>
      <protection/>
    </xf>
    <xf numFmtId="192" fontId="5" fillId="0" borderId="0" xfId="47" applyNumberFormat="1" applyFont="1" applyBorder="1" applyAlignment="1">
      <alignment horizontal="center"/>
      <protection/>
    </xf>
    <xf numFmtId="2" fontId="5" fillId="0" borderId="34" xfId="47" applyNumberFormat="1" applyFont="1" applyBorder="1" applyAlignment="1">
      <alignment horizontal="center"/>
      <protection/>
    </xf>
    <xf numFmtId="192" fontId="5" fillId="0" borderId="32" xfId="47" applyNumberFormat="1" applyFont="1" applyBorder="1">
      <alignment/>
      <protection/>
    </xf>
    <xf numFmtId="191" fontId="5" fillId="0" borderId="0" xfId="47" applyNumberFormat="1" applyFont="1" applyAlignment="1">
      <alignment horizontal="centerContinuous"/>
      <protection/>
    </xf>
    <xf numFmtId="191" fontId="5" fillId="0" borderId="30" xfId="47" applyNumberFormat="1" applyFont="1" applyBorder="1" applyAlignment="1">
      <alignment horizontal="center" vertical="center"/>
      <protection/>
    </xf>
    <xf numFmtId="191" fontId="5" fillId="0" borderId="14" xfId="47" applyNumberFormat="1" applyFont="1" applyBorder="1" applyAlignment="1">
      <alignment horizontal="center" vertical="center"/>
      <protection/>
    </xf>
    <xf numFmtId="191" fontId="5" fillId="0" borderId="27" xfId="47" applyNumberFormat="1" applyFont="1" applyBorder="1" applyAlignment="1" quotePrefix="1">
      <alignment horizontal="center"/>
      <protection/>
    </xf>
    <xf numFmtId="191" fontId="5" fillId="0" borderId="0" xfId="47" applyNumberFormat="1" applyFont="1" applyFill="1">
      <alignment/>
      <protection/>
    </xf>
    <xf numFmtId="191" fontId="5" fillId="0" borderId="0" xfId="47" applyNumberFormat="1" applyFont="1" applyFill="1" applyAlignment="1">
      <alignment horizontal="centerContinuous"/>
      <protection/>
    </xf>
    <xf numFmtId="191" fontId="5" fillId="0" borderId="35" xfId="47" applyNumberFormat="1" applyFont="1" applyFill="1" applyBorder="1" applyAlignment="1">
      <alignment horizontal="centerContinuous" vertical="center"/>
      <protection/>
    </xf>
    <xf numFmtId="191" fontId="5" fillId="0" borderId="14" xfId="47" applyNumberFormat="1" applyFont="1" applyFill="1" applyBorder="1" applyAlignment="1">
      <alignment horizontal="center" vertical="center"/>
      <protection/>
    </xf>
    <xf numFmtId="191" fontId="5" fillId="0" borderId="27" xfId="47" applyNumberFormat="1" applyFont="1" applyFill="1" applyBorder="1" applyAlignment="1" quotePrefix="1">
      <alignment horizontal="center"/>
      <protection/>
    </xf>
    <xf numFmtId="191" fontId="8" fillId="0" borderId="0" xfId="47" applyNumberFormat="1" applyFont="1" applyAlignment="1">
      <alignment horizontal="centerContinuous"/>
      <protection/>
    </xf>
    <xf numFmtId="191" fontId="5" fillId="0" borderId="0" xfId="47" applyNumberFormat="1" applyFont="1" applyBorder="1" applyAlignment="1" quotePrefix="1">
      <alignment horizontal="center"/>
      <protection/>
    </xf>
    <xf numFmtId="191" fontId="5" fillId="0" borderId="0" xfId="0" applyNumberFormat="1" applyFont="1" applyAlignment="1">
      <alignment/>
    </xf>
    <xf numFmtId="0" fontId="5" fillId="0" borderId="0" xfId="47" applyFont="1" applyAlignment="1">
      <alignment horizontal="right"/>
      <protection/>
    </xf>
    <xf numFmtId="0" fontId="5" fillId="0" borderId="30" xfId="47" applyFont="1" applyBorder="1" applyAlignment="1">
      <alignment horizontal="right" vertical="center" wrapText="1"/>
      <protection/>
    </xf>
    <xf numFmtId="0" fontId="5" fillId="0" borderId="14" xfId="47" applyFont="1" applyBorder="1" applyAlignment="1">
      <alignment horizontal="right" vertical="center"/>
      <protection/>
    </xf>
    <xf numFmtId="0" fontId="5" fillId="0" borderId="27" xfId="47" applyFont="1" applyBorder="1" applyAlignment="1" quotePrefix="1">
      <alignment horizontal="right"/>
      <protection/>
    </xf>
    <xf numFmtId="0" fontId="5" fillId="0" borderId="0" xfId="47" applyFont="1" applyBorder="1" applyAlignment="1">
      <alignment horizontal="right"/>
      <protection/>
    </xf>
    <xf numFmtId="205" fontId="5" fillId="0" borderId="0" xfId="47" applyNumberFormat="1" applyFont="1">
      <alignment/>
      <protection/>
    </xf>
    <xf numFmtId="205" fontId="8" fillId="0" borderId="0" xfId="47" applyNumberFormat="1" applyFont="1">
      <alignment/>
      <protection/>
    </xf>
    <xf numFmtId="205" fontId="6" fillId="0" borderId="0" xfId="47" applyNumberFormat="1" applyFont="1" applyAlignment="1">
      <alignment horizontal="centerContinuous"/>
      <protection/>
    </xf>
    <xf numFmtId="205" fontId="5" fillId="0" borderId="36" xfId="47" applyNumberFormat="1" applyFont="1" applyBorder="1" applyAlignment="1">
      <alignment horizontal="center"/>
      <protection/>
    </xf>
    <xf numFmtId="205" fontId="5" fillId="0" borderId="37" xfId="47" applyNumberFormat="1" applyFont="1" applyBorder="1" applyAlignment="1">
      <alignment horizontal="center"/>
      <protection/>
    </xf>
    <xf numFmtId="205" fontId="5" fillId="0" borderId="38" xfId="47" applyNumberFormat="1" applyFont="1" applyBorder="1" applyAlignment="1" quotePrefix="1">
      <alignment horizontal="center"/>
      <protection/>
    </xf>
    <xf numFmtId="192" fontId="5" fillId="0" borderId="39" xfId="47" applyNumberFormat="1" applyFont="1" applyBorder="1">
      <alignment/>
      <protection/>
    </xf>
    <xf numFmtId="192" fontId="5" fillId="0" borderId="40" xfId="47" applyNumberFormat="1" applyFont="1" applyBorder="1">
      <alignment/>
      <protection/>
    </xf>
    <xf numFmtId="0" fontId="5" fillId="0" borderId="41" xfId="47" applyFont="1" applyBorder="1">
      <alignment/>
      <protection/>
    </xf>
    <xf numFmtId="0" fontId="5" fillId="0" borderId="0" xfId="47" applyNumberFormat="1" applyFont="1" applyAlignment="1">
      <alignment horizontal="center"/>
      <protection/>
    </xf>
    <xf numFmtId="0" fontId="5" fillId="0" borderId="0" xfId="47" applyNumberFormat="1" applyFont="1" applyBorder="1" applyAlignment="1">
      <alignment horizontal="center"/>
      <protection/>
    </xf>
    <xf numFmtId="0" fontId="5" fillId="0" borderId="16" xfId="47" applyNumberFormat="1" applyFont="1" applyBorder="1" applyAlignment="1">
      <alignment horizontal="center"/>
      <protection/>
    </xf>
    <xf numFmtId="0" fontId="5" fillId="0" borderId="15" xfId="47" applyNumberFormat="1" applyFont="1" applyBorder="1" applyAlignment="1">
      <alignment horizontal="center"/>
      <protection/>
    </xf>
    <xf numFmtId="0" fontId="5" fillId="0" borderId="31" xfId="47" applyNumberFormat="1" applyFont="1" applyBorder="1" applyAlignment="1">
      <alignment horizontal="center"/>
      <protection/>
    </xf>
    <xf numFmtId="0" fontId="5" fillId="0" borderId="29" xfId="47" applyNumberFormat="1" applyFont="1" applyBorder="1" applyAlignment="1">
      <alignment horizontal="center"/>
      <protection/>
    </xf>
    <xf numFmtId="0" fontId="5" fillId="0" borderId="32" xfId="47" applyNumberFormat="1" applyFont="1" applyBorder="1" applyAlignment="1">
      <alignment horizontal="center"/>
      <protection/>
    </xf>
    <xf numFmtId="0" fontId="28" fillId="0" borderId="0" xfId="0" applyFont="1" applyAlignment="1">
      <alignment/>
    </xf>
    <xf numFmtId="0" fontId="29" fillId="0" borderId="17" xfId="62" applyFont="1" applyBorder="1" applyAlignment="1">
      <alignment horizontal="center"/>
      <protection/>
    </xf>
    <xf numFmtId="0" fontId="29" fillId="0" borderId="42" xfId="62" applyFont="1" applyBorder="1" applyAlignment="1">
      <alignment horizontal="center"/>
      <protection/>
    </xf>
    <xf numFmtId="2" fontId="29" fillId="0" borderId="43" xfId="62" applyNumberFormat="1" applyFont="1" applyBorder="1" applyAlignment="1">
      <alignment horizontal="center"/>
      <protection/>
    </xf>
    <xf numFmtId="0" fontId="29" fillId="0" borderId="44" xfId="62" applyFont="1" applyBorder="1" applyAlignment="1">
      <alignment horizontal="center"/>
      <protection/>
    </xf>
    <xf numFmtId="0" fontId="29" fillId="0" borderId="0" xfId="62" applyFont="1" applyBorder="1" applyAlignment="1">
      <alignment horizontal="center"/>
      <protection/>
    </xf>
    <xf numFmtId="2" fontId="29" fillId="0" borderId="45" xfId="62" applyNumberFormat="1" applyFont="1" applyBorder="1" applyAlignment="1">
      <alignment horizontal="center"/>
      <protection/>
    </xf>
    <xf numFmtId="2" fontId="29" fillId="0" borderId="45" xfId="62" applyNumberFormat="1" applyFont="1" applyBorder="1">
      <alignment/>
      <protection/>
    </xf>
    <xf numFmtId="0" fontId="29" fillId="0" borderId="18" xfId="62" applyFont="1" applyBorder="1" applyAlignment="1">
      <alignment horizontal="center"/>
      <protection/>
    </xf>
    <xf numFmtId="2" fontId="29" fillId="0" borderId="46" xfId="62" applyNumberFormat="1" applyFont="1" applyBorder="1" applyAlignment="1">
      <alignment horizontal="center"/>
      <protection/>
    </xf>
    <xf numFmtId="205" fontId="4" fillId="0" borderId="47" xfId="62" applyNumberFormat="1" applyFont="1" applyBorder="1" applyAlignment="1">
      <alignment horizontal="center"/>
      <protection/>
    </xf>
    <xf numFmtId="0" fontId="4" fillId="0" borderId="47" xfId="62" applyBorder="1" applyAlignment="1">
      <alignment horizontal="center"/>
      <protection/>
    </xf>
    <xf numFmtId="193" fontId="4" fillId="0" borderId="47" xfId="62" applyNumberFormat="1" applyBorder="1">
      <alignment/>
      <protection/>
    </xf>
    <xf numFmtId="2" fontId="4" fillId="0" borderId="47" xfId="62" applyNumberFormat="1" applyBorder="1">
      <alignment/>
      <protection/>
    </xf>
    <xf numFmtId="2" fontId="4" fillId="0" borderId="48" xfId="62" applyNumberFormat="1" applyBorder="1" applyAlignment="1">
      <alignment horizontal="right"/>
      <protection/>
    </xf>
    <xf numFmtId="193" fontId="4" fillId="0" borderId="47" xfId="62" applyNumberFormat="1" applyBorder="1" applyAlignment="1">
      <alignment horizontal="right"/>
      <protection/>
    </xf>
    <xf numFmtId="2" fontId="4" fillId="0" borderId="47" xfId="62" applyNumberFormat="1" applyBorder="1" applyAlignment="1">
      <alignment horizontal="right"/>
      <protection/>
    </xf>
    <xf numFmtId="2" fontId="4" fillId="0" borderId="18" xfId="62" applyNumberFormat="1" applyBorder="1" applyAlignment="1">
      <alignment horizontal="right"/>
      <protection/>
    </xf>
    <xf numFmtId="205" fontId="29" fillId="0" borderId="17" xfId="62" applyNumberFormat="1" applyFont="1" applyBorder="1" applyAlignment="1">
      <alignment horizontal="center"/>
      <protection/>
    </xf>
    <xf numFmtId="205" fontId="29" fillId="0" borderId="44" xfId="62" applyNumberFormat="1" applyFont="1" applyBorder="1" applyAlignment="1">
      <alignment horizontal="center"/>
      <protection/>
    </xf>
    <xf numFmtId="205" fontId="29" fillId="0" borderId="44" xfId="62" applyNumberFormat="1" applyFont="1" applyBorder="1">
      <alignment/>
      <protection/>
    </xf>
    <xf numFmtId="205" fontId="29" fillId="0" borderId="18" xfId="62" applyNumberFormat="1" applyFont="1" applyBorder="1">
      <alignment/>
      <protection/>
    </xf>
    <xf numFmtId="205" fontId="0" fillId="0" borderId="47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47" xfId="0" applyBorder="1" applyAlignment="1">
      <alignment horizontal="center"/>
    </xf>
    <xf numFmtId="192" fontId="29" fillId="34" borderId="42" xfId="62" applyNumberFormat="1" applyFont="1" applyFill="1" applyBorder="1" applyAlignment="1">
      <alignment horizontal="center"/>
      <protection/>
    </xf>
    <xf numFmtId="192" fontId="29" fillId="34" borderId="0" xfId="62" applyNumberFormat="1" applyFont="1" applyFill="1" applyBorder="1" applyAlignment="1">
      <alignment horizontal="center"/>
      <protection/>
    </xf>
    <xf numFmtId="192" fontId="29" fillId="34" borderId="49" xfId="62" applyNumberFormat="1" applyFont="1" applyFill="1" applyBorder="1">
      <alignment/>
      <protection/>
    </xf>
    <xf numFmtId="192" fontId="4" fillId="34" borderId="47" xfId="62" applyNumberFormat="1" applyFill="1" applyBorder="1">
      <alignment/>
      <protection/>
    </xf>
    <xf numFmtId="192" fontId="0" fillId="0" borderId="0" xfId="0" applyNumberFormat="1" applyAlignment="1">
      <alignment/>
    </xf>
    <xf numFmtId="193" fontId="29" fillId="0" borderId="17" xfId="62" applyNumberFormat="1" applyFont="1" applyBorder="1" applyAlignment="1">
      <alignment horizontal="center"/>
      <protection/>
    </xf>
    <xf numFmtId="193" fontId="29" fillId="0" borderId="42" xfId="62" applyNumberFormat="1" applyFont="1" applyBorder="1" applyAlignment="1">
      <alignment horizontal="center"/>
      <protection/>
    </xf>
    <xf numFmtId="193" fontId="29" fillId="0" borderId="44" xfId="62" applyNumberFormat="1" applyFont="1" applyBorder="1" applyAlignment="1">
      <alignment horizontal="center"/>
      <protection/>
    </xf>
    <xf numFmtId="193" fontId="29" fillId="0" borderId="0" xfId="62" applyNumberFormat="1" applyFont="1" applyBorder="1" applyAlignment="1">
      <alignment horizontal="center"/>
      <protection/>
    </xf>
    <xf numFmtId="193" fontId="29" fillId="0" borderId="18" xfId="62" applyNumberFormat="1" applyFont="1" applyBorder="1" applyAlignment="1">
      <alignment horizontal="center"/>
      <protection/>
    </xf>
    <xf numFmtId="193" fontId="29" fillId="0" borderId="49" xfId="62" applyNumberFormat="1" applyFont="1" applyBorder="1" applyAlignment="1">
      <alignment horizontal="center"/>
      <protection/>
    </xf>
    <xf numFmtId="193" fontId="0" fillId="0" borderId="47" xfId="0" applyNumberFormat="1" applyBorder="1" applyAlignment="1">
      <alignment/>
    </xf>
    <xf numFmtId="193" fontId="0" fillId="0" borderId="0" xfId="0" applyNumberFormat="1" applyAlignment="1">
      <alignment/>
    </xf>
    <xf numFmtId="2" fontId="29" fillId="0" borderId="17" xfId="62" applyNumberFormat="1" applyFont="1" applyBorder="1" applyAlignment="1">
      <alignment horizontal="center"/>
      <protection/>
    </xf>
    <xf numFmtId="2" fontId="29" fillId="0" borderId="44" xfId="62" applyNumberFormat="1" applyFont="1" applyBorder="1" applyAlignment="1">
      <alignment horizontal="center"/>
      <protection/>
    </xf>
    <xf numFmtId="2" fontId="29" fillId="0" borderId="44" xfId="62" applyNumberFormat="1" applyFont="1" applyBorder="1">
      <alignment/>
      <protection/>
    </xf>
    <xf numFmtId="2" fontId="0" fillId="0" borderId="47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50" xfId="47" applyFont="1" applyBorder="1">
      <alignment/>
      <protection/>
    </xf>
    <xf numFmtId="0" fontId="5" fillId="0" borderId="50" xfId="47" applyNumberFormat="1" applyFont="1" applyBorder="1" applyAlignment="1">
      <alignment horizontal="center"/>
      <protection/>
    </xf>
    <xf numFmtId="205" fontId="5" fillId="0" borderId="50" xfId="47" applyNumberFormat="1" applyFont="1" applyBorder="1">
      <alignment/>
      <protection/>
    </xf>
    <xf numFmtId="191" fontId="5" fillId="0" borderId="50" xfId="47" applyNumberFormat="1" applyFont="1" applyBorder="1">
      <alignment/>
      <protection/>
    </xf>
    <xf numFmtId="191" fontId="5" fillId="0" borderId="50" xfId="47" applyNumberFormat="1" applyFont="1" applyFill="1" applyBorder="1">
      <alignment/>
      <protection/>
    </xf>
    <xf numFmtId="191" fontId="5" fillId="0" borderId="50" xfId="47" applyNumberFormat="1" applyFont="1" applyBorder="1" applyAlignment="1">
      <alignment horizontal="right"/>
      <protection/>
    </xf>
    <xf numFmtId="192" fontId="5" fillId="0" borderId="50" xfId="47" applyNumberFormat="1" applyFont="1" applyBorder="1">
      <alignment/>
      <protection/>
    </xf>
    <xf numFmtId="0" fontId="16" fillId="0" borderId="0" xfId="61" applyFont="1">
      <alignment/>
      <protection/>
    </xf>
    <xf numFmtId="205" fontId="0" fillId="0" borderId="47" xfId="47" applyNumberFormat="1" applyFont="1" applyBorder="1">
      <alignment/>
      <protection/>
    </xf>
    <xf numFmtId="191" fontId="0" fillId="0" borderId="47" xfId="47" applyNumberFormat="1" applyFont="1" applyFill="1" applyBorder="1">
      <alignment/>
      <protection/>
    </xf>
    <xf numFmtId="191" fontId="13" fillId="0" borderId="47" xfId="61" applyNumberFormat="1" applyFont="1" applyFill="1" applyBorder="1" applyAlignment="1">
      <alignment horizontal="right" vertical="center"/>
      <protection/>
    </xf>
    <xf numFmtId="191" fontId="13" fillId="0" borderId="47" xfId="60" applyNumberFormat="1" applyFont="1" applyBorder="1" applyAlignment="1">
      <alignment horizontal="right" vertical="center"/>
      <protection/>
    </xf>
    <xf numFmtId="0" fontId="13" fillId="33" borderId="47" xfId="61" applyFont="1" applyFill="1" applyBorder="1" applyAlignment="1">
      <alignment horizontal="center" vertical="center"/>
      <protection/>
    </xf>
    <xf numFmtId="194" fontId="13" fillId="0" borderId="47" xfId="60" applyNumberFormat="1" applyFont="1" applyBorder="1" applyAlignment="1">
      <alignment horizontal="right" vertical="center"/>
      <protection/>
    </xf>
    <xf numFmtId="191" fontId="26" fillId="0" borderId="47" xfId="47" applyNumberFormat="1" applyFont="1" applyBorder="1">
      <alignment/>
      <protection/>
    </xf>
    <xf numFmtId="0" fontId="16" fillId="0" borderId="47" xfId="61" applyFont="1" applyBorder="1">
      <alignment/>
      <protection/>
    </xf>
    <xf numFmtId="0" fontId="13" fillId="0" borderId="47" xfId="61" applyFont="1" applyBorder="1" applyAlignment="1">
      <alignment horizontal="right"/>
      <protection/>
    </xf>
    <xf numFmtId="49" fontId="5" fillId="0" borderId="50" xfId="47" applyNumberFormat="1" applyFont="1" applyBorder="1" applyAlignment="1">
      <alignment horizontal="center"/>
      <protection/>
    </xf>
    <xf numFmtId="0" fontId="5" fillId="0" borderId="51" xfId="47" applyFont="1" applyBorder="1">
      <alignment/>
      <protection/>
    </xf>
    <xf numFmtId="0" fontId="5" fillId="0" borderId="51" xfId="47" applyNumberFormat="1" applyFont="1" applyBorder="1" applyAlignment="1">
      <alignment horizontal="center"/>
      <protection/>
    </xf>
    <xf numFmtId="205" fontId="5" fillId="0" borderId="51" xfId="47" applyNumberFormat="1" applyFont="1" applyBorder="1">
      <alignment/>
      <protection/>
    </xf>
    <xf numFmtId="191" fontId="5" fillId="0" borderId="51" xfId="47" applyNumberFormat="1" applyFont="1" applyBorder="1">
      <alignment/>
      <protection/>
    </xf>
    <xf numFmtId="191" fontId="5" fillId="0" borderId="51" xfId="47" applyNumberFormat="1" applyFont="1" applyFill="1" applyBorder="1">
      <alignment/>
      <protection/>
    </xf>
    <xf numFmtId="191" fontId="5" fillId="0" borderId="51" xfId="47" applyNumberFormat="1" applyFont="1" applyBorder="1" applyAlignment="1">
      <alignment horizontal="right"/>
      <protection/>
    </xf>
    <xf numFmtId="49" fontId="5" fillId="0" borderId="51" xfId="47" applyNumberFormat="1" applyFont="1" applyBorder="1" applyAlignment="1">
      <alignment horizontal="center"/>
      <protection/>
    </xf>
    <xf numFmtId="192" fontId="5" fillId="0" borderId="51" xfId="47" applyNumberFormat="1" applyFont="1" applyBorder="1">
      <alignment/>
      <protection/>
    </xf>
    <xf numFmtId="191" fontId="26" fillId="0" borderId="0" xfId="47" applyNumberFormat="1" applyFont="1" applyBorder="1">
      <alignment/>
      <protection/>
    </xf>
    <xf numFmtId="191" fontId="13" fillId="0" borderId="0" xfId="61" applyNumberFormat="1" applyFont="1" applyFill="1" applyBorder="1" applyAlignment="1">
      <alignment horizontal="right" vertical="center"/>
      <protection/>
    </xf>
    <xf numFmtId="204" fontId="5" fillId="0" borderId="0" xfId="47" applyNumberFormat="1" applyFont="1" applyBorder="1">
      <alignment/>
      <protection/>
    </xf>
    <xf numFmtId="204" fontId="5" fillId="0" borderId="16" xfId="47" applyNumberFormat="1" applyFont="1" applyBorder="1">
      <alignment/>
      <protection/>
    </xf>
    <xf numFmtId="204" fontId="5" fillId="0" borderId="29" xfId="47" applyNumberFormat="1" applyFont="1" applyBorder="1">
      <alignment/>
      <protection/>
    </xf>
    <xf numFmtId="204" fontId="5" fillId="0" borderId="15" xfId="47" applyNumberFormat="1" applyFont="1" applyBorder="1">
      <alignment/>
      <protection/>
    </xf>
    <xf numFmtId="204" fontId="5" fillId="0" borderId="31" xfId="47" applyNumberFormat="1" applyFont="1" applyBorder="1">
      <alignment/>
      <protection/>
    </xf>
    <xf numFmtId="204" fontId="5" fillId="0" borderId="0" xfId="47" applyNumberFormat="1" applyFont="1" applyBorder="1" applyAlignment="1">
      <alignment horizontal="center"/>
      <protection/>
    </xf>
    <xf numFmtId="204" fontId="9" fillId="0" borderId="0" xfId="46" applyNumberFormat="1" applyFont="1" applyAlignment="1">
      <alignment horizontal="center"/>
      <protection/>
    </xf>
    <xf numFmtId="193" fontId="4" fillId="0" borderId="47" xfId="62" applyNumberFormat="1" applyFont="1" applyBorder="1">
      <alignment/>
      <protection/>
    </xf>
    <xf numFmtId="192" fontId="4" fillId="34" borderId="47" xfId="62" applyNumberFormat="1" applyFont="1" applyFill="1" applyBorder="1">
      <alignment/>
      <protection/>
    </xf>
    <xf numFmtId="2" fontId="4" fillId="0" borderId="47" xfId="62" applyNumberFormat="1" applyFont="1" applyBorder="1">
      <alignment/>
      <protection/>
    </xf>
    <xf numFmtId="0" fontId="4" fillId="0" borderId="47" xfId="62" applyFont="1" applyBorder="1" applyAlignment="1">
      <alignment horizontal="center"/>
      <protection/>
    </xf>
    <xf numFmtId="205" fontId="0" fillId="0" borderId="18" xfId="0" applyNumberFormat="1" applyBorder="1" applyAlignment="1">
      <alignment/>
    </xf>
    <xf numFmtId="193" fontId="0" fillId="0" borderId="18" xfId="0" applyNumberFormat="1" applyBorder="1" applyAlignment="1">
      <alignment/>
    </xf>
    <xf numFmtId="193" fontId="4" fillId="0" borderId="18" xfId="62" applyNumberFormat="1" applyFont="1" applyBorder="1">
      <alignment/>
      <protection/>
    </xf>
    <xf numFmtId="192" fontId="4" fillId="34" borderId="18" xfId="62" applyNumberFormat="1" applyFont="1" applyFill="1" applyBorder="1">
      <alignment/>
      <protection/>
    </xf>
    <xf numFmtId="2" fontId="4" fillId="0" borderId="18" xfId="62" applyNumberFormat="1" applyFont="1" applyBorder="1">
      <alignment/>
      <protection/>
    </xf>
    <xf numFmtId="2" fontId="0" fillId="0" borderId="18" xfId="0" applyNumberFormat="1" applyBorder="1" applyAlignment="1">
      <alignment/>
    </xf>
    <xf numFmtId="205" fontId="0" fillId="0" borderId="52" xfId="0" applyNumberFormat="1" applyBorder="1" applyAlignment="1">
      <alignment/>
    </xf>
    <xf numFmtId="193" fontId="0" fillId="0" borderId="52" xfId="0" applyNumberFormat="1" applyBorder="1" applyAlignment="1">
      <alignment/>
    </xf>
    <xf numFmtId="193" fontId="4" fillId="0" borderId="52" xfId="62" applyNumberFormat="1" applyFont="1" applyBorder="1">
      <alignment/>
      <protection/>
    </xf>
    <xf numFmtId="192" fontId="4" fillId="34" borderId="52" xfId="62" applyNumberFormat="1" applyFont="1" applyFill="1" applyBorder="1">
      <alignment/>
      <protection/>
    </xf>
    <xf numFmtId="2" fontId="4" fillId="0" borderId="52" xfId="62" applyNumberFormat="1" applyFont="1" applyBorder="1">
      <alignment/>
      <protection/>
    </xf>
    <xf numFmtId="0" fontId="4" fillId="0" borderId="52" xfId="62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0" fontId="0" fillId="0" borderId="18" xfId="0" applyBorder="1" applyAlignment="1">
      <alignment horizontal="center"/>
    </xf>
    <xf numFmtId="205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193" fontId="0" fillId="0" borderId="53" xfId="0" applyNumberFormat="1" applyBorder="1" applyAlignment="1">
      <alignment/>
    </xf>
    <xf numFmtId="193" fontId="4" fillId="0" borderId="53" xfId="62" applyNumberFormat="1" applyFont="1" applyBorder="1">
      <alignment/>
      <protection/>
    </xf>
    <xf numFmtId="192" fontId="4" fillId="34" borderId="53" xfId="62" applyNumberFormat="1" applyFont="1" applyFill="1" applyBorder="1">
      <alignment/>
      <protection/>
    </xf>
    <xf numFmtId="2" fontId="4" fillId="0" borderId="53" xfId="62" applyNumberFormat="1" applyFont="1" applyBorder="1">
      <alignment/>
      <protection/>
    </xf>
    <xf numFmtId="0" fontId="0" fillId="0" borderId="54" xfId="0" applyBorder="1" applyAlignment="1">
      <alignment horizontal="center"/>
    </xf>
    <xf numFmtId="2" fontId="0" fillId="0" borderId="53" xfId="0" applyNumberFormat="1" applyBorder="1" applyAlignment="1">
      <alignment/>
    </xf>
    <xf numFmtId="2" fontId="0" fillId="0" borderId="47" xfId="0" applyNumberFormat="1" applyFont="1" applyBorder="1" applyAlignment="1">
      <alignment/>
    </xf>
    <xf numFmtId="15" fontId="9" fillId="0" borderId="0" xfId="46" applyNumberFormat="1" applyFont="1" applyAlignment="1">
      <alignment horizontal="center"/>
      <protection/>
    </xf>
    <xf numFmtId="205" fontId="26" fillId="0" borderId="47" xfId="47" applyNumberFormat="1" applyFont="1" applyBorder="1">
      <alignment/>
      <protection/>
    </xf>
    <xf numFmtId="191" fontId="26" fillId="0" borderId="47" xfId="47" applyNumberFormat="1" applyFont="1" applyFill="1" applyBorder="1">
      <alignment/>
      <protection/>
    </xf>
    <xf numFmtId="0" fontId="5" fillId="0" borderId="51" xfId="47" applyFont="1" applyBorder="1" applyAlignment="1">
      <alignment horizontal="center"/>
      <protection/>
    </xf>
    <xf numFmtId="0" fontId="0" fillId="0" borderId="47" xfId="0" applyBorder="1" applyAlignment="1">
      <alignment/>
    </xf>
    <xf numFmtId="192" fontId="0" fillId="0" borderId="47" xfId="0" applyNumberFormat="1" applyBorder="1" applyAlignment="1">
      <alignment/>
    </xf>
    <xf numFmtId="0" fontId="4" fillId="0" borderId="0" xfId="46" applyFont="1">
      <alignment/>
      <protection/>
    </xf>
    <xf numFmtId="0" fontId="29" fillId="0" borderId="49" xfId="62" applyFont="1" applyBorder="1" applyAlignment="1">
      <alignment horizontal="center"/>
      <protection/>
    </xf>
    <xf numFmtId="0" fontId="0" fillId="0" borderId="0" xfId="0" applyAlignment="1">
      <alignment horizontal="center"/>
    </xf>
    <xf numFmtId="191" fontId="0" fillId="0" borderId="4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53" xfId="0" applyBorder="1" applyAlignment="1">
      <alignment/>
    </xf>
    <xf numFmtId="192" fontId="0" fillId="0" borderId="18" xfId="0" applyNumberFormat="1" applyBorder="1" applyAlignment="1">
      <alignment/>
    </xf>
    <xf numFmtId="191" fontId="0" fillId="0" borderId="53" xfId="0" applyNumberFormat="1" applyBorder="1" applyAlignment="1">
      <alignment/>
    </xf>
    <xf numFmtId="15" fontId="26" fillId="0" borderId="47" xfId="47" applyNumberFormat="1" applyFont="1" applyBorder="1">
      <alignment/>
      <protection/>
    </xf>
    <xf numFmtId="191" fontId="30" fillId="0" borderId="47" xfId="60" applyNumberFormat="1" applyFont="1" applyBorder="1" applyAlignment="1">
      <alignment horizontal="right" vertical="center"/>
      <protection/>
    </xf>
    <xf numFmtId="0" fontId="30" fillId="0" borderId="47" xfId="61" applyFont="1" applyBorder="1">
      <alignment/>
      <protection/>
    </xf>
    <xf numFmtId="191" fontId="30" fillId="0" borderId="47" xfId="61" applyNumberFormat="1" applyFont="1" applyBorder="1">
      <alignment/>
      <protection/>
    </xf>
    <xf numFmtId="191" fontId="13" fillId="0" borderId="47" xfId="61" applyNumberFormat="1" applyFont="1" applyBorder="1">
      <alignment/>
      <protection/>
    </xf>
    <xf numFmtId="0" fontId="16" fillId="0" borderId="47" xfId="61" applyFont="1" applyBorder="1" applyAlignment="1">
      <alignment horizontal="right"/>
      <protection/>
    </xf>
    <xf numFmtId="0" fontId="27" fillId="34" borderId="48" xfId="62" applyFont="1" applyFill="1" applyBorder="1" applyAlignment="1">
      <alignment horizontal="center"/>
      <protection/>
    </xf>
    <xf numFmtId="0" fontId="27" fillId="34" borderId="55" xfId="62" applyFont="1" applyFill="1" applyBorder="1" applyAlignment="1">
      <alignment horizontal="center"/>
      <protection/>
    </xf>
    <xf numFmtId="0" fontId="27" fillId="34" borderId="56" xfId="62" applyFont="1" applyFill="1" applyBorder="1" applyAlignment="1">
      <alignment horizontal="center"/>
      <protection/>
    </xf>
    <xf numFmtId="194" fontId="13" fillId="0" borderId="17" xfId="61" applyNumberFormat="1" applyFont="1" applyFill="1" applyBorder="1" applyAlignment="1" applyProtection="1">
      <alignment horizontal="center" vertical="center" textRotation="90"/>
      <protection/>
    </xf>
    <xf numFmtId="194" fontId="13" fillId="0" borderId="18" xfId="61" applyNumberFormat="1" applyFont="1" applyFill="1" applyBorder="1" applyAlignment="1" applyProtection="1">
      <alignment horizontal="center" vertical="center" textRotation="90"/>
      <protection/>
    </xf>
    <xf numFmtId="4" fontId="13" fillId="0" borderId="47" xfId="61" applyNumberFormat="1" applyFont="1" applyFill="1" applyBorder="1" applyAlignment="1" applyProtection="1">
      <alignment horizontal="center" vertical="center"/>
      <protection/>
    </xf>
    <xf numFmtId="194" fontId="13" fillId="0" borderId="47" xfId="61" applyNumberFormat="1" applyFont="1" applyFill="1" applyBorder="1" applyAlignment="1" applyProtection="1">
      <alignment horizontal="center"/>
      <protection/>
    </xf>
    <xf numFmtId="4" fontId="13" fillId="0" borderId="47" xfId="61" applyNumberFormat="1" applyFont="1" applyFill="1" applyBorder="1" applyAlignment="1" applyProtection="1">
      <alignment horizontal="center"/>
      <protection/>
    </xf>
    <xf numFmtId="0" fontId="13" fillId="0" borderId="17" xfId="61" applyFont="1" applyFill="1" applyBorder="1" applyAlignment="1" applyProtection="1">
      <alignment horizontal="center" vertical="center" textRotation="90"/>
      <protection/>
    </xf>
    <xf numFmtId="0" fontId="13" fillId="0" borderId="18" xfId="61" applyFont="1" applyFill="1" applyBorder="1" applyAlignment="1" applyProtection="1">
      <alignment horizontal="center" vertical="center" textRotation="90"/>
      <protection/>
    </xf>
    <xf numFmtId="2" fontId="12" fillId="0" borderId="48" xfId="61" applyNumberFormat="1" applyFont="1" applyFill="1" applyBorder="1" applyAlignment="1" applyProtection="1">
      <alignment horizontal="center"/>
      <protection/>
    </xf>
    <xf numFmtId="2" fontId="12" fillId="0" borderId="55" xfId="61" applyNumberFormat="1" applyFont="1" applyFill="1" applyBorder="1" applyAlignment="1" applyProtection="1">
      <alignment horizontal="center"/>
      <protection/>
    </xf>
    <xf numFmtId="2" fontId="12" fillId="0" borderId="56" xfId="61" applyNumberFormat="1" applyFont="1" applyFill="1" applyBorder="1" applyAlignment="1" applyProtection="1">
      <alignment horizontal="center"/>
      <protection/>
    </xf>
    <xf numFmtId="2" fontId="13" fillId="0" borderId="47" xfId="61" applyNumberFormat="1" applyFont="1" applyFill="1" applyBorder="1" applyAlignment="1" applyProtection="1">
      <alignment horizontal="center"/>
      <protection/>
    </xf>
    <xf numFmtId="192" fontId="13" fillId="0" borderId="47" xfId="61" applyNumberFormat="1" applyFont="1" applyFill="1" applyBorder="1" applyAlignment="1" applyProtection="1">
      <alignment horizontal="center"/>
      <protection/>
    </xf>
    <xf numFmtId="0" fontId="13" fillId="0" borderId="47" xfId="61" applyFont="1" applyFill="1" applyBorder="1" applyAlignment="1" applyProtection="1">
      <alignment horizontal="center" vertical="center"/>
      <protection/>
    </xf>
    <xf numFmtId="0" fontId="13" fillId="0" borderId="17" xfId="61" applyFont="1" applyFill="1" applyBorder="1" applyAlignment="1" applyProtection="1">
      <alignment horizontal="center" vertical="center"/>
      <protection/>
    </xf>
    <xf numFmtId="0" fontId="13" fillId="0" borderId="47" xfId="61" applyFont="1" applyFill="1" applyBorder="1" applyAlignment="1" applyProtection="1">
      <alignment horizontal="center" vertical="center" textRotation="90"/>
      <protection/>
    </xf>
    <xf numFmtId="2" fontId="13" fillId="0" borderId="47" xfId="61" applyNumberFormat="1" applyFont="1" applyFill="1" applyBorder="1" applyAlignment="1" applyProtection="1">
      <alignment horizontal="left"/>
      <protection/>
    </xf>
    <xf numFmtId="192" fontId="13" fillId="0" borderId="47" xfId="61" applyNumberFormat="1" applyFont="1" applyFill="1" applyBorder="1" applyAlignment="1" applyProtection="1">
      <alignment/>
      <protection/>
    </xf>
    <xf numFmtId="192" fontId="13" fillId="0" borderId="47" xfId="61" applyNumberFormat="1" applyFont="1" applyFill="1" applyBorder="1" applyProtection="1">
      <alignment/>
      <protection/>
    </xf>
    <xf numFmtId="0" fontId="16" fillId="0" borderId="0" xfId="60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P1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G.8  Nam Mae Lao D.A. 2,909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5675"/>
          <c:h val="0.809"/>
        </c:manualLayout>
      </c:layout>
      <c:scatterChart>
        <c:scatterStyle val="lineMarker"/>
        <c:varyColors val="0"/>
        <c:ser>
          <c:idx val="0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DATA!$E$593:$E$628</c:f>
              <c:numCache>
                <c:ptCount val="36"/>
                <c:pt idx="0">
                  <c:v>0.714</c:v>
                </c:pt>
                <c:pt idx="1">
                  <c:v>39.526</c:v>
                </c:pt>
                <c:pt idx="2">
                  <c:v>48.067</c:v>
                </c:pt>
                <c:pt idx="3">
                  <c:v>46.958</c:v>
                </c:pt>
                <c:pt idx="4">
                  <c:v>51.696</c:v>
                </c:pt>
                <c:pt idx="5">
                  <c:v>3.016</c:v>
                </c:pt>
                <c:pt idx="6">
                  <c:v>2.025</c:v>
                </c:pt>
                <c:pt idx="7">
                  <c:v>10.268</c:v>
                </c:pt>
                <c:pt idx="8">
                  <c:v>117.68</c:v>
                </c:pt>
                <c:pt idx="9">
                  <c:v>191.534</c:v>
                </c:pt>
                <c:pt idx="10">
                  <c:v>258.467</c:v>
                </c:pt>
                <c:pt idx="11">
                  <c:v>39.248</c:v>
                </c:pt>
                <c:pt idx="12">
                  <c:v>39.248</c:v>
                </c:pt>
                <c:pt idx="13">
                  <c:v>12.021</c:v>
                </c:pt>
                <c:pt idx="14">
                  <c:v>37.208</c:v>
                </c:pt>
                <c:pt idx="15">
                  <c:v>49.676</c:v>
                </c:pt>
                <c:pt idx="16">
                  <c:v>62.518</c:v>
                </c:pt>
                <c:pt idx="17">
                  <c:v>91.688</c:v>
                </c:pt>
                <c:pt idx="18">
                  <c:v>196.32</c:v>
                </c:pt>
                <c:pt idx="19">
                  <c:v>177.306</c:v>
                </c:pt>
                <c:pt idx="20">
                  <c:v>81.861</c:v>
                </c:pt>
                <c:pt idx="21">
                  <c:v>42.131</c:v>
                </c:pt>
                <c:pt idx="22">
                  <c:v>37.233</c:v>
                </c:pt>
                <c:pt idx="23">
                  <c:v>33.712</c:v>
                </c:pt>
                <c:pt idx="24">
                  <c:v>28.103</c:v>
                </c:pt>
                <c:pt idx="25">
                  <c:v>24.29</c:v>
                </c:pt>
                <c:pt idx="26">
                  <c:v>13.976</c:v>
                </c:pt>
                <c:pt idx="27">
                  <c:v>5.501</c:v>
                </c:pt>
                <c:pt idx="28">
                  <c:v>3.631</c:v>
                </c:pt>
                <c:pt idx="29">
                  <c:v>2.234</c:v>
                </c:pt>
                <c:pt idx="30">
                  <c:v>1.796</c:v>
                </c:pt>
                <c:pt idx="31">
                  <c:v>1.221</c:v>
                </c:pt>
                <c:pt idx="32">
                  <c:v>2.82</c:v>
                </c:pt>
                <c:pt idx="33">
                  <c:v>1.673</c:v>
                </c:pt>
                <c:pt idx="34">
                  <c:v>2.239</c:v>
                </c:pt>
                <c:pt idx="35">
                  <c:v>1.286</c:v>
                </c:pt>
              </c:numCache>
            </c:numRef>
          </c:xVal>
          <c:yVal>
            <c:numRef>
              <c:f>DATA!$H$593:$H$628</c:f>
              <c:numCache>
                <c:ptCount val="36"/>
                <c:pt idx="0">
                  <c:v>1.62594456192</c:v>
                </c:pt>
                <c:pt idx="1">
                  <c:v>1663.835854656384</c:v>
                </c:pt>
                <c:pt idx="2">
                  <c:v>1819.9162871167682</c:v>
                </c:pt>
                <c:pt idx="3">
                  <c:v>2299.401317787264</c:v>
                </c:pt>
                <c:pt idx="4">
                  <c:v>3063.112755268608</c:v>
                </c:pt>
                <c:pt idx="5">
                  <c:v>19.282844835071998</c:v>
                </c:pt>
                <c:pt idx="6">
                  <c:v>12.4381116864</c:v>
                </c:pt>
                <c:pt idx="7">
                  <c:v>270.29998998604805</c:v>
                </c:pt>
                <c:pt idx="8">
                  <c:v>4600.0095696691205</c:v>
                </c:pt>
                <c:pt idx="9">
                  <c:v>6900.948856259136</c:v>
                </c:pt>
                <c:pt idx="10">
                  <c:v>7138.7859790082875</c:v>
                </c:pt>
                <c:pt idx="11">
                  <c:v>1139.004010349568</c:v>
                </c:pt>
                <c:pt idx="12">
                  <c:v>640.270063927296</c:v>
                </c:pt>
                <c:pt idx="13">
                  <c:v>79.095257262144</c:v>
                </c:pt>
                <c:pt idx="14">
                  <c:v>336.349465979904</c:v>
                </c:pt>
                <c:pt idx="15">
                  <c:v>884.8988112983039</c:v>
                </c:pt>
                <c:pt idx="16">
                  <c:v>1284.4689225413763</c:v>
                </c:pt>
                <c:pt idx="17">
                  <c:v>2504.0598322222086</c:v>
                </c:pt>
                <c:pt idx="18">
                  <c:v>8348.500027837441</c:v>
                </c:pt>
                <c:pt idx="19">
                  <c:v>6742.654066231488</c:v>
                </c:pt>
                <c:pt idx="20">
                  <c:v>1789.52335973424</c:v>
                </c:pt>
                <c:pt idx="21">
                  <c:v>492.5984157936</c:v>
                </c:pt>
                <c:pt idx="22">
                  <c:v>418.88517931209594</c:v>
                </c:pt>
                <c:pt idx="23">
                  <c:v>686.2082616345601</c:v>
                </c:pt>
                <c:pt idx="24">
                  <c:v>256.649624101152</c:v>
                </c:pt>
                <c:pt idx="25">
                  <c:v>206.09344072800002</c:v>
                </c:pt>
                <c:pt idx="26">
                  <c:v>63.30864893414401</c:v>
                </c:pt>
                <c:pt idx="27">
                  <c:v>49.627458798048</c:v>
                </c:pt>
                <c:pt idx="28">
                  <c:v>24.672391933824006</c:v>
                </c:pt>
                <c:pt idx="29">
                  <c:v>13.954897108224</c:v>
                </c:pt>
                <c:pt idx="30">
                  <c:v>7.234957261440002</c:v>
                </c:pt>
                <c:pt idx="31">
                  <c:v>2.877429034656</c:v>
                </c:pt>
                <c:pt idx="32">
                  <c:v>6.14655844992</c:v>
                </c:pt>
                <c:pt idx="33">
                  <c:v>2.275905782304</c:v>
                </c:pt>
                <c:pt idx="34">
                  <c:v>1.132717694688</c:v>
                </c:pt>
              </c:numCache>
            </c:numRef>
          </c:yVal>
          <c:smooth val="0"/>
        </c:ser>
        <c:axId val="12820272"/>
        <c:axId val="48273585"/>
      </c:scatterChart>
      <c:valAx>
        <c:axId val="12820272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8273585"/>
        <c:crossesAt val="0.01"/>
        <c:crossBetween val="midCat"/>
        <c:dispUnits/>
      </c:valAx>
      <c:valAx>
        <c:axId val="48273585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282027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575"/>
          <c:y val="0.26025"/>
          <c:w val="0.131"/>
          <c:h val="0.1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G.8  Nam Mae Lao D.A. 2,909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67"/>
          <c:w val="0.752"/>
          <c:h val="0.81325"/>
        </c:manualLayout>
      </c:layout>
      <c:scatterChart>
        <c:scatterStyle val="lineMarker"/>
        <c:varyColors val="0"/>
        <c:ser>
          <c:idx val="0"/>
          <c:order val="0"/>
          <c:tx>
            <c:v>1997-2017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DATA!$E$12:$E$628</c:f>
              <c:numCache>
                <c:ptCount val="617"/>
                <c:pt idx="0">
                  <c:v>10.884</c:v>
                </c:pt>
                <c:pt idx="1">
                  <c:v>6.919</c:v>
                </c:pt>
                <c:pt idx="2">
                  <c:v>8.807</c:v>
                </c:pt>
                <c:pt idx="3">
                  <c:v>14.761</c:v>
                </c:pt>
                <c:pt idx="4">
                  <c:v>3.626</c:v>
                </c:pt>
                <c:pt idx="5">
                  <c:v>0.83</c:v>
                </c:pt>
                <c:pt idx="6">
                  <c:v>0.533</c:v>
                </c:pt>
                <c:pt idx="7">
                  <c:v>1.453</c:v>
                </c:pt>
                <c:pt idx="8">
                  <c:v>57.222</c:v>
                </c:pt>
                <c:pt idx="9">
                  <c:v>4.43</c:v>
                </c:pt>
                <c:pt idx="10">
                  <c:v>41.332</c:v>
                </c:pt>
                <c:pt idx="11">
                  <c:v>151.492</c:v>
                </c:pt>
                <c:pt idx="12">
                  <c:v>122.4</c:v>
                </c:pt>
                <c:pt idx="13">
                  <c:v>17.928</c:v>
                </c:pt>
                <c:pt idx="14">
                  <c:v>264.938</c:v>
                </c:pt>
                <c:pt idx="15">
                  <c:v>80.63</c:v>
                </c:pt>
                <c:pt idx="16">
                  <c:v>18.324</c:v>
                </c:pt>
                <c:pt idx="17">
                  <c:v>10.087</c:v>
                </c:pt>
                <c:pt idx="18">
                  <c:v>13.592</c:v>
                </c:pt>
                <c:pt idx="19">
                  <c:v>21.798</c:v>
                </c:pt>
                <c:pt idx="20">
                  <c:v>20.116</c:v>
                </c:pt>
                <c:pt idx="21">
                  <c:v>18.232</c:v>
                </c:pt>
                <c:pt idx="22">
                  <c:v>11.859</c:v>
                </c:pt>
                <c:pt idx="23">
                  <c:v>0.988</c:v>
                </c:pt>
                <c:pt idx="24">
                  <c:v>0.355</c:v>
                </c:pt>
                <c:pt idx="25">
                  <c:v>0.338</c:v>
                </c:pt>
                <c:pt idx="26">
                  <c:v>0.285</c:v>
                </c:pt>
                <c:pt idx="27">
                  <c:v>1.254</c:v>
                </c:pt>
                <c:pt idx="28">
                  <c:v>0.911</c:v>
                </c:pt>
                <c:pt idx="29">
                  <c:v>3.241</c:v>
                </c:pt>
                <c:pt idx="30">
                  <c:v>19.484</c:v>
                </c:pt>
                <c:pt idx="31">
                  <c:v>1.704</c:v>
                </c:pt>
                <c:pt idx="32">
                  <c:v>10.383</c:v>
                </c:pt>
                <c:pt idx="33">
                  <c:v>3.007</c:v>
                </c:pt>
                <c:pt idx="34">
                  <c:v>20.055</c:v>
                </c:pt>
                <c:pt idx="35">
                  <c:v>30.548</c:v>
                </c:pt>
                <c:pt idx="36">
                  <c:v>47.715</c:v>
                </c:pt>
                <c:pt idx="37">
                  <c:v>70.516</c:v>
                </c:pt>
                <c:pt idx="38">
                  <c:v>116.269</c:v>
                </c:pt>
                <c:pt idx="39">
                  <c:v>4.2</c:v>
                </c:pt>
                <c:pt idx="40">
                  <c:v>3.866</c:v>
                </c:pt>
                <c:pt idx="41">
                  <c:v>2.227</c:v>
                </c:pt>
                <c:pt idx="42">
                  <c:v>10.808</c:v>
                </c:pt>
                <c:pt idx="43">
                  <c:v>11.542</c:v>
                </c:pt>
                <c:pt idx="44">
                  <c:v>2.43</c:v>
                </c:pt>
                <c:pt idx="45">
                  <c:v>1.337</c:v>
                </c:pt>
                <c:pt idx="46">
                  <c:v>0.625</c:v>
                </c:pt>
                <c:pt idx="47">
                  <c:v>0.53</c:v>
                </c:pt>
                <c:pt idx="48">
                  <c:v>8.365</c:v>
                </c:pt>
                <c:pt idx="49">
                  <c:v>12.275</c:v>
                </c:pt>
                <c:pt idx="50">
                  <c:v>25.725</c:v>
                </c:pt>
                <c:pt idx="51">
                  <c:v>17.925</c:v>
                </c:pt>
                <c:pt idx="52">
                  <c:v>24.143</c:v>
                </c:pt>
                <c:pt idx="53">
                  <c:v>10.007</c:v>
                </c:pt>
                <c:pt idx="54">
                  <c:v>1.692</c:v>
                </c:pt>
                <c:pt idx="55">
                  <c:v>5.751</c:v>
                </c:pt>
                <c:pt idx="56">
                  <c:v>34.923</c:v>
                </c:pt>
                <c:pt idx="57">
                  <c:v>45.927</c:v>
                </c:pt>
                <c:pt idx="58">
                  <c:v>92.139</c:v>
                </c:pt>
                <c:pt idx="59">
                  <c:v>69.842</c:v>
                </c:pt>
                <c:pt idx="60">
                  <c:v>44.398</c:v>
                </c:pt>
                <c:pt idx="61">
                  <c:v>180.696</c:v>
                </c:pt>
                <c:pt idx="62">
                  <c:v>154.674</c:v>
                </c:pt>
                <c:pt idx="63">
                  <c:v>32.668</c:v>
                </c:pt>
                <c:pt idx="64">
                  <c:v>74.62</c:v>
                </c:pt>
                <c:pt idx="65">
                  <c:v>19.151</c:v>
                </c:pt>
                <c:pt idx="66">
                  <c:v>18.058</c:v>
                </c:pt>
                <c:pt idx="67">
                  <c:v>9.495</c:v>
                </c:pt>
                <c:pt idx="68">
                  <c:v>2.055</c:v>
                </c:pt>
                <c:pt idx="69">
                  <c:v>1.492</c:v>
                </c:pt>
                <c:pt idx="70">
                  <c:v>1.637</c:v>
                </c:pt>
                <c:pt idx="71">
                  <c:v>3.346</c:v>
                </c:pt>
                <c:pt idx="72">
                  <c:v>28.665</c:v>
                </c:pt>
                <c:pt idx="73">
                  <c:v>47.1</c:v>
                </c:pt>
                <c:pt idx="74">
                  <c:v>38.858</c:v>
                </c:pt>
                <c:pt idx="75">
                  <c:v>17.725</c:v>
                </c:pt>
                <c:pt idx="76">
                  <c:v>20.749</c:v>
                </c:pt>
                <c:pt idx="77">
                  <c:v>7.465</c:v>
                </c:pt>
                <c:pt idx="78">
                  <c:v>8.616</c:v>
                </c:pt>
                <c:pt idx="79">
                  <c:v>5.306</c:v>
                </c:pt>
                <c:pt idx="80">
                  <c:v>84.066</c:v>
                </c:pt>
                <c:pt idx="81">
                  <c:v>12.909</c:v>
                </c:pt>
                <c:pt idx="82">
                  <c:v>145.947</c:v>
                </c:pt>
                <c:pt idx="83">
                  <c:v>16.647</c:v>
                </c:pt>
                <c:pt idx="84">
                  <c:v>28.375</c:v>
                </c:pt>
                <c:pt idx="85">
                  <c:v>80.622</c:v>
                </c:pt>
                <c:pt idx="86">
                  <c:v>47.37</c:v>
                </c:pt>
                <c:pt idx="87">
                  <c:v>31.588</c:v>
                </c:pt>
                <c:pt idx="88">
                  <c:v>26.91</c:v>
                </c:pt>
                <c:pt idx="89">
                  <c:v>18.206</c:v>
                </c:pt>
                <c:pt idx="90">
                  <c:v>29.321</c:v>
                </c:pt>
                <c:pt idx="91">
                  <c:v>41.58</c:v>
                </c:pt>
                <c:pt idx="92">
                  <c:v>19.514</c:v>
                </c:pt>
                <c:pt idx="93">
                  <c:v>16.569</c:v>
                </c:pt>
                <c:pt idx="94">
                  <c:v>2.533</c:v>
                </c:pt>
                <c:pt idx="95">
                  <c:v>5.786</c:v>
                </c:pt>
                <c:pt idx="96">
                  <c:v>0.478</c:v>
                </c:pt>
                <c:pt idx="97">
                  <c:v>5.986</c:v>
                </c:pt>
                <c:pt idx="98">
                  <c:v>1.015</c:v>
                </c:pt>
                <c:pt idx="99">
                  <c:v>0.259</c:v>
                </c:pt>
                <c:pt idx="100">
                  <c:v>0.204</c:v>
                </c:pt>
                <c:pt idx="101">
                  <c:v>0.207</c:v>
                </c:pt>
                <c:pt idx="102">
                  <c:v>14.417</c:v>
                </c:pt>
                <c:pt idx="103">
                  <c:v>36.198</c:v>
                </c:pt>
                <c:pt idx="104">
                  <c:v>86.368</c:v>
                </c:pt>
                <c:pt idx="105">
                  <c:v>10.701</c:v>
                </c:pt>
                <c:pt idx="106">
                  <c:v>6.177</c:v>
                </c:pt>
                <c:pt idx="107">
                  <c:v>4.573</c:v>
                </c:pt>
                <c:pt idx="108">
                  <c:v>41.525</c:v>
                </c:pt>
                <c:pt idx="109">
                  <c:v>83.319</c:v>
                </c:pt>
                <c:pt idx="110">
                  <c:v>276.762</c:v>
                </c:pt>
                <c:pt idx="111">
                  <c:v>206.342</c:v>
                </c:pt>
                <c:pt idx="112">
                  <c:v>55.577</c:v>
                </c:pt>
                <c:pt idx="113">
                  <c:v>87.719</c:v>
                </c:pt>
                <c:pt idx="114">
                  <c:v>73.042</c:v>
                </c:pt>
                <c:pt idx="115">
                  <c:v>54.488</c:v>
                </c:pt>
                <c:pt idx="116">
                  <c:v>48.328</c:v>
                </c:pt>
                <c:pt idx="117">
                  <c:v>39.035</c:v>
                </c:pt>
                <c:pt idx="118">
                  <c:v>45.887</c:v>
                </c:pt>
                <c:pt idx="119">
                  <c:v>56.424</c:v>
                </c:pt>
                <c:pt idx="120">
                  <c:v>33.551</c:v>
                </c:pt>
                <c:pt idx="121">
                  <c:v>27.739</c:v>
                </c:pt>
                <c:pt idx="122">
                  <c:v>25.604</c:v>
                </c:pt>
                <c:pt idx="123">
                  <c:v>16.922</c:v>
                </c:pt>
                <c:pt idx="124">
                  <c:v>18.103</c:v>
                </c:pt>
                <c:pt idx="125">
                  <c:v>12.382</c:v>
                </c:pt>
                <c:pt idx="126">
                  <c:v>10.269</c:v>
                </c:pt>
                <c:pt idx="127">
                  <c:v>6.57</c:v>
                </c:pt>
                <c:pt idx="128">
                  <c:v>7.97</c:v>
                </c:pt>
                <c:pt idx="129">
                  <c:v>4.624</c:v>
                </c:pt>
                <c:pt idx="130">
                  <c:v>6.639</c:v>
                </c:pt>
                <c:pt idx="131">
                  <c:v>4.776</c:v>
                </c:pt>
                <c:pt idx="132">
                  <c:v>2.246</c:v>
                </c:pt>
                <c:pt idx="133">
                  <c:v>0.975</c:v>
                </c:pt>
                <c:pt idx="134">
                  <c:v>2.072</c:v>
                </c:pt>
                <c:pt idx="135">
                  <c:v>4.933</c:v>
                </c:pt>
                <c:pt idx="136">
                  <c:v>3.661</c:v>
                </c:pt>
                <c:pt idx="137">
                  <c:v>1.964</c:v>
                </c:pt>
                <c:pt idx="138">
                  <c:v>105.425</c:v>
                </c:pt>
                <c:pt idx="139">
                  <c:v>45.32</c:v>
                </c:pt>
                <c:pt idx="140">
                  <c:v>35.878</c:v>
                </c:pt>
                <c:pt idx="141">
                  <c:v>4.648</c:v>
                </c:pt>
                <c:pt idx="142">
                  <c:v>4.602</c:v>
                </c:pt>
                <c:pt idx="143">
                  <c:v>18.737</c:v>
                </c:pt>
                <c:pt idx="144">
                  <c:v>2.655</c:v>
                </c:pt>
                <c:pt idx="145">
                  <c:v>11.549</c:v>
                </c:pt>
                <c:pt idx="146">
                  <c:v>15.445</c:v>
                </c:pt>
                <c:pt idx="147">
                  <c:v>29.017</c:v>
                </c:pt>
                <c:pt idx="148">
                  <c:v>71.714</c:v>
                </c:pt>
                <c:pt idx="149">
                  <c:v>122.872</c:v>
                </c:pt>
                <c:pt idx="150">
                  <c:v>253.521</c:v>
                </c:pt>
                <c:pt idx="151">
                  <c:v>67.973</c:v>
                </c:pt>
                <c:pt idx="152">
                  <c:v>63.371</c:v>
                </c:pt>
                <c:pt idx="153">
                  <c:v>18.531</c:v>
                </c:pt>
                <c:pt idx="154">
                  <c:v>83.457</c:v>
                </c:pt>
                <c:pt idx="155">
                  <c:v>98.53</c:v>
                </c:pt>
                <c:pt idx="156">
                  <c:v>54.188</c:v>
                </c:pt>
                <c:pt idx="157">
                  <c:v>69.364</c:v>
                </c:pt>
                <c:pt idx="158">
                  <c:v>46.915</c:v>
                </c:pt>
                <c:pt idx="159">
                  <c:v>28.302</c:v>
                </c:pt>
                <c:pt idx="160">
                  <c:v>22.908</c:v>
                </c:pt>
                <c:pt idx="161">
                  <c:v>30.229</c:v>
                </c:pt>
                <c:pt idx="162">
                  <c:v>20.646</c:v>
                </c:pt>
                <c:pt idx="163">
                  <c:v>11.152</c:v>
                </c:pt>
                <c:pt idx="164">
                  <c:v>12.564</c:v>
                </c:pt>
                <c:pt idx="165">
                  <c:v>11.831</c:v>
                </c:pt>
                <c:pt idx="166">
                  <c:v>9.14</c:v>
                </c:pt>
                <c:pt idx="167">
                  <c:v>4.444</c:v>
                </c:pt>
                <c:pt idx="168">
                  <c:v>5.954</c:v>
                </c:pt>
                <c:pt idx="169">
                  <c:v>3.401</c:v>
                </c:pt>
                <c:pt idx="170">
                  <c:v>7.014</c:v>
                </c:pt>
                <c:pt idx="171">
                  <c:v>6.481</c:v>
                </c:pt>
                <c:pt idx="172">
                  <c:v>3.461</c:v>
                </c:pt>
                <c:pt idx="173">
                  <c:v>6.203</c:v>
                </c:pt>
                <c:pt idx="174">
                  <c:v>11.86</c:v>
                </c:pt>
                <c:pt idx="175">
                  <c:v>6.752</c:v>
                </c:pt>
                <c:pt idx="176">
                  <c:v>23.01</c:v>
                </c:pt>
                <c:pt idx="177">
                  <c:v>2.072</c:v>
                </c:pt>
                <c:pt idx="178">
                  <c:v>1.342</c:v>
                </c:pt>
                <c:pt idx="179">
                  <c:v>1.663</c:v>
                </c:pt>
                <c:pt idx="180">
                  <c:v>5.914</c:v>
                </c:pt>
                <c:pt idx="181">
                  <c:v>51.781</c:v>
                </c:pt>
                <c:pt idx="182">
                  <c:v>24.351</c:v>
                </c:pt>
                <c:pt idx="183">
                  <c:v>41.899</c:v>
                </c:pt>
                <c:pt idx="184">
                  <c:v>17.921</c:v>
                </c:pt>
                <c:pt idx="185">
                  <c:v>132.999</c:v>
                </c:pt>
                <c:pt idx="186">
                  <c:v>92.578</c:v>
                </c:pt>
                <c:pt idx="187">
                  <c:v>62.105</c:v>
                </c:pt>
                <c:pt idx="188">
                  <c:v>25.369</c:v>
                </c:pt>
                <c:pt idx="189">
                  <c:v>25.244</c:v>
                </c:pt>
                <c:pt idx="190">
                  <c:v>22.474</c:v>
                </c:pt>
                <c:pt idx="191">
                  <c:v>0.33</c:v>
                </c:pt>
                <c:pt idx="192">
                  <c:v>0.501</c:v>
                </c:pt>
                <c:pt idx="193">
                  <c:v>0.345</c:v>
                </c:pt>
                <c:pt idx="194">
                  <c:v>0.401</c:v>
                </c:pt>
                <c:pt idx="195">
                  <c:v>5.287</c:v>
                </c:pt>
                <c:pt idx="196">
                  <c:v>22.058</c:v>
                </c:pt>
                <c:pt idx="197">
                  <c:v>81.966</c:v>
                </c:pt>
                <c:pt idx="198">
                  <c:v>63.268</c:v>
                </c:pt>
                <c:pt idx="199">
                  <c:v>5.978</c:v>
                </c:pt>
                <c:pt idx="200">
                  <c:v>15.585</c:v>
                </c:pt>
                <c:pt idx="201">
                  <c:v>36.616</c:v>
                </c:pt>
                <c:pt idx="202">
                  <c:v>182.638</c:v>
                </c:pt>
                <c:pt idx="203">
                  <c:v>51.921</c:v>
                </c:pt>
                <c:pt idx="204">
                  <c:v>194.837</c:v>
                </c:pt>
                <c:pt idx="205">
                  <c:v>96.834</c:v>
                </c:pt>
                <c:pt idx="206">
                  <c:v>229.784</c:v>
                </c:pt>
                <c:pt idx="207">
                  <c:v>231.947</c:v>
                </c:pt>
                <c:pt idx="208">
                  <c:v>347.429</c:v>
                </c:pt>
                <c:pt idx="209">
                  <c:v>1.287</c:v>
                </c:pt>
                <c:pt idx="210">
                  <c:v>0.655</c:v>
                </c:pt>
                <c:pt idx="211">
                  <c:v>0.38</c:v>
                </c:pt>
                <c:pt idx="212">
                  <c:v>0.623</c:v>
                </c:pt>
                <c:pt idx="213">
                  <c:v>1.199</c:v>
                </c:pt>
                <c:pt idx="214">
                  <c:v>1.566</c:v>
                </c:pt>
                <c:pt idx="215">
                  <c:v>4.991</c:v>
                </c:pt>
                <c:pt idx="216">
                  <c:v>0.7</c:v>
                </c:pt>
                <c:pt idx="217">
                  <c:v>0.426</c:v>
                </c:pt>
                <c:pt idx="218">
                  <c:v>0.784</c:v>
                </c:pt>
                <c:pt idx="219">
                  <c:v>1.884</c:v>
                </c:pt>
                <c:pt idx="220">
                  <c:v>7.981</c:v>
                </c:pt>
                <c:pt idx="221">
                  <c:v>12.399</c:v>
                </c:pt>
                <c:pt idx="222">
                  <c:v>27.077</c:v>
                </c:pt>
                <c:pt idx="223">
                  <c:v>1.218</c:v>
                </c:pt>
                <c:pt idx="224">
                  <c:v>14.244</c:v>
                </c:pt>
                <c:pt idx="225">
                  <c:v>100.831</c:v>
                </c:pt>
                <c:pt idx="226">
                  <c:v>67.521</c:v>
                </c:pt>
                <c:pt idx="227">
                  <c:v>153.517</c:v>
                </c:pt>
                <c:pt idx="228">
                  <c:v>203.341</c:v>
                </c:pt>
                <c:pt idx="229">
                  <c:v>297.691</c:v>
                </c:pt>
                <c:pt idx="230">
                  <c:v>192.014</c:v>
                </c:pt>
                <c:pt idx="231">
                  <c:v>429.76</c:v>
                </c:pt>
                <c:pt idx="232">
                  <c:v>356.939</c:v>
                </c:pt>
                <c:pt idx="233">
                  <c:v>156.481</c:v>
                </c:pt>
                <c:pt idx="234">
                  <c:v>44.644</c:v>
                </c:pt>
                <c:pt idx="235">
                  <c:v>22.412</c:v>
                </c:pt>
                <c:pt idx="236">
                  <c:v>33.109</c:v>
                </c:pt>
                <c:pt idx="237">
                  <c:v>1.698</c:v>
                </c:pt>
                <c:pt idx="238">
                  <c:v>63.486</c:v>
                </c:pt>
                <c:pt idx="239">
                  <c:v>4.805</c:v>
                </c:pt>
                <c:pt idx="240">
                  <c:v>18.145</c:v>
                </c:pt>
                <c:pt idx="241">
                  <c:v>169.248</c:v>
                </c:pt>
                <c:pt idx="242">
                  <c:v>64.934</c:v>
                </c:pt>
                <c:pt idx="243">
                  <c:v>38.876</c:v>
                </c:pt>
                <c:pt idx="244">
                  <c:v>1.914</c:v>
                </c:pt>
                <c:pt idx="245">
                  <c:v>19.083</c:v>
                </c:pt>
                <c:pt idx="246">
                  <c:v>46.817</c:v>
                </c:pt>
                <c:pt idx="247">
                  <c:v>16.46</c:v>
                </c:pt>
                <c:pt idx="248">
                  <c:v>21.19</c:v>
                </c:pt>
                <c:pt idx="249">
                  <c:v>14.33</c:v>
                </c:pt>
                <c:pt idx="250">
                  <c:v>10.383</c:v>
                </c:pt>
                <c:pt idx="251">
                  <c:v>4.221</c:v>
                </c:pt>
                <c:pt idx="252">
                  <c:v>2.036</c:v>
                </c:pt>
                <c:pt idx="253">
                  <c:v>13.555</c:v>
                </c:pt>
                <c:pt idx="254">
                  <c:v>4.831</c:v>
                </c:pt>
                <c:pt idx="255">
                  <c:v>67.177</c:v>
                </c:pt>
                <c:pt idx="256">
                  <c:v>63.105</c:v>
                </c:pt>
                <c:pt idx="257">
                  <c:v>41.768</c:v>
                </c:pt>
                <c:pt idx="258">
                  <c:v>59.753</c:v>
                </c:pt>
                <c:pt idx="259">
                  <c:v>92.777</c:v>
                </c:pt>
                <c:pt idx="260">
                  <c:v>136.06</c:v>
                </c:pt>
                <c:pt idx="261">
                  <c:v>98.206</c:v>
                </c:pt>
                <c:pt idx="262">
                  <c:v>27.282</c:v>
                </c:pt>
                <c:pt idx="263">
                  <c:v>57.665</c:v>
                </c:pt>
                <c:pt idx="264">
                  <c:v>32.897</c:v>
                </c:pt>
                <c:pt idx="265">
                  <c:v>23.745</c:v>
                </c:pt>
                <c:pt idx="266">
                  <c:v>19.774</c:v>
                </c:pt>
                <c:pt idx="267">
                  <c:v>15.958</c:v>
                </c:pt>
                <c:pt idx="268">
                  <c:v>7.843</c:v>
                </c:pt>
                <c:pt idx="269">
                  <c:v>0.909</c:v>
                </c:pt>
                <c:pt idx="270">
                  <c:v>0.699</c:v>
                </c:pt>
                <c:pt idx="271">
                  <c:v>0.459</c:v>
                </c:pt>
                <c:pt idx="272">
                  <c:v>0.795</c:v>
                </c:pt>
                <c:pt idx="273">
                  <c:v>0.445</c:v>
                </c:pt>
                <c:pt idx="274">
                  <c:v>0.39</c:v>
                </c:pt>
                <c:pt idx="275">
                  <c:v>0.917</c:v>
                </c:pt>
                <c:pt idx="276">
                  <c:v>0.409</c:v>
                </c:pt>
                <c:pt idx="277">
                  <c:v>0.51</c:v>
                </c:pt>
                <c:pt idx="278">
                  <c:v>0.304</c:v>
                </c:pt>
                <c:pt idx="279">
                  <c:v>23.103</c:v>
                </c:pt>
                <c:pt idx="280">
                  <c:v>11.973</c:v>
                </c:pt>
                <c:pt idx="281">
                  <c:v>17.963</c:v>
                </c:pt>
                <c:pt idx="282">
                  <c:v>21.999</c:v>
                </c:pt>
                <c:pt idx="283">
                  <c:v>21.341</c:v>
                </c:pt>
                <c:pt idx="284">
                  <c:v>4.528</c:v>
                </c:pt>
                <c:pt idx="285">
                  <c:v>22.51</c:v>
                </c:pt>
                <c:pt idx="286">
                  <c:v>5.456</c:v>
                </c:pt>
                <c:pt idx="287">
                  <c:v>27.892</c:v>
                </c:pt>
                <c:pt idx="288">
                  <c:v>101.38</c:v>
                </c:pt>
                <c:pt idx="289">
                  <c:v>34.364</c:v>
                </c:pt>
                <c:pt idx="290">
                  <c:v>60.848</c:v>
                </c:pt>
                <c:pt idx="291">
                  <c:v>178.921</c:v>
                </c:pt>
                <c:pt idx="292">
                  <c:v>88.232</c:v>
                </c:pt>
                <c:pt idx="293">
                  <c:v>36.366</c:v>
                </c:pt>
                <c:pt idx="294">
                  <c:v>45.276</c:v>
                </c:pt>
                <c:pt idx="295">
                  <c:v>25.224</c:v>
                </c:pt>
                <c:pt idx="296">
                  <c:v>41.891</c:v>
                </c:pt>
                <c:pt idx="297">
                  <c:v>64.869</c:v>
                </c:pt>
                <c:pt idx="298">
                  <c:v>36.5</c:v>
                </c:pt>
                <c:pt idx="299">
                  <c:v>17.662</c:v>
                </c:pt>
                <c:pt idx="300">
                  <c:v>1.032</c:v>
                </c:pt>
                <c:pt idx="301">
                  <c:v>1.036</c:v>
                </c:pt>
                <c:pt idx="302">
                  <c:v>0.552</c:v>
                </c:pt>
                <c:pt idx="303">
                  <c:v>0.374</c:v>
                </c:pt>
                <c:pt idx="304">
                  <c:v>0.235</c:v>
                </c:pt>
                <c:pt idx="305">
                  <c:v>1.85</c:v>
                </c:pt>
                <c:pt idx="306">
                  <c:v>0.815</c:v>
                </c:pt>
                <c:pt idx="307">
                  <c:v>1.31</c:v>
                </c:pt>
                <c:pt idx="308">
                  <c:v>1.084</c:v>
                </c:pt>
                <c:pt idx="309">
                  <c:v>3.887</c:v>
                </c:pt>
                <c:pt idx="310">
                  <c:v>12.089</c:v>
                </c:pt>
                <c:pt idx="311">
                  <c:v>4.268</c:v>
                </c:pt>
                <c:pt idx="312">
                  <c:v>78.8</c:v>
                </c:pt>
                <c:pt idx="313">
                  <c:v>6.742</c:v>
                </c:pt>
                <c:pt idx="314">
                  <c:v>2.869</c:v>
                </c:pt>
                <c:pt idx="315">
                  <c:v>1.358</c:v>
                </c:pt>
                <c:pt idx="316">
                  <c:v>23.912</c:v>
                </c:pt>
                <c:pt idx="317">
                  <c:v>21.102</c:v>
                </c:pt>
                <c:pt idx="318">
                  <c:v>25.201</c:v>
                </c:pt>
                <c:pt idx="319">
                  <c:v>21.563</c:v>
                </c:pt>
                <c:pt idx="320">
                  <c:v>14.689</c:v>
                </c:pt>
                <c:pt idx="321">
                  <c:v>14.172</c:v>
                </c:pt>
                <c:pt idx="322">
                  <c:v>142.574</c:v>
                </c:pt>
                <c:pt idx="323">
                  <c:v>144.335</c:v>
                </c:pt>
                <c:pt idx="324">
                  <c:v>65.814</c:v>
                </c:pt>
                <c:pt idx="325">
                  <c:v>13.426</c:v>
                </c:pt>
                <c:pt idx="326">
                  <c:v>24.552</c:v>
                </c:pt>
                <c:pt idx="327">
                  <c:v>21.79</c:v>
                </c:pt>
                <c:pt idx="328">
                  <c:v>23.647</c:v>
                </c:pt>
                <c:pt idx="329">
                  <c:v>19.235</c:v>
                </c:pt>
                <c:pt idx="330">
                  <c:v>19.97</c:v>
                </c:pt>
                <c:pt idx="331">
                  <c:v>15.718</c:v>
                </c:pt>
                <c:pt idx="332">
                  <c:v>12.103</c:v>
                </c:pt>
                <c:pt idx="333">
                  <c:v>3.759</c:v>
                </c:pt>
                <c:pt idx="334">
                  <c:v>3.195</c:v>
                </c:pt>
                <c:pt idx="335">
                  <c:v>0.715</c:v>
                </c:pt>
                <c:pt idx="336">
                  <c:v>1.089</c:v>
                </c:pt>
                <c:pt idx="337">
                  <c:v>0.595</c:v>
                </c:pt>
                <c:pt idx="338">
                  <c:v>0.464</c:v>
                </c:pt>
                <c:pt idx="339">
                  <c:v>0.497</c:v>
                </c:pt>
                <c:pt idx="340">
                  <c:v>0.471</c:v>
                </c:pt>
                <c:pt idx="341">
                  <c:v>0.455</c:v>
                </c:pt>
                <c:pt idx="342">
                  <c:v>2.368</c:v>
                </c:pt>
                <c:pt idx="343">
                  <c:v>0.201</c:v>
                </c:pt>
                <c:pt idx="344">
                  <c:v>0.285</c:v>
                </c:pt>
                <c:pt idx="345">
                  <c:v>1.189</c:v>
                </c:pt>
                <c:pt idx="346">
                  <c:v>1.471</c:v>
                </c:pt>
                <c:pt idx="347">
                  <c:v>4.426</c:v>
                </c:pt>
                <c:pt idx="348">
                  <c:v>1.027</c:v>
                </c:pt>
                <c:pt idx="349">
                  <c:v>2.735</c:v>
                </c:pt>
                <c:pt idx="350">
                  <c:v>10.299</c:v>
                </c:pt>
                <c:pt idx="351">
                  <c:v>0.666</c:v>
                </c:pt>
                <c:pt idx="352">
                  <c:v>3.38</c:v>
                </c:pt>
                <c:pt idx="353">
                  <c:v>17.924</c:v>
                </c:pt>
                <c:pt idx="354">
                  <c:v>51.796</c:v>
                </c:pt>
                <c:pt idx="355">
                  <c:v>67.169</c:v>
                </c:pt>
                <c:pt idx="356">
                  <c:v>112.774</c:v>
                </c:pt>
                <c:pt idx="357">
                  <c:v>19.406</c:v>
                </c:pt>
                <c:pt idx="358">
                  <c:v>150.838</c:v>
                </c:pt>
                <c:pt idx="359">
                  <c:v>136.241</c:v>
                </c:pt>
                <c:pt idx="360">
                  <c:v>23.575</c:v>
                </c:pt>
                <c:pt idx="361">
                  <c:v>257.48</c:v>
                </c:pt>
                <c:pt idx="362">
                  <c:v>65.562</c:v>
                </c:pt>
                <c:pt idx="363">
                  <c:v>53.719</c:v>
                </c:pt>
                <c:pt idx="364">
                  <c:v>25.361</c:v>
                </c:pt>
                <c:pt idx="365">
                  <c:v>25.298</c:v>
                </c:pt>
                <c:pt idx="366">
                  <c:v>19.784</c:v>
                </c:pt>
                <c:pt idx="367">
                  <c:v>14.981</c:v>
                </c:pt>
                <c:pt idx="368">
                  <c:v>2.007</c:v>
                </c:pt>
                <c:pt idx="369">
                  <c:v>1.756</c:v>
                </c:pt>
                <c:pt idx="370">
                  <c:v>1.472</c:v>
                </c:pt>
                <c:pt idx="371">
                  <c:v>1.366</c:v>
                </c:pt>
                <c:pt idx="372">
                  <c:v>0.693</c:v>
                </c:pt>
                <c:pt idx="373">
                  <c:v>0.632</c:v>
                </c:pt>
                <c:pt idx="374">
                  <c:v>0.558</c:v>
                </c:pt>
                <c:pt idx="375">
                  <c:v>0.64</c:v>
                </c:pt>
                <c:pt idx="376">
                  <c:v>0.927</c:v>
                </c:pt>
                <c:pt idx="377">
                  <c:v>1.145</c:v>
                </c:pt>
                <c:pt idx="378">
                  <c:v>1.139</c:v>
                </c:pt>
                <c:pt idx="379">
                  <c:v>2.503</c:v>
                </c:pt>
                <c:pt idx="380">
                  <c:v>16.776</c:v>
                </c:pt>
                <c:pt idx="381">
                  <c:v>44.895</c:v>
                </c:pt>
                <c:pt idx="382">
                  <c:v>39.873</c:v>
                </c:pt>
                <c:pt idx="383">
                  <c:v>47.297</c:v>
                </c:pt>
                <c:pt idx="384">
                  <c:v>15.378</c:v>
                </c:pt>
                <c:pt idx="385">
                  <c:v>11.651</c:v>
                </c:pt>
                <c:pt idx="386">
                  <c:v>89.971</c:v>
                </c:pt>
                <c:pt idx="387">
                  <c:v>21.725</c:v>
                </c:pt>
                <c:pt idx="388">
                  <c:v>44.674</c:v>
                </c:pt>
                <c:pt idx="389">
                  <c:v>28.068</c:v>
                </c:pt>
                <c:pt idx="390">
                  <c:v>188.122</c:v>
                </c:pt>
                <c:pt idx="391">
                  <c:v>75.52</c:v>
                </c:pt>
                <c:pt idx="392">
                  <c:v>100.644</c:v>
                </c:pt>
                <c:pt idx="393">
                  <c:v>191.447</c:v>
                </c:pt>
                <c:pt idx="394">
                  <c:v>97.693</c:v>
                </c:pt>
                <c:pt idx="395">
                  <c:v>142.975</c:v>
                </c:pt>
                <c:pt idx="396">
                  <c:v>145.619</c:v>
                </c:pt>
                <c:pt idx="397">
                  <c:v>94.256</c:v>
                </c:pt>
                <c:pt idx="398">
                  <c:v>86.058</c:v>
                </c:pt>
                <c:pt idx="399">
                  <c:v>79.068</c:v>
                </c:pt>
                <c:pt idx="400">
                  <c:v>50.869</c:v>
                </c:pt>
                <c:pt idx="401">
                  <c:v>41.759</c:v>
                </c:pt>
                <c:pt idx="402">
                  <c:v>37.665</c:v>
                </c:pt>
                <c:pt idx="403">
                  <c:v>29.858</c:v>
                </c:pt>
                <c:pt idx="404">
                  <c:v>18.948</c:v>
                </c:pt>
                <c:pt idx="405">
                  <c:v>0.882</c:v>
                </c:pt>
                <c:pt idx="406">
                  <c:v>23.697</c:v>
                </c:pt>
                <c:pt idx="407">
                  <c:v>0.898</c:v>
                </c:pt>
                <c:pt idx="408">
                  <c:v>0.537</c:v>
                </c:pt>
                <c:pt idx="409">
                  <c:v>4.48</c:v>
                </c:pt>
                <c:pt idx="410">
                  <c:v>0.443</c:v>
                </c:pt>
                <c:pt idx="411">
                  <c:v>4.155</c:v>
                </c:pt>
                <c:pt idx="412">
                  <c:v>27.133</c:v>
                </c:pt>
                <c:pt idx="413">
                  <c:v>8.976</c:v>
                </c:pt>
                <c:pt idx="414">
                  <c:v>19.891</c:v>
                </c:pt>
                <c:pt idx="415">
                  <c:v>16.058</c:v>
                </c:pt>
                <c:pt idx="416">
                  <c:v>3.033</c:v>
                </c:pt>
                <c:pt idx="417">
                  <c:v>1.347</c:v>
                </c:pt>
                <c:pt idx="418">
                  <c:v>13.465</c:v>
                </c:pt>
                <c:pt idx="419">
                  <c:v>9.545</c:v>
                </c:pt>
                <c:pt idx="420">
                  <c:v>26.525</c:v>
                </c:pt>
                <c:pt idx="421">
                  <c:v>4.103</c:v>
                </c:pt>
                <c:pt idx="422">
                  <c:v>11.46</c:v>
                </c:pt>
                <c:pt idx="423">
                  <c:v>21.717</c:v>
                </c:pt>
                <c:pt idx="424">
                  <c:v>42.813</c:v>
                </c:pt>
                <c:pt idx="425">
                  <c:v>66.668</c:v>
                </c:pt>
                <c:pt idx="426">
                  <c:v>92.287</c:v>
                </c:pt>
                <c:pt idx="427">
                  <c:v>128.936</c:v>
                </c:pt>
                <c:pt idx="428">
                  <c:v>36.651</c:v>
                </c:pt>
                <c:pt idx="429">
                  <c:v>15.958</c:v>
                </c:pt>
                <c:pt idx="430">
                  <c:v>7.716</c:v>
                </c:pt>
                <c:pt idx="431">
                  <c:v>36.217</c:v>
                </c:pt>
                <c:pt idx="432">
                  <c:v>28.665</c:v>
                </c:pt>
                <c:pt idx="433">
                  <c:v>28.86</c:v>
                </c:pt>
                <c:pt idx="434">
                  <c:v>21.829</c:v>
                </c:pt>
                <c:pt idx="435">
                  <c:v>14.482</c:v>
                </c:pt>
                <c:pt idx="436">
                  <c:v>13.021</c:v>
                </c:pt>
                <c:pt idx="437">
                  <c:v>1.473</c:v>
                </c:pt>
                <c:pt idx="438">
                  <c:v>0.963</c:v>
                </c:pt>
                <c:pt idx="439">
                  <c:v>0.991</c:v>
                </c:pt>
                <c:pt idx="440">
                  <c:v>1.36</c:v>
                </c:pt>
                <c:pt idx="441">
                  <c:v>1.122</c:v>
                </c:pt>
                <c:pt idx="442">
                  <c:v>4.461</c:v>
                </c:pt>
                <c:pt idx="443">
                  <c:v>0.926</c:v>
                </c:pt>
                <c:pt idx="444">
                  <c:v>0.759</c:v>
                </c:pt>
                <c:pt idx="445">
                  <c:v>0.283</c:v>
                </c:pt>
                <c:pt idx="446">
                  <c:v>0.296</c:v>
                </c:pt>
                <c:pt idx="447">
                  <c:v>0.307</c:v>
                </c:pt>
                <c:pt idx="448">
                  <c:v>3.137</c:v>
                </c:pt>
                <c:pt idx="449">
                  <c:v>0.722</c:v>
                </c:pt>
                <c:pt idx="450">
                  <c:v>3.954</c:v>
                </c:pt>
                <c:pt idx="451">
                  <c:v>6.284</c:v>
                </c:pt>
                <c:pt idx="452">
                  <c:v>8.635</c:v>
                </c:pt>
                <c:pt idx="453">
                  <c:v>0.68</c:v>
                </c:pt>
                <c:pt idx="454">
                  <c:v>9.841</c:v>
                </c:pt>
                <c:pt idx="455">
                  <c:v>57.413</c:v>
                </c:pt>
                <c:pt idx="456">
                  <c:v>140.186</c:v>
                </c:pt>
                <c:pt idx="457">
                  <c:v>146.323</c:v>
                </c:pt>
                <c:pt idx="458">
                  <c:v>60.86</c:v>
                </c:pt>
                <c:pt idx="459">
                  <c:v>47.057</c:v>
                </c:pt>
                <c:pt idx="460">
                  <c:v>24.952</c:v>
                </c:pt>
                <c:pt idx="461">
                  <c:v>28.308</c:v>
                </c:pt>
                <c:pt idx="462">
                  <c:v>44.555</c:v>
                </c:pt>
                <c:pt idx="463">
                  <c:v>188.94</c:v>
                </c:pt>
                <c:pt idx="464">
                  <c:v>109.255</c:v>
                </c:pt>
                <c:pt idx="465">
                  <c:v>19.414</c:v>
                </c:pt>
                <c:pt idx="466">
                  <c:v>45.214</c:v>
                </c:pt>
                <c:pt idx="467">
                  <c:v>31.635</c:v>
                </c:pt>
                <c:pt idx="468">
                  <c:v>29.832</c:v>
                </c:pt>
                <c:pt idx="469">
                  <c:v>77.555</c:v>
                </c:pt>
                <c:pt idx="470">
                  <c:v>4.365</c:v>
                </c:pt>
                <c:pt idx="471">
                  <c:v>1.765</c:v>
                </c:pt>
                <c:pt idx="472">
                  <c:v>1.477</c:v>
                </c:pt>
                <c:pt idx="473">
                  <c:v>1.069</c:v>
                </c:pt>
                <c:pt idx="474">
                  <c:v>0.646</c:v>
                </c:pt>
                <c:pt idx="475">
                  <c:v>0.937</c:v>
                </c:pt>
                <c:pt idx="476">
                  <c:v>1.75</c:v>
                </c:pt>
                <c:pt idx="477">
                  <c:v>0.673</c:v>
                </c:pt>
                <c:pt idx="478">
                  <c:v>2.838</c:v>
                </c:pt>
                <c:pt idx="479">
                  <c:v>15.663</c:v>
                </c:pt>
                <c:pt idx="480">
                  <c:v>4.107</c:v>
                </c:pt>
                <c:pt idx="481">
                  <c:v>11.127</c:v>
                </c:pt>
                <c:pt idx="482">
                  <c:v>3.685</c:v>
                </c:pt>
                <c:pt idx="483">
                  <c:v>3.21</c:v>
                </c:pt>
                <c:pt idx="484">
                  <c:v>7.425</c:v>
                </c:pt>
                <c:pt idx="485">
                  <c:v>33.493</c:v>
                </c:pt>
                <c:pt idx="486">
                  <c:v>25.397</c:v>
                </c:pt>
                <c:pt idx="487">
                  <c:v>57.881</c:v>
                </c:pt>
                <c:pt idx="488">
                  <c:v>87.668</c:v>
                </c:pt>
                <c:pt idx="489">
                  <c:v>69.54</c:v>
                </c:pt>
                <c:pt idx="490">
                  <c:v>288.039</c:v>
                </c:pt>
                <c:pt idx="491">
                  <c:v>302.636</c:v>
                </c:pt>
                <c:pt idx="492">
                  <c:v>82.255</c:v>
                </c:pt>
                <c:pt idx="493">
                  <c:v>57.294</c:v>
                </c:pt>
                <c:pt idx="494">
                  <c:v>17.747</c:v>
                </c:pt>
                <c:pt idx="495">
                  <c:v>9.269</c:v>
                </c:pt>
                <c:pt idx="496">
                  <c:v>17.269</c:v>
                </c:pt>
                <c:pt idx="497">
                  <c:v>56.602</c:v>
                </c:pt>
                <c:pt idx="498">
                  <c:v>30.407</c:v>
                </c:pt>
                <c:pt idx="499">
                  <c:v>24.622</c:v>
                </c:pt>
                <c:pt idx="500">
                  <c:v>18.532</c:v>
                </c:pt>
                <c:pt idx="501">
                  <c:v>17.097</c:v>
                </c:pt>
                <c:pt idx="502">
                  <c:v>13.404</c:v>
                </c:pt>
                <c:pt idx="503">
                  <c:v>2.128</c:v>
                </c:pt>
                <c:pt idx="504">
                  <c:v>5.917</c:v>
                </c:pt>
                <c:pt idx="505">
                  <c:v>1.316</c:v>
                </c:pt>
                <c:pt idx="506">
                  <c:v>0.675</c:v>
                </c:pt>
                <c:pt idx="507">
                  <c:v>0.665</c:v>
                </c:pt>
                <c:pt idx="508">
                  <c:v>1.188</c:v>
                </c:pt>
                <c:pt idx="509">
                  <c:v>0.705</c:v>
                </c:pt>
                <c:pt idx="510">
                  <c:v>0.653</c:v>
                </c:pt>
                <c:pt idx="511">
                  <c:v>1.381</c:v>
                </c:pt>
                <c:pt idx="512">
                  <c:v>0.927</c:v>
                </c:pt>
                <c:pt idx="513">
                  <c:v>0.47</c:v>
                </c:pt>
                <c:pt idx="514">
                  <c:v>0.947</c:v>
                </c:pt>
                <c:pt idx="515">
                  <c:v>4.559</c:v>
                </c:pt>
                <c:pt idx="516">
                  <c:v>9.066</c:v>
                </c:pt>
                <c:pt idx="517">
                  <c:v>4.139</c:v>
                </c:pt>
                <c:pt idx="518">
                  <c:v>3.051</c:v>
                </c:pt>
                <c:pt idx="519">
                  <c:v>0.649</c:v>
                </c:pt>
                <c:pt idx="520">
                  <c:v>5.799</c:v>
                </c:pt>
                <c:pt idx="521">
                  <c:v>11.456</c:v>
                </c:pt>
                <c:pt idx="522">
                  <c:v>6.848</c:v>
                </c:pt>
                <c:pt idx="523">
                  <c:v>12.773</c:v>
                </c:pt>
                <c:pt idx="524">
                  <c:v>42.686</c:v>
                </c:pt>
                <c:pt idx="525">
                  <c:v>58.172</c:v>
                </c:pt>
                <c:pt idx="526">
                  <c:v>10.512</c:v>
                </c:pt>
                <c:pt idx="527">
                  <c:v>5.801</c:v>
                </c:pt>
                <c:pt idx="528">
                  <c:v>7.167</c:v>
                </c:pt>
                <c:pt idx="529">
                  <c:v>3.24</c:v>
                </c:pt>
                <c:pt idx="530">
                  <c:v>3.882</c:v>
                </c:pt>
                <c:pt idx="531">
                  <c:v>1.992</c:v>
                </c:pt>
                <c:pt idx="532">
                  <c:v>1.794</c:v>
                </c:pt>
                <c:pt idx="533">
                  <c:v>20.406</c:v>
                </c:pt>
                <c:pt idx="534">
                  <c:v>6.551</c:v>
                </c:pt>
                <c:pt idx="535">
                  <c:v>8.598</c:v>
                </c:pt>
                <c:pt idx="536">
                  <c:v>9.199</c:v>
                </c:pt>
                <c:pt idx="537">
                  <c:v>6.262</c:v>
                </c:pt>
                <c:pt idx="538">
                  <c:v>7.458</c:v>
                </c:pt>
                <c:pt idx="539">
                  <c:v>4.885</c:v>
                </c:pt>
                <c:pt idx="540">
                  <c:v>4.834</c:v>
                </c:pt>
                <c:pt idx="541">
                  <c:v>0.908</c:v>
                </c:pt>
                <c:pt idx="542">
                  <c:v>0.537</c:v>
                </c:pt>
                <c:pt idx="543">
                  <c:v>0.278</c:v>
                </c:pt>
                <c:pt idx="544">
                  <c:v>0.33</c:v>
                </c:pt>
                <c:pt idx="545">
                  <c:v>0.205</c:v>
                </c:pt>
                <c:pt idx="546">
                  <c:v>0.137</c:v>
                </c:pt>
                <c:pt idx="547">
                  <c:v>0.135</c:v>
                </c:pt>
                <c:pt idx="548">
                  <c:v>0.077</c:v>
                </c:pt>
                <c:pt idx="549">
                  <c:v>0.072</c:v>
                </c:pt>
                <c:pt idx="550">
                  <c:v>0.648</c:v>
                </c:pt>
                <c:pt idx="551">
                  <c:v>8.162</c:v>
                </c:pt>
                <c:pt idx="552">
                  <c:v>24.822</c:v>
                </c:pt>
                <c:pt idx="553">
                  <c:v>8.488</c:v>
                </c:pt>
                <c:pt idx="554">
                  <c:v>1.832</c:v>
                </c:pt>
                <c:pt idx="555">
                  <c:v>3.27</c:v>
                </c:pt>
                <c:pt idx="556">
                  <c:v>5.634</c:v>
                </c:pt>
                <c:pt idx="557">
                  <c:v>8.857</c:v>
                </c:pt>
                <c:pt idx="558">
                  <c:v>36.588</c:v>
                </c:pt>
                <c:pt idx="559">
                  <c:v>7.295</c:v>
                </c:pt>
                <c:pt idx="560">
                  <c:v>48.514</c:v>
                </c:pt>
                <c:pt idx="561">
                  <c:v>66.195</c:v>
                </c:pt>
                <c:pt idx="562">
                  <c:v>70.357</c:v>
                </c:pt>
                <c:pt idx="563">
                  <c:v>85.509</c:v>
                </c:pt>
                <c:pt idx="564">
                  <c:v>33.134</c:v>
                </c:pt>
                <c:pt idx="565">
                  <c:v>27.181</c:v>
                </c:pt>
                <c:pt idx="566">
                  <c:v>59.602</c:v>
                </c:pt>
                <c:pt idx="567">
                  <c:v>110.691</c:v>
                </c:pt>
                <c:pt idx="568">
                  <c:v>157.809</c:v>
                </c:pt>
                <c:pt idx="569">
                  <c:v>46.824</c:v>
                </c:pt>
                <c:pt idx="570">
                  <c:v>29.187</c:v>
                </c:pt>
                <c:pt idx="571">
                  <c:v>21.462</c:v>
                </c:pt>
                <c:pt idx="572">
                  <c:v>12.184</c:v>
                </c:pt>
                <c:pt idx="573">
                  <c:v>7.515</c:v>
                </c:pt>
                <c:pt idx="574">
                  <c:v>3.297</c:v>
                </c:pt>
                <c:pt idx="575">
                  <c:v>1.422</c:v>
                </c:pt>
                <c:pt idx="576">
                  <c:v>1.802</c:v>
                </c:pt>
                <c:pt idx="577">
                  <c:v>0.57</c:v>
                </c:pt>
                <c:pt idx="578">
                  <c:v>0.303</c:v>
                </c:pt>
                <c:pt idx="579">
                  <c:v>0.267</c:v>
                </c:pt>
                <c:pt idx="580">
                  <c:v>0.237</c:v>
                </c:pt>
                <c:pt idx="581">
                  <c:v>0.714</c:v>
                </c:pt>
                <c:pt idx="582">
                  <c:v>39.526</c:v>
                </c:pt>
                <c:pt idx="583">
                  <c:v>48.067</c:v>
                </c:pt>
                <c:pt idx="584">
                  <c:v>46.958</c:v>
                </c:pt>
                <c:pt idx="585">
                  <c:v>51.696</c:v>
                </c:pt>
                <c:pt idx="586">
                  <c:v>3.016</c:v>
                </c:pt>
                <c:pt idx="587">
                  <c:v>2.025</c:v>
                </c:pt>
                <c:pt idx="588">
                  <c:v>10.268</c:v>
                </c:pt>
                <c:pt idx="589">
                  <c:v>117.68</c:v>
                </c:pt>
                <c:pt idx="590">
                  <c:v>191.534</c:v>
                </c:pt>
                <c:pt idx="591">
                  <c:v>258.467</c:v>
                </c:pt>
                <c:pt idx="592">
                  <c:v>39.248</c:v>
                </c:pt>
                <c:pt idx="593">
                  <c:v>39.248</c:v>
                </c:pt>
                <c:pt idx="594">
                  <c:v>12.021</c:v>
                </c:pt>
                <c:pt idx="595">
                  <c:v>37.208</c:v>
                </c:pt>
                <c:pt idx="596">
                  <c:v>49.676</c:v>
                </c:pt>
                <c:pt idx="597">
                  <c:v>62.518</c:v>
                </c:pt>
                <c:pt idx="598">
                  <c:v>91.688</c:v>
                </c:pt>
                <c:pt idx="599">
                  <c:v>196.32</c:v>
                </c:pt>
                <c:pt idx="600">
                  <c:v>177.306</c:v>
                </c:pt>
                <c:pt idx="601">
                  <c:v>81.861</c:v>
                </c:pt>
                <c:pt idx="602">
                  <c:v>42.131</c:v>
                </c:pt>
                <c:pt idx="603">
                  <c:v>37.233</c:v>
                </c:pt>
                <c:pt idx="604">
                  <c:v>33.712</c:v>
                </c:pt>
                <c:pt idx="605">
                  <c:v>28.103</c:v>
                </c:pt>
                <c:pt idx="606">
                  <c:v>24.29</c:v>
                </c:pt>
                <c:pt idx="607">
                  <c:v>13.976</c:v>
                </c:pt>
                <c:pt idx="608">
                  <c:v>5.501</c:v>
                </c:pt>
                <c:pt idx="609">
                  <c:v>3.631</c:v>
                </c:pt>
                <c:pt idx="610">
                  <c:v>2.234</c:v>
                </c:pt>
                <c:pt idx="611">
                  <c:v>1.796</c:v>
                </c:pt>
                <c:pt idx="612">
                  <c:v>1.221</c:v>
                </c:pt>
                <c:pt idx="613">
                  <c:v>2.82</c:v>
                </c:pt>
                <c:pt idx="614">
                  <c:v>1.673</c:v>
                </c:pt>
                <c:pt idx="615">
                  <c:v>2.239</c:v>
                </c:pt>
                <c:pt idx="616">
                  <c:v>1.286</c:v>
                </c:pt>
              </c:numCache>
            </c:numRef>
          </c:xVal>
          <c:yVal>
            <c:numRef>
              <c:f>DATA!$H$12:$H$628</c:f>
              <c:numCache>
                <c:ptCount val="617"/>
                <c:pt idx="0">
                  <c:v>342.50432947200005</c:v>
                </c:pt>
                <c:pt idx="1">
                  <c:v>100.84315190400002</c:v>
                </c:pt>
                <c:pt idx="2">
                  <c:v>126.346490208</c:v>
                </c:pt>
                <c:pt idx="3">
                  <c:v>715.161239136</c:v>
                </c:pt>
                <c:pt idx="4">
                  <c:v>35.62066368</c:v>
                </c:pt>
                <c:pt idx="5">
                  <c:v>3.12592608</c:v>
                </c:pt>
                <c:pt idx="6">
                  <c:v>1.357128864</c:v>
                </c:pt>
                <c:pt idx="7">
                  <c:v>10.423519776000001</c:v>
                </c:pt>
                <c:pt idx="8">
                  <c:v>2851.4409264</c:v>
                </c:pt>
                <c:pt idx="9">
                  <c:v>19.041912</c:v>
                </c:pt>
                <c:pt idx="10">
                  <c:v>1542.7086336000002</c:v>
                </c:pt>
                <c:pt idx="11">
                  <c:v>6850.73486592</c:v>
                </c:pt>
                <c:pt idx="12">
                  <c:v>3725.6993280000006</c:v>
                </c:pt>
                <c:pt idx="13">
                  <c:v>251.25991603200004</c:v>
                </c:pt>
                <c:pt idx="14">
                  <c:v>12122.197919424001</c:v>
                </c:pt>
                <c:pt idx="15">
                  <c:v>3128.18340384</c:v>
                </c:pt>
                <c:pt idx="16">
                  <c:v>309.5935084800001</c:v>
                </c:pt>
                <c:pt idx="17">
                  <c:v>99.213472512</c:v>
                </c:pt>
                <c:pt idx="18">
                  <c:v>129.013959168</c:v>
                </c:pt>
                <c:pt idx="19">
                  <c:v>256.267053504</c:v>
                </c:pt>
                <c:pt idx="20">
                  <c:v>242.90601062399998</c:v>
                </c:pt>
                <c:pt idx="21">
                  <c:v>162.344729088</c:v>
                </c:pt>
                <c:pt idx="22">
                  <c:v>81.067744512</c:v>
                </c:pt>
                <c:pt idx="23">
                  <c:v>4.704365952</c:v>
                </c:pt>
                <c:pt idx="24">
                  <c:v>1.3358678400000001</c:v>
                </c:pt>
                <c:pt idx="25">
                  <c:v>0.6870539520000001</c:v>
                </c:pt>
                <c:pt idx="26">
                  <c:v>0.517104</c:v>
                </c:pt>
                <c:pt idx="27">
                  <c:v>5.684893632</c:v>
                </c:pt>
                <c:pt idx="28">
                  <c:v>3.5532495616320006</c:v>
                </c:pt>
                <c:pt idx="29">
                  <c:v>68.844439514592</c:v>
                </c:pt>
                <c:pt idx="30">
                  <c:v>1203.9297649920002</c:v>
                </c:pt>
                <c:pt idx="31">
                  <c:v>13.643886613248002</c:v>
                </c:pt>
                <c:pt idx="32">
                  <c:v>235.56717820799997</c:v>
                </c:pt>
                <c:pt idx="33">
                  <c:v>19.785000669984</c:v>
                </c:pt>
                <c:pt idx="34">
                  <c:v>284.4312408</c:v>
                </c:pt>
                <c:pt idx="35">
                  <c:v>444.158135842176</c:v>
                </c:pt>
                <c:pt idx="36">
                  <c:v>1034.21691294192</c:v>
                </c:pt>
                <c:pt idx="37">
                  <c:v>2616.134594260608</c:v>
                </c:pt>
                <c:pt idx="38">
                  <c:v>3963.0056112000007</c:v>
                </c:pt>
                <c:pt idx="39">
                  <c:v>22.1671308096</c:v>
                </c:pt>
                <c:pt idx="40">
                  <c:v>14.689192857408003</c:v>
                </c:pt>
                <c:pt idx="41">
                  <c:v>5.30578296</c:v>
                </c:pt>
                <c:pt idx="42">
                  <c:v>85.54644403200001</c:v>
                </c:pt>
                <c:pt idx="43">
                  <c:v>74.34340704</c:v>
                </c:pt>
                <c:pt idx="44">
                  <c:v>10.862916480000003</c:v>
                </c:pt>
                <c:pt idx="45">
                  <c:v>4.34343168</c:v>
                </c:pt>
                <c:pt idx="46">
                  <c:v>2.54232</c:v>
                </c:pt>
                <c:pt idx="47">
                  <c:v>1.7523073526400001</c:v>
                </c:pt>
                <c:pt idx="48">
                  <c:v>86.5114992</c:v>
                </c:pt>
                <c:pt idx="49">
                  <c:v>519.4127952000001</c:v>
                </c:pt>
                <c:pt idx="50">
                  <c:v>541.5610536</c:v>
                </c:pt>
                <c:pt idx="51">
                  <c:v>738.7497648</c:v>
                </c:pt>
                <c:pt idx="52">
                  <c:v>1747.3490455680003</c:v>
                </c:pt>
                <c:pt idx="53">
                  <c:v>202.94868470400004</c:v>
                </c:pt>
                <c:pt idx="54">
                  <c:v>7.370839296</c:v>
                </c:pt>
                <c:pt idx="55">
                  <c:v>43.86678768000001</c:v>
                </c:pt>
                <c:pt idx="56">
                  <c:v>1199.1239507520002</c:v>
                </c:pt>
                <c:pt idx="57">
                  <c:v>945.8610537599999</c:v>
                </c:pt>
                <c:pt idx="58">
                  <c:v>2180.2003891199997</c:v>
                </c:pt>
                <c:pt idx="59">
                  <c:v>1841.6832537599998</c:v>
                </c:pt>
                <c:pt idx="60">
                  <c:v>802.3734426240001</c:v>
                </c:pt>
                <c:pt idx="61">
                  <c:v>6745.326748416</c:v>
                </c:pt>
                <c:pt idx="62">
                  <c:v>3982.2887744640007</c:v>
                </c:pt>
                <c:pt idx="63">
                  <c:v>545.5921881600002</c:v>
                </c:pt>
                <c:pt idx="64">
                  <c:v>2432.0866752</c:v>
                </c:pt>
                <c:pt idx="65">
                  <c:v>79.89735916800001</c:v>
                </c:pt>
                <c:pt idx="66">
                  <c:v>140.424208704</c:v>
                </c:pt>
                <c:pt idx="67">
                  <c:v>48.10364496000001</c:v>
                </c:pt>
                <c:pt idx="68">
                  <c:v>3.8777356800000002</c:v>
                </c:pt>
                <c:pt idx="69">
                  <c:v>4.32274176</c:v>
                </c:pt>
                <c:pt idx="70">
                  <c:v>5.12472672</c:v>
                </c:pt>
                <c:pt idx="71">
                  <c:v>20.146988736</c:v>
                </c:pt>
                <c:pt idx="72">
                  <c:v>751.5825408000002</c:v>
                </c:pt>
                <c:pt idx="73">
                  <c:v>2155.853664</c:v>
                </c:pt>
                <c:pt idx="74">
                  <c:v>1033.9460985599999</c:v>
                </c:pt>
                <c:pt idx="75">
                  <c:v>257.79240000000004</c:v>
                </c:pt>
                <c:pt idx="76">
                  <c:v>465.44820768000005</c:v>
                </c:pt>
                <c:pt idx="77">
                  <c:v>55.515234240000005</c:v>
                </c:pt>
                <c:pt idx="78">
                  <c:v>63.30071808000001</c:v>
                </c:pt>
                <c:pt idx="79">
                  <c:v>111.99650112</c:v>
                </c:pt>
                <c:pt idx="80">
                  <c:v>3678.6205555200004</c:v>
                </c:pt>
                <c:pt idx="81">
                  <c:v>240.65267616000003</c:v>
                </c:pt>
                <c:pt idx="82">
                  <c:v>6307.85269152</c:v>
                </c:pt>
                <c:pt idx="83">
                  <c:v>238.85381952000003</c:v>
                </c:pt>
                <c:pt idx="84">
                  <c:v>700.99416</c:v>
                </c:pt>
                <c:pt idx="85">
                  <c:v>4731.82772544</c:v>
                </c:pt>
                <c:pt idx="86">
                  <c:v>1384.1741376</c:v>
                </c:pt>
                <c:pt idx="87">
                  <c:v>673.8402700800001</c:v>
                </c:pt>
                <c:pt idx="88">
                  <c:v>490.19256</c:v>
                </c:pt>
                <c:pt idx="89">
                  <c:v>291.21443712</c:v>
                </c:pt>
                <c:pt idx="90">
                  <c:v>508.60910304</c:v>
                </c:pt>
                <c:pt idx="91">
                  <c:v>393.78721536</c:v>
                </c:pt>
                <c:pt idx="92">
                  <c:v>178.8575184</c:v>
                </c:pt>
                <c:pt idx="93">
                  <c:v>393.72715872000003</c:v>
                </c:pt>
                <c:pt idx="94">
                  <c:v>81.60231744000001</c:v>
                </c:pt>
                <c:pt idx="95">
                  <c:v>70.75398528</c:v>
                </c:pt>
                <c:pt idx="96">
                  <c:v>2.7049599360000003</c:v>
                </c:pt>
                <c:pt idx="97">
                  <c:v>70.13101824</c:v>
                </c:pt>
                <c:pt idx="98">
                  <c:v>4.819187520000001</c:v>
                </c:pt>
                <c:pt idx="99">
                  <c:v>1.890235872</c:v>
                </c:pt>
                <c:pt idx="100">
                  <c:v>1.177507584</c:v>
                </c:pt>
                <c:pt idx="101">
                  <c:v>0.311374368</c:v>
                </c:pt>
                <c:pt idx="102">
                  <c:v>189.91687104</c:v>
                </c:pt>
                <c:pt idx="103">
                  <c:v>3932.3190528</c:v>
                </c:pt>
                <c:pt idx="104">
                  <c:v>4498.70874624</c:v>
                </c:pt>
                <c:pt idx="105">
                  <c:v>164.44954368000003</c:v>
                </c:pt>
                <c:pt idx="106">
                  <c:v>124.42158144</c:v>
                </c:pt>
                <c:pt idx="107">
                  <c:v>33.66971856000001</c:v>
                </c:pt>
                <c:pt idx="108">
                  <c:v>1000.7458560000001</c:v>
                </c:pt>
                <c:pt idx="109">
                  <c:v>4781.65741344</c:v>
                </c:pt>
                <c:pt idx="110">
                  <c:v>11826.195246719999</c:v>
                </c:pt>
                <c:pt idx="111">
                  <c:v>6284.94621696</c:v>
                </c:pt>
                <c:pt idx="112">
                  <c:v>2429.25733152</c:v>
                </c:pt>
                <c:pt idx="113">
                  <c:v>4403.3534496</c:v>
                </c:pt>
                <c:pt idx="114">
                  <c:v>5761.786694400001</c:v>
                </c:pt>
                <c:pt idx="115">
                  <c:v>1106.4812774400002</c:v>
                </c:pt>
                <c:pt idx="116">
                  <c:v>1427.6168524800003</c:v>
                </c:pt>
                <c:pt idx="117">
                  <c:v>1094.3040672</c:v>
                </c:pt>
                <c:pt idx="118">
                  <c:v>1299.7400976</c:v>
                </c:pt>
                <c:pt idx="119">
                  <c:v>894.7799170560003</c:v>
                </c:pt>
                <c:pt idx="120">
                  <c:v>460.61067427200004</c:v>
                </c:pt>
                <c:pt idx="121">
                  <c:v>458.15951520000004</c:v>
                </c:pt>
                <c:pt idx="122">
                  <c:v>349.724421504</c:v>
                </c:pt>
                <c:pt idx="123">
                  <c:v>119.23593177600003</c:v>
                </c:pt>
                <c:pt idx="124">
                  <c:v>126.36357436800003</c:v>
                </c:pt>
                <c:pt idx="125">
                  <c:v>113.79157056</c:v>
                </c:pt>
                <c:pt idx="126">
                  <c:v>84.60440150400001</c:v>
                </c:pt>
                <c:pt idx="127">
                  <c:v>53.010754559999995</c:v>
                </c:pt>
                <c:pt idx="128">
                  <c:v>83.8724544</c:v>
                </c:pt>
                <c:pt idx="129">
                  <c:v>51.79027967999999</c:v>
                </c:pt>
                <c:pt idx="130">
                  <c:v>37.70335900800001</c:v>
                </c:pt>
                <c:pt idx="131">
                  <c:v>103.83558912000001</c:v>
                </c:pt>
                <c:pt idx="132">
                  <c:v>39.63884544</c:v>
                </c:pt>
                <c:pt idx="133">
                  <c:v>111.87352800000001</c:v>
                </c:pt>
                <c:pt idx="134">
                  <c:v>20.038394880000002</c:v>
                </c:pt>
                <c:pt idx="135">
                  <c:v>64.84093056</c:v>
                </c:pt>
                <c:pt idx="136">
                  <c:v>47.4992784</c:v>
                </c:pt>
                <c:pt idx="137">
                  <c:v>9.631016064</c:v>
                </c:pt>
                <c:pt idx="138">
                  <c:v>6143.83164</c:v>
                </c:pt>
                <c:pt idx="139">
                  <c:v>3160.4500224</c:v>
                </c:pt>
                <c:pt idx="140">
                  <c:v>1237.98043584</c:v>
                </c:pt>
                <c:pt idx="141">
                  <c:v>60.41210111999999</c:v>
                </c:pt>
                <c:pt idx="142">
                  <c:v>44.731440000000006</c:v>
                </c:pt>
                <c:pt idx="143">
                  <c:v>125.8676712</c:v>
                </c:pt>
                <c:pt idx="144">
                  <c:v>110.9951424</c:v>
                </c:pt>
                <c:pt idx="145">
                  <c:v>140.528232</c:v>
                </c:pt>
                <c:pt idx="146">
                  <c:v>50.29534512</c:v>
                </c:pt>
                <c:pt idx="147">
                  <c:v>117.28903536000001</c:v>
                </c:pt>
                <c:pt idx="148">
                  <c:v>3937.2018681600002</c:v>
                </c:pt>
                <c:pt idx="149">
                  <c:v>3576.57783552</c:v>
                </c:pt>
                <c:pt idx="150">
                  <c:v>7489.050903359998</c:v>
                </c:pt>
                <c:pt idx="151">
                  <c:v>2261.8369209600005</c:v>
                </c:pt>
                <c:pt idx="152">
                  <c:v>2295.9566784000003</c:v>
                </c:pt>
                <c:pt idx="153">
                  <c:v>570.1973875200001</c:v>
                </c:pt>
                <c:pt idx="154">
                  <c:v>2776.113648</c:v>
                </c:pt>
                <c:pt idx="155">
                  <c:v>2751.6827808</c:v>
                </c:pt>
                <c:pt idx="156">
                  <c:v>680.2718169599999</c:v>
                </c:pt>
                <c:pt idx="157">
                  <c:v>1944.5448268800005</c:v>
                </c:pt>
                <c:pt idx="158">
                  <c:v>921.3505487999998</c:v>
                </c:pt>
                <c:pt idx="159">
                  <c:v>487.50987456000007</c:v>
                </c:pt>
                <c:pt idx="160">
                  <c:v>334.16357760000005</c:v>
                </c:pt>
                <c:pt idx="161">
                  <c:v>122.80615891200001</c:v>
                </c:pt>
                <c:pt idx="162">
                  <c:v>91.86644160000002</c:v>
                </c:pt>
                <c:pt idx="163">
                  <c:v>83.08864512000001</c:v>
                </c:pt>
                <c:pt idx="164">
                  <c:v>46.89849715200001</c:v>
                </c:pt>
                <c:pt idx="165">
                  <c:v>52.108267104</c:v>
                </c:pt>
                <c:pt idx="166">
                  <c:v>34.586052480000006</c:v>
                </c:pt>
                <c:pt idx="167">
                  <c:v>57.7862208</c:v>
                </c:pt>
                <c:pt idx="168">
                  <c:v>77.48964288000002</c:v>
                </c:pt>
                <c:pt idx="169">
                  <c:v>35.016696</c:v>
                </c:pt>
                <c:pt idx="170">
                  <c:v>94.31529408</c:v>
                </c:pt>
                <c:pt idx="171">
                  <c:v>75.89302848</c:v>
                </c:pt>
                <c:pt idx="172">
                  <c:v>40.37907168</c:v>
                </c:pt>
                <c:pt idx="173">
                  <c:v>82.94552352</c:v>
                </c:pt>
                <c:pt idx="174">
                  <c:v>202.3107264</c:v>
                </c:pt>
                <c:pt idx="175">
                  <c:v>157.2189696</c:v>
                </c:pt>
                <c:pt idx="176">
                  <c:v>274.02148800000003</c:v>
                </c:pt>
                <c:pt idx="177">
                  <c:v>18.917724672000002</c:v>
                </c:pt>
                <c:pt idx="178">
                  <c:v>56.44001088000001</c:v>
                </c:pt>
                <c:pt idx="179">
                  <c:v>7.042392576</c:v>
                </c:pt>
                <c:pt idx="180">
                  <c:v>146.97188928</c:v>
                </c:pt>
                <c:pt idx="181">
                  <c:v>1835.33404896</c:v>
                </c:pt>
                <c:pt idx="182">
                  <c:v>1347.63499008</c:v>
                </c:pt>
                <c:pt idx="183">
                  <c:v>826.1007955200001</c:v>
                </c:pt>
                <c:pt idx="184">
                  <c:v>208.97893152</c:v>
                </c:pt>
                <c:pt idx="185">
                  <c:v>5146.1037072</c:v>
                </c:pt>
                <c:pt idx="186">
                  <c:v>3593.033648640001</c:v>
                </c:pt>
                <c:pt idx="187">
                  <c:v>1757.8596672000003</c:v>
                </c:pt>
                <c:pt idx="188">
                  <c:v>326.80954655999994</c:v>
                </c:pt>
                <c:pt idx="189">
                  <c:v>385.9787404800001</c:v>
                </c:pt>
                <c:pt idx="190">
                  <c:v>347.57389440000003</c:v>
                </c:pt>
                <c:pt idx="191">
                  <c:v>0.337392</c:v>
                </c:pt>
                <c:pt idx="192">
                  <c:v>0.803395584</c:v>
                </c:pt>
                <c:pt idx="193">
                  <c:v>0.4887518399999999</c:v>
                </c:pt>
                <c:pt idx="194">
                  <c:v>3.519265824</c:v>
                </c:pt>
                <c:pt idx="195">
                  <c:v>128.72533824</c:v>
                </c:pt>
                <c:pt idx="196">
                  <c:v>457.5852691200001</c:v>
                </c:pt>
                <c:pt idx="197">
                  <c:v>4600.849939199999</c:v>
                </c:pt>
                <c:pt idx="198">
                  <c:v>6297.241190400001</c:v>
                </c:pt>
                <c:pt idx="199">
                  <c:v>229.82492736000003</c:v>
                </c:pt>
                <c:pt idx="200">
                  <c:v>273.16889280000004</c:v>
                </c:pt>
                <c:pt idx="201">
                  <c:v>2631.6065664000002</c:v>
                </c:pt>
                <c:pt idx="202">
                  <c:v>14182.468974720003</c:v>
                </c:pt>
                <c:pt idx="203">
                  <c:v>2913.6403728</c:v>
                </c:pt>
                <c:pt idx="204">
                  <c:v>20060.417520000003</c:v>
                </c:pt>
                <c:pt idx="205">
                  <c:v>6420.140680320001</c:v>
                </c:pt>
                <c:pt idx="206">
                  <c:v>19885.76471808</c:v>
                </c:pt>
                <c:pt idx="207">
                  <c:v>9100.264265279999</c:v>
                </c:pt>
                <c:pt idx="208">
                  <c:v>73103.50869120001</c:v>
                </c:pt>
                <c:pt idx="209">
                  <c:v>10.62114768</c:v>
                </c:pt>
                <c:pt idx="210">
                  <c:v>3.8471241600000003</c:v>
                </c:pt>
                <c:pt idx="211">
                  <c:v>0.8151091199999999</c:v>
                </c:pt>
                <c:pt idx="212">
                  <c:v>5.156466336</c:v>
                </c:pt>
                <c:pt idx="213">
                  <c:v>6.545734272000001</c:v>
                </c:pt>
                <c:pt idx="214">
                  <c:v>6.321779136</c:v>
                </c:pt>
                <c:pt idx="215">
                  <c:v>65.01396384</c:v>
                </c:pt>
                <c:pt idx="216">
                  <c:v>6.3913248</c:v>
                </c:pt>
                <c:pt idx="217">
                  <c:v>0.9662906880000001</c:v>
                </c:pt>
                <c:pt idx="218">
                  <c:v>2.887653888</c:v>
                </c:pt>
                <c:pt idx="219">
                  <c:v>6.124235903999999</c:v>
                </c:pt>
                <c:pt idx="220">
                  <c:v>56.842597440000006</c:v>
                </c:pt>
                <c:pt idx="221">
                  <c:v>40.694113152</c:v>
                </c:pt>
                <c:pt idx="222">
                  <c:v>376.18401023999996</c:v>
                </c:pt>
                <c:pt idx="223">
                  <c:v>3.226160448</c:v>
                </c:pt>
                <c:pt idx="224">
                  <c:v>103.97208384000001</c:v>
                </c:pt>
                <c:pt idx="225">
                  <c:v>1689.50810304</c:v>
                </c:pt>
                <c:pt idx="226">
                  <c:v>1929.0479616000002</c:v>
                </c:pt>
                <c:pt idx="236">
                  <c:v>1080.55062144</c:v>
                </c:pt>
                <c:pt idx="237">
                  <c:v>19.194192</c:v>
                </c:pt>
                <c:pt idx="238">
                  <c:v>2635.81682688</c:v>
                </c:pt>
                <c:pt idx="239">
                  <c:v>68.7630096</c:v>
                </c:pt>
                <c:pt idx="240">
                  <c:v>337.2182928</c:v>
                </c:pt>
                <c:pt idx="244">
                  <c:v>7.565273337600001</c:v>
                </c:pt>
                <c:pt idx="245">
                  <c:v>276.692259655008</c:v>
                </c:pt>
                <c:pt idx="246">
                  <c:v>2911.6099048320007</c:v>
                </c:pt>
                <c:pt idx="247">
                  <c:v>593.3146844160001</c:v>
                </c:pt>
                <c:pt idx="248">
                  <c:v>623.494763424</c:v>
                </c:pt>
                <c:pt idx="249">
                  <c:v>457.1757449280001</c:v>
                </c:pt>
                <c:pt idx="250">
                  <c:v>140.97758304959999</c:v>
                </c:pt>
                <c:pt idx="251">
                  <c:v>16.564541212800002</c:v>
                </c:pt>
                <c:pt idx="252">
                  <c:v>16.74960192</c:v>
                </c:pt>
                <c:pt idx="253">
                  <c:v>278.803273968</c:v>
                </c:pt>
                <c:pt idx="254">
                  <c:v>71.24461983360001</c:v>
                </c:pt>
                <c:pt idx="255">
                  <c:v>2380.8659523264005</c:v>
                </c:pt>
                <c:pt idx="256">
                  <c:v>1450.1080702079998</c:v>
                </c:pt>
                <c:pt idx="257">
                  <c:v>657.8724642048</c:v>
                </c:pt>
                <c:pt idx="258">
                  <c:v>1051.6095866304001</c:v>
                </c:pt>
                <c:pt idx="259">
                  <c:v>10369.3545585504</c:v>
                </c:pt>
                <c:pt idx="260">
                  <c:v>4552.698652992</c:v>
                </c:pt>
                <c:pt idx="261">
                  <c:v>4356.243431884801</c:v>
                </c:pt>
                <c:pt idx="262">
                  <c:v>180.998827776</c:v>
                </c:pt>
                <c:pt idx="263">
                  <c:v>634.9420261440001</c:v>
                </c:pt>
                <c:pt idx="264">
                  <c:v>179.8048960416</c:v>
                </c:pt>
                <c:pt idx="265">
                  <c:v>100.00778529600002</c:v>
                </c:pt>
                <c:pt idx="266">
                  <c:v>61.84446635520001</c:v>
                </c:pt>
                <c:pt idx="267">
                  <c:v>63.9873926208</c:v>
                </c:pt>
                <c:pt idx="268">
                  <c:v>7.4876430816</c:v>
                </c:pt>
                <c:pt idx="269">
                  <c:v>0.6808424544000001</c:v>
                </c:pt>
                <c:pt idx="270">
                  <c:v>0.28882232639999994</c:v>
                </c:pt>
                <c:pt idx="271">
                  <c:v>0.6827188032</c:v>
                </c:pt>
                <c:pt idx="272">
                  <c:v>2.371865328</c:v>
                </c:pt>
                <c:pt idx="273">
                  <c:v>1.0543595040000002</c:v>
                </c:pt>
                <c:pt idx="274">
                  <c:v>0.08222947200000001</c:v>
                </c:pt>
                <c:pt idx="275">
                  <c:v>1.5119760096000003</c:v>
                </c:pt>
                <c:pt idx="276">
                  <c:v>0.47762300159999993</c:v>
                </c:pt>
                <c:pt idx="277">
                  <c:v>2.765192256</c:v>
                </c:pt>
                <c:pt idx="278">
                  <c:v>1.4614880256</c:v>
                </c:pt>
                <c:pt idx="279">
                  <c:v>358.7928429024</c:v>
                </c:pt>
                <c:pt idx="280">
                  <c:v>149.5522334592</c:v>
                </c:pt>
                <c:pt idx="281">
                  <c:v>626.8297777632001</c:v>
                </c:pt>
                <c:pt idx="282">
                  <c:v>515.7738410688</c:v>
                </c:pt>
                <c:pt idx="283">
                  <c:v>235.84843958400003</c:v>
                </c:pt>
                <c:pt idx="284">
                  <c:v>48.78542545919999</c:v>
                </c:pt>
                <c:pt idx="285">
                  <c:v>397.724688</c:v>
                </c:pt>
                <c:pt idx="286">
                  <c:v>52.8601024512</c:v>
                </c:pt>
                <c:pt idx="287">
                  <c:v>497.90379605759995</c:v>
                </c:pt>
                <c:pt idx="288">
                  <c:v>15794.568309312002</c:v>
                </c:pt>
                <c:pt idx="289">
                  <c:v>609.778458432</c:v>
                </c:pt>
                <c:pt idx="290">
                  <c:v>2754.4207274496002</c:v>
                </c:pt>
                <c:pt idx="291">
                  <c:v>11645.826470841599</c:v>
                </c:pt>
                <c:pt idx="292">
                  <c:v>6199.311609216</c:v>
                </c:pt>
                <c:pt idx="293">
                  <c:v>1285.4809617408</c:v>
                </c:pt>
                <c:pt idx="294">
                  <c:v>1098.7542010368002</c:v>
                </c:pt>
                <c:pt idx="295">
                  <c:v>198.505056927744</c:v>
                </c:pt>
                <c:pt idx="296">
                  <c:v>625.780395006624</c:v>
                </c:pt>
                <c:pt idx="297">
                  <c:v>1725.8785812918718</c:v>
                </c:pt>
                <c:pt idx="298">
                  <c:v>522.162386784</c:v>
                </c:pt>
                <c:pt idx="299">
                  <c:v>101.64255208991999</c:v>
                </c:pt>
                <c:pt idx="300">
                  <c:v>5.077639332864</c:v>
                </c:pt>
                <c:pt idx="301">
                  <c:v>2.9938388336639994</c:v>
                </c:pt>
                <c:pt idx="302">
                  <c:v>1.9037304460800002</c:v>
                </c:pt>
                <c:pt idx="303">
                  <c:v>0.7408072679040001</c:v>
                </c:pt>
                <c:pt idx="304">
                  <c:v>0.23917800671999997</c:v>
                </c:pt>
                <c:pt idx="305">
                  <c:v>7.5279940704</c:v>
                </c:pt>
                <c:pt idx="306">
                  <c:v>2.0468705961599998</c:v>
                </c:pt>
                <c:pt idx="307">
                  <c:v>0.6879334838400001</c:v>
                </c:pt>
                <c:pt idx="308">
                  <c:v>1.340977341312</c:v>
                </c:pt>
                <c:pt idx="309">
                  <c:v>24.442009421731203</c:v>
                </c:pt>
                <c:pt idx="310">
                  <c:v>139.22772363561603</c:v>
                </c:pt>
                <c:pt idx="311">
                  <c:v>31.494061488384006</c:v>
                </c:pt>
                <c:pt idx="312">
                  <c:v>3574.7197405056</c:v>
                </c:pt>
                <c:pt idx="313">
                  <c:v>38.69250822201601</c:v>
                </c:pt>
                <c:pt idx="314">
                  <c:v>8.690751205344002</c:v>
                </c:pt>
                <c:pt idx="315">
                  <c:v>0.375173551872</c:v>
                </c:pt>
                <c:pt idx="316">
                  <c:v>309.122422850304</c:v>
                </c:pt>
                <c:pt idx="317">
                  <c:v>88.497886324608</c:v>
                </c:pt>
                <c:pt idx="318">
                  <c:v>574.5601795824</c:v>
                </c:pt>
                <c:pt idx="319">
                  <c:v>141.652043248896</c:v>
                </c:pt>
                <c:pt idx="320">
                  <c:v>138.353114196864</c:v>
                </c:pt>
                <c:pt idx="321">
                  <c:v>112.38807328128001</c:v>
                </c:pt>
                <c:pt idx="322">
                  <c:v>2406.540590390016</c:v>
                </c:pt>
                <c:pt idx="323">
                  <c:v>4838.6150098833605</c:v>
                </c:pt>
                <c:pt idx="324">
                  <c:v>1954.06034959296</c:v>
                </c:pt>
                <c:pt idx="325">
                  <c:v>236.89877675385603</c:v>
                </c:pt>
                <c:pt idx="326">
                  <c:v>192.19706131507203</c:v>
                </c:pt>
                <c:pt idx="327">
                  <c:v>44.893683190080004</c:v>
                </c:pt>
                <c:pt idx="328">
                  <c:v>196.359720994944</c:v>
                </c:pt>
                <c:pt idx="329">
                  <c:v>158.21567056080002</c:v>
                </c:pt>
                <c:pt idx="330">
                  <c:v>137.41998787871998</c:v>
                </c:pt>
                <c:pt idx="331">
                  <c:v>117.21697494048</c:v>
                </c:pt>
                <c:pt idx="332">
                  <c:v>84.794970824928</c:v>
                </c:pt>
                <c:pt idx="333">
                  <c:v>12.060549055296</c:v>
                </c:pt>
                <c:pt idx="334">
                  <c:v>12.922234754399998</c:v>
                </c:pt>
                <c:pt idx="335">
                  <c:v>1.8635024865599998</c:v>
                </c:pt>
                <c:pt idx="336">
                  <c:v>5.6861092696319995</c:v>
                </c:pt>
                <c:pt idx="337">
                  <c:v>3.0336198379200003</c:v>
                </c:pt>
                <c:pt idx="338">
                  <c:v>1.5364137415680001</c:v>
                </c:pt>
                <c:pt idx="339">
                  <c:v>1.0542753647999998</c:v>
                </c:pt>
                <c:pt idx="340">
                  <c:v>0.8870873232959999</c:v>
                </c:pt>
                <c:pt idx="341">
                  <c:v>0.34877056032000003</c:v>
                </c:pt>
                <c:pt idx="342">
                  <c:v>7.734401685503999</c:v>
                </c:pt>
                <c:pt idx="343">
                  <c:v>0.131586486336</c:v>
                </c:pt>
                <c:pt idx="344">
                  <c:v>0.25915052736</c:v>
                </c:pt>
                <c:pt idx="345">
                  <c:v>3.21210119232</c:v>
                </c:pt>
                <c:pt idx="346">
                  <c:v>8.821633318848003</c:v>
                </c:pt>
                <c:pt idx="347">
                  <c:v>40.315138633728004</c:v>
                </c:pt>
                <c:pt idx="348">
                  <c:v>8.352477914976</c:v>
                </c:pt>
                <c:pt idx="349">
                  <c:v>21.69324754848</c:v>
                </c:pt>
                <c:pt idx="350">
                  <c:v>732.6620717397119</c:v>
                </c:pt>
                <c:pt idx="351">
                  <c:v>4.786929622656</c:v>
                </c:pt>
                <c:pt idx="352">
                  <c:v>138.55003838208</c:v>
                </c:pt>
                <c:pt idx="353">
                  <c:v>268.110407995776</c:v>
                </c:pt>
                <c:pt idx="354">
                  <c:v>1837.0340302233603</c:v>
                </c:pt>
                <c:pt idx="355">
                  <c:v>2066.2662418917116</c:v>
                </c:pt>
                <c:pt idx="356">
                  <c:v>2453.6450978593925</c:v>
                </c:pt>
                <c:pt idx="357">
                  <c:v>217.12320197568002</c:v>
                </c:pt>
                <c:pt idx="358">
                  <c:v>5825.411205500736</c:v>
                </c:pt>
                <c:pt idx="359">
                  <c:v>4017.5334684717127</c:v>
                </c:pt>
                <c:pt idx="360">
                  <c:v>283.4830320048</c:v>
                </c:pt>
                <c:pt idx="361">
                  <c:v>4036.25769942528</c:v>
                </c:pt>
                <c:pt idx="362">
                  <c:v>2071.9593434776316</c:v>
                </c:pt>
                <c:pt idx="363">
                  <c:v>1178.044576316064</c:v>
                </c:pt>
                <c:pt idx="364">
                  <c:v>257.032455182496</c:v>
                </c:pt>
                <c:pt idx="365">
                  <c:v>186.470297552448</c:v>
                </c:pt>
                <c:pt idx="366">
                  <c:v>108.12710134425599</c:v>
                </c:pt>
                <c:pt idx="367">
                  <c:v>98.56345493692801</c:v>
                </c:pt>
                <c:pt idx="368">
                  <c:v>4.778594105760001</c:v>
                </c:pt>
                <c:pt idx="369">
                  <c:v>6.7455765630719995</c:v>
                </c:pt>
                <c:pt idx="370">
                  <c:v>4.550260672512</c:v>
                </c:pt>
                <c:pt idx="371">
                  <c:v>4.514453578368</c:v>
                </c:pt>
                <c:pt idx="372">
                  <c:v>3.2158790294399995</c:v>
                </c:pt>
                <c:pt idx="373">
                  <c:v>1.6159788195840001</c:v>
                </c:pt>
                <c:pt idx="374">
                  <c:v>0.6310511815680001</c:v>
                </c:pt>
                <c:pt idx="375">
                  <c:v>2.2843525939200005</c:v>
                </c:pt>
                <c:pt idx="376">
                  <c:v>4.10998472496</c:v>
                </c:pt>
                <c:pt idx="377">
                  <c:v>5.622483185279999</c:v>
                </c:pt>
                <c:pt idx="378">
                  <c:v>1.767768384384</c:v>
                </c:pt>
                <c:pt idx="379">
                  <c:v>7.837113744576</c:v>
                </c:pt>
                <c:pt idx="380">
                  <c:v>467.28917490816</c:v>
                </c:pt>
                <c:pt idx="381">
                  <c:v>2480.8412745273604</c:v>
                </c:pt>
                <c:pt idx="382">
                  <c:v>3012.32236727232</c:v>
                </c:pt>
                <c:pt idx="383">
                  <c:v>1903.1195258916482</c:v>
                </c:pt>
                <c:pt idx="384">
                  <c:v>299.50304850259204</c:v>
                </c:pt>
                <c:pt idx="385">
                  <c:v>153.47410875014398</c:v>
                </c:pt>
                <c:pt idx="386">
                  <c:v>7642.185750442656</c:v>
                </c:pt>
                <c:pt idx="387">
                  <c:v>425.5270702848001</c:v>
                </c:pt>
                <c:pt idx="388">
                  <c:v>1318.91324677056</c:v>
                </c:pt>
                <c:pt idx="389">
                  <c:v>509.415200883072</c:v>
                </c:pt>
                <c:pt idx="390">
                  <c:v>12132.929028109827</c:v>
                </c:pt>
                <c:pt idx="391">
                  <c:v>5720.071606272</c:v>
                </c:pt>
                <c:pt idx="392">
                  <c:v>4963.875326239103</c:v>
                </c:pt>
                <c:pt idx="393">
                  <c:v>12706.429033381535</c:v>
                </c:pt>
                <c:pt idx="394">
                  <c:v>7125.152950772063</c:v>
                </c:pt>
                <c:pt idx="395">
                  <c:v>9518.817508754399</c:v>
                </c:pt>
                <c:pt idx="396">
                  <c:v>10631.352287506175</c:v>
                </c:pt>
                <c:pt idx="397">
                  <c:v>3783.418955357184</c:v>
                </c:pt>
                <c:pt idx="398">
                  <c:v>3846.2294832635516</c:v>
                </c:pt>
                <c:pt idx="399">
                  <c:v>2554.482158515584</c:v>
                </c:pt>
                <c:pt idx="400">
                  <c:v>808.417816603488</c:v>
                </c:pt>
                <c:pt idx="401">
                  <c:v>542.682128564064</c:v>
                </c:pt>
                <c:pt idx="402">
                  <c:v>326.20799907504005</c:v>
                </c:pt>
                <c:pt idx="403">
                  <c:v>313.020378846144</c:v>
                </c:pt>
                <c:pt idx="404">
                  <c:v>169.19057073139203</c:v>
                </c:pt>
                <c:pt idx="405">
                  <c:v>2.488488319296</c:v>
                </c:pt>
                <c:pt idx="406">
                  <c:v>187.520773218624</c:v>
                </c:pt>
                <c:pt idx="407">
                  <c:v>1.613089354176</c:v>
                </c:pt>
                <c:pt idx="408">
                  <c:v>1.11030094224</c:v>
                </c:pt>
                <c:pt idx="409">
                  <c:v>39.26955755520001</c:v>
                </c:pt>
                <c:pt idx="410">
                  <c:v>1.82324042784</c:v>
                </c:pt>
                <c:pt idx="411">
                  <c:v>31.29015316752</c:v>
                </c:pt>
                <c:pt idx="412">
                  <c:v>678.9675424337281</c:v>
                </c:pt>
                <c:pt idx="413">
                  <c:v>176.77609079961604</c:v>
                </c:pt>
                <c:pt idx="414">
                  <c:v>398.48243076864</c:v>
                </c:pt>
                <c:pt idx="415">
                  <c:v>233.84922144191998</c:v>
                </c:pt>
                <c:pt idx="416">
                  <c:v>63.258749133120006</c:v>
                </c:pt>
                <c:pt idx="417">
                  <c:v>18.579435529248</c:v>
                </c:pt>
                <c:pt idx="418">
                  <c:v>225.65686670352</c:v>
                </c:pt>
                <c:pt idx="419">
                  <c:v>121.7725779024</c:v>
                </c:pt>
                <c:pt idx="420">
                  <c:v>542.8402838928</c:v>
                </c:pt>
                <c:pt idx="421">
                  <c:v>22.966168043808</c:v>
                </c:pt>
                <c:pt idx="422">
                  <c:v>69.28432635456001</c:v>
                </c:pt>
                <c:pt idx="423">
                  <c:v>210.02909667350397</c:v>
                </c:pt>
                <c:pt idx="424">
                  <c:v>1237.4970978320641</c:v>
                </c:pt>
                <c:pt idx="425">
                  <c:v>3406.958032197888</c:v>
                </c:pt>
                <c:pt idx="426">
                  <c:v>4898.980797572161</c:v>
                </c:pt>
                <c:pt idx="427">
                  <c:v>9227.6183092032</c:v>
                </c:pt>
                <c:pt idx="428">
                  <c:v>609.32061143424</c:v>
                </c:pt>
                <c:pt idx="429">
                  <c:v>153.74149122240001</c:v>
                </c:pt>
                <c:pt idx="430">
                  <c:v>56.76261893913601</c:v>
                </c:pt>
                <c:pt idx="431">
                  <c:v>1126.64877378048</c:v>
                </c:pt>
                <c:pt idx="432">
                  <c:v>644.70141918</c:v>
                </c:pt>
                <c:pt idx="433">
                  <c:v>727.3625973119999</c:v>
                </c:pt>
                <c:pt idx="434">
                  <c:v>137.13840971049603</c:v>
                </c:pt>
                <c:pt idx="435">
                  <c:v>70.90514409888</c:v>
                </c:pt>
                <c:pt idx="436">
                  <c:v>86.25764783376002</c:v>
                </c:pt>
                <c:pt idx="437">
                  <c:v>5.148557244288</c:v>
                </c:pt>
                <c:pt idx="438">
                  <c:v>2.922496314048</c:v>
                </c:pt>
                <c:pt idx="439">
                  <c:v>8.909272153727999</c:v>
                </c:pt>
                <c:pt idx="440">
                  <c:v>0.1443007872</c:v>
                </c:pt>
                <c:pt idx="441">
                  <c:v>1.2367610323200005</c:v>
                </c:pt>
                <c:pt idx="442">
                  <c:v>27.125845101792002</c:v>
                </c:pt>
                <c:pt idx="443">
                  <c:v>1.0621721669760003</c:v>
                </c:pt>
                <c:pt idx="444">
                  <c:v>1.1288055905280001</c:v>
                </c:pt>
                <c:pt idx="445">
                  <c:v>0.49713552259199995</c:v>
                </c:pt>
                <c:pt idx="446">
                  <c:v>0.506225726208</c:v>
                </c:pt>
                <c:pt idx="447">
                  <c:v>0.48722246870400004</c:v>
                </c:pt>
                <c:pt idx="448">
                  <c:v>3.6463086639360003</c:v>
                </c:pt>
                <c:pt idx="449">
                  <c:v>1.469879622144</c:v>
                </c:pt>
                <c:pt idx="450">
                  <c:v>24.388670942784003</c:v>
                </c:pt>
                <c:pt idx="451">
                  <c:v>32.010136774272</c:v>
                </c:pt>
                <c:pt idx="452">
                  <c:v>83.12273050752</c:v>
                </c:pt>
                <c:pt idx="453">
                  <c:v>1.5154733721600002</c:v>
                </c:pt>
                <c:pt idx="454">
                  <c:v>80.50463525145601</c:v>
                </c:pt>
                <c:pt idx="455">
                  <c:v>2304.838930582944</c:v>
                </c:pt>
                <c:pt idx="456">
                  <c:v>6203.5117691904015</c:v>
                </c:pt>
                <c:pt idx="457">
                  <c:v>8357.685504746114</c:v>
                </c:pt>
                <c:pt idx="458">
                  <c:v>1284.27276212928</c:v>
                </c:pt>
                <c:pt idx="459">
                  <c:v>1866.9989883974406</c:v>
                </c:pt>
                <c:pt idx="460">
                  <c:v>296.16688968192</c:v>
                </c:pt>
                <c:pt idx="461">
                  <c:v>361.57159082419207</c:v>
                </c:pt>
                <c:pt idx="462">
                  <c:v>749.3167981252801</c:v>
                </c:pt>
                <c:pt idx="463">
                  <c:v>13165.528430211842</c:v>
                </c:pt>
                <c:pt idx="464">
                  <c:v>4283.70283048464</c:v>
                </c:pt>
                <c:pt idx="465">
                  <c:v>179.915121777024</c:v>
                </c:pt>
                <c:pt idx="466">
                  <c:v>1212.3336930157438</c:v>
                </c:pt>
                <c:pt idx="467">
                  <c:v>702.5101095571201</c:v>
                </c:pt>
                <c:pt idx="468">
                  <c:v>453.3220898173441</c:v>
                </c:pt>
                <c:pt idx="469">
                  <c:v>2874.1272214046403</c:v>
                </c:pt>
                <c:pt idx="470">
                  <c:v>34.15966016112</c:v>
                </c:pt>
                <c:pt idx="471">
                  <c:v>22.575609503999996</c:v>
                </c:pt>
                <c:pt idx="472">
                  <c:v>8.909781493536002</c:v>
                </c:pt>
                <c:pt idx="473">
                  <c:v>17.520128552448</c:v>
                </c:pt>
                <c:pt idx="474">
                  <c:v>3.9883256737920005</c:v>
                </c:pt>
                <c:pt idx="475">
                  <c:v>1.4400927506880001</c:v>
                </c:pt>
                <c:pt idx="476">
                  <c:v>2.637948096</c:v>
                </c:pt>
                <c:pt idx="477">
                  <c:v>1.0126848271687026</c:v>
                </c:pt>
                <c:pt idx="478">
                  <c:v>25.106374335416678</c:v>
                </c:pt>
                <c:pt idx="479">
                  <c:v>228.21383008169514</c:v>
                </c:pt>
                <c:pt idx="480">
                  <c:v>80.45942738262104</c:v>
                </c:pt>
                <c:pt idx="481">
                  <c:v>228.37135697308926</c:v>
                </c:pt>
                <c:pt idx="482">
                  <c:v>36.55292355755007</c:v>
                </c:pt>
                <c:pt idx="483">
                  <c:v>19.441526013617203</c:v>
                </c:pt>
                <c:pt idx="484">
                  <c:v>78.97685504471703</c:v>
                </c:pt>
                <c:pt idx="485">
                  <c:v>733.6056816154517</c:v>
                </c:pt>
                <c:pt idx="486">
                  <c:v>316.0639821588969</c:v>
                </c:pt>
                <c:pt idx="487">
                  <c:v>5883.4932477078455</c:v>
                </c:pt>
                <c:pt idx="488">
                  <c:v>4168.709689476592</c:v>
                </c:pt>
                <c:pt idx="489">
                  <c:v>5140.450949674979</c:v>
                </c:pt>
                <c:pt idx="490">
                  <c:v>44344.67075312516</c:v>
                </c:pt>
                <c:pt idx="491">
                  <c:v>39531.82960503196</c:v>
                </c:pt>
                <c:pt idx="492">
                  <c:v>5235.25088513856</c:v>
                </c:pt>
                <c:pt idx="493">
                  <c:v>1910.9945517986812</c:v>
                </c:pt>
                <c:pt idx="494">
                  <c:v>87.77831467197355</c:v>
                </c:pt>
                <c:pt idx="495">
                  <c:v>56.003869267525374</c:v>
                </c:pt>
                <c:pt idx="496">
                  <c:v>108.67106122076635</c:v>
                </c:pt>
                <c:pt idx="497">
                  <c:v>4053.9532944346697</c:v>
                </c:pt>
                <c:pt idx="498">
                  <c:v>888.8084392681452</c:v>
                </c:pt>
                <c:pt idx="499">
                  <c:v>277.1640269643296</c:v>
                </c:pt>
                <c:pt idx="500">
                  <c:v>99.8611793856</c:v>
                </c:pt>
                <c:pt idx="501">
                  <c:v>99.96482297203202</c:v>
                </c:pt>
                <c:pt idx="502">
                  <c:v>60.06986429414401</c:v>
                </c:pt>
                <c:pt idx="503">
                  <c:v>12.550934398464003</c:v>
                </c:pt>
                <c:pt idx="504">
                  <c:v>48.304581279552</c:v>
                </c:pt>
                <c:pt idx="505">
                  <c:v>9.214598647296</c:v>
                </c:pt>
                <c:pt idx="506">
                  <c:v>3.6605743560000006</c:v>
                </c:pt>
                <c:pt idx="507">
                  <c:v>4.42467621792</c:v>
                </c:pt>
                <c:pt idx="508">
                  <c:v>5.938417888128001</c:v>
                </c:pt>
                <c:pt idx="509">
                  <c:v>3.28753982448</c:v>
                </c:pt>
                <c:pt idx="510">
                  <c:v>1.575353452032</c:v>
                </c:pt>
                <c:pt idx="511">
                  <c:v>4.642827296544</c:v>
                </c:pt>
                <c:pt idx="512">
                  <c:v>3.1032275731200003</c:v>
                </c:pt>
                <c:pt idx="513">
                  <c:v>0.65879143488</c:v>
                </c:pt>
                <c:pt idx="514">
                  <c:v>1.0648027998720002</c:v>
                </c:pt>
                <c:pt idx="515">
                  <c:v>12.587295857184</c:v>
                </c:pt>
                <c:pt idx="516">
                  <c:v>41.835878307072</c:v>
                </c:pt>
                <c:pt idx="517">
                  <c:v>16.127741179872</c:v>
                </c:pt>
                <c:pt idx="518">
                  <c:v>28.425050675712</c:v>
                </c:pt>
                <c:pt idx="519">
                  <c:v>2.1810447267840005</c:v>
                </c:pt>
                <c:pt idx="520">
                  <c:v>51.685462107936004</c:v>
                </c:pt>
                <c:pt idx="521">
                  <c:v>256.239049383936</c:v>
                </c:pt>
                <c:pt idx="522">
                  <c:v>57.90680216985601</c:v>
                </c:pt>
                <c:pt idx="523">
                  <c:v>127.85442128208</c:v>
                </c:pt>
                <c:pt idx="524">
                  <c:v>692.150363335872</c:v>
                </c:pt>
                <c:pt idx="525">
                  <c:v>2532.169421730432</c:v>
                </c:pt>
                <c:pt idx="526">
                  <c:v>39.637794175488</c:v>
                </c:pt>
                <c:pt idx="527">
                  <c:v>6.626743855488001</c:v>
                </c:pt>
                <c:pt idx="528">
                  <c:v>27.279034941312</c:v>
                </c:pt>
                <c:pt idx="529">
                  <c:v>7.88909849856</c:v>
                </c:pt>
                <c:pt idx="530">
                  <c:v>16.219376746560002</c:v>
                </c:pt>
                <c:pt idx="531">
                  <c:v>3.1243346472960005</c:v>
                </c:pt>
                <c:pt idx="532">
                  <c:v>9.405862375104</c:v>
                </c:pt>
                <c:pt idx="533">
                  <c:v>359.064791587008</c:v>
                </c:pt>
                <c:pt idx="534">
                  <c:v>33.012468554975996</c:v>
                </c:pt>
                <c:pt idx="535">
                  <c:v>27.285123488832</c:v>
                </c:pt>
                <c:pt idx="536">
                  <c:v>45.706775754528</c:v>
                </c:pt>
                <c:pt idx="537">
                  <c:v>25.754962166208003</c:v>
                </c:pt>
                <c:pt idx="538">
                  <c:v>28.528598393856</c:v>
                </c:pt>
                <c:pt idx="539">
                  <c:v>25.22483926128</c:v>
                </c:pt>
                <c:pt idx="540">
                  <c:v>39.171962908223996</c:v>
                </c:pt>
                <c:pt idx="541">
                  <c:v>1.3841885272320003</c:v>
                </c:pt>
                <c:pt idx="542">
                  <c:v>0.636633072576</c:v>
                </c:pt>
                <c:pt idx="543">
                  <c:v>0.32879642688000005</c:v>
                </c:pt>
                <c:pt idx="544">
                  <c:v>0.5532576825600002</c:v>
                </c:pt>
                <c:pt idx="545">
                  <c:v>0.25164158687999993</c:v>
                </c:pt>
                <c:pt idx="546">
                  <c:v>0.23153206924800002</c:v>
                </c:pt>
                <c:pt idx="547">
                  <c:v>0.14842016208</c:v>
                </c:pt>
                <c:pt idx="548">
                  <c:v>0.10934293708800001</c:v>
                </c:pt>
                <c:pt idx="549">
                  <c:v>0.21505179110400002</c:v>
                </c:pt>
                <c:pt idx="550">
                  <c:v>6.480787325184001</c:v>
                </c:pt>
                <c:pt idx="551">
                  <c:v>246.70465927430408</c:v>
                </c:pt>
                <c:pt idx="552">
                  <c:v>2136.943107577152</c:v>
                </c:pt>
                <c:pt idx="553">
                  <c:v>244.57400664883198</c:v>
                </c:pt>
                <c:pt idx="554">
                  <c:v>13.36837279104</c:v>
                </c:pt>
                <c:pt idx="555">
                  <c:v>47.60213409504001</c:v>
                </c:pt>
                <c:pt idx="556">
                  <c:v>102.781495232064</c:v>
                </c:pt>
                <c:pt idx="557">
                  <c:v>178.95947551257598</c:v>
                </c:pt>
                <c:pt idx="558">
                  <c:v>1642.5425000090881</c:v>
                </c:pt>
                <c:pt idx="559">
                  <c:v>49.46887220832</c:v>
                </c:pt>
                <c:pt idx="560">
                  <c:v>1486.5604504179842</c:v>
                </c:pt>
                <c:pt idx="561">
                  <c:v>1784.6232602846399</c:v>
                </c:pt>
                <c:pt idx="562">
                  <c:v>2513.4567972554883</c:v>
                </c:pt>
                <c:pt idx="563">
                  <c:v>4193.876282884704</c:v>
                </c:pt>
                <c:pt idx="564">
                  <c:v>646.9875562907521</c:v>
                </c:pt>
                <c:pt idx="565">
                  <c:v>431.854110360288</c:v>
                </c:pt>
                <c:pt idx="566">
                  <c:v>2039.2227917619841</c:v>
                </c:pt>
                <c:pt idx="567">
                  <c:v>9725.878309625858</c:v>
                </c:pt>
                <c:pt idx="568">
                  <c:v>11492.474678390305</c:v>
                </c:pt>
                <c:pt idx="569">
                  <c:v>875.8776626588161</c:v>
                </c:pt>
                <c:pt idx="570">
                  <c:v>315.11112242832</c:v>
                </c:pt>
                <c:pt idx="571">
                  <c:v>98.986002103296</c:v>
                </c:pt>
                <c:pt idx="572">
                  <c:v>87.040329002496</c:v>
                </c:pt>
                <c:pt idx="573">
                  <c:v>46.33661296944</c:v>
                </c:pt>
                <c:pt idx="574">
                  <c:v>15.478096727520004</c:v>
                </c:pt>
                <c:pt idx="575">
                  <c:v>5.7687851168640005</c:v>
                </c:pt>
                <c:pt idx="576">
                  <c:v>8.969202201024002</c:v>
                </c:pt>
                <c:pt idx="577">
                  <c:v>1.6933415904</c:v>
                </c:pt>
                <c:pt idx="578">
                  <c:v>0.22187692281600002</c:v>
                </c:pt>
                <c:pt idx="579">
                  <c:v>0.09773681529600002</c:v>
                </c:pt>
                <c:pt idx="580">
                  <c:v>0.24586336771199999</c:v>
                </c:pt>
                <c:pt idx="581">
                  <c:v>1.62594456192</c:v>
                </c:pt>
                <c:pt idx="582">
                  <c:v>1663.835854656384</c:v>
                </c:pt>
                <c:pt idx="583">
                  <c:v>1819.9162871167682</c:v>
                </c:pt>
                <c:pt idx="584">
                  <c:v>2299.401317787264</c:v>
                </c:pt>
                <c:pt idx="585">
                  <c:v>3063.112755268608</c:v>
                </c:pt>
                <c:pt idx="586">
                  <c:v>19.282844835071998</c:v>
                </c:pt>
                <c:pt idx="587">
                  <c:v>12.4381116864</c:v>
                </c:pt>
                <c:pt idx="588">
                  <c:v>270.29998998604805</c:v>
                </c:pt>
                <c:pt idx="589">
                  <c:v>4600.0095696691205</c:v>
                </c:pt>
                <c:pt idx="590">
                  <c:v>6900.948856259136</c:v>
                </c:pt>
                <c:pt idx="591">
                  <c:v>7138.7859790082875</c:v>
                </c:pt>
                <c:pt idx="592">
                  <c:v>1139.004010349568</c:v>
                </c:pt>
                <c:pt idx="593">
                  <c:v>640.270063927296</c:v>
                </c:pt>
                <c:pt idx="594">
                  <c:v>79.095257262144</c:v>
                </c:pt>
                <c:pt idx="595">
                  <c:v>336.349465979904</c:v>
                </c:pt>
                <c:pt idx="596">
                  <c:v>884.8988112983039</c:v>
                </c:pt>
                <c:pt idx="597">
                  <c:v>1284.4689225413763</c:v>
                </c:pt>
                <c:pt idx="598">
                  <c:v>2504.0598322222086</c:v>
                </c:pt>
                <c:pt idx="599">
                  <c:v>8348.500027837441</c:v>
                </c:pt>
                <c:pt idx="600">
                  <c:v>6742.654066231488</c:v>
                </c:pt>
                <c:pt idx="601">
                  <c:v>1789.52335973424</c:v>
                </c:pt>
                <c:pt idx="602">
                  <c:v>492.5984157936</c:v>
                </c:pt>
                <c:pt idx="603">
                  <c:v>418.88517931209594</c:v>
                </c:pt>
                <c:pt idx="604">
                  <c:v>686.2082616345601</c:v>
                </c:pt>
                <c:pt idx="605">
                  <c:v>256.649624101152</c:v>
                </c:pt>
                <c:pt idx="606">
                  <c:v>206.09344072800002</c:v>
                </c:pt>
                <c:pt idx="607">
                  <c:v>63.30864893414401</c:v>
                </c:pt>
                <c:pt idx="608">
                  <c:v>49.627458798048</c:v>
                </c:pt>
                <c:pt idx="609">
                  <c:v>24.672391933824006</c:v>
                </c:pt>
                <c:pt idx="610">
                  <c:v>13.954897108224</c:v>
                </c:pt>
                <c:pt idx="611">
                  <c:v>7.234957261440002</c:v>
                </c:pt>
                <c:pt idx="612">
                  <c:v>2.877429034656</c:v>
                </c:pt>
                <c:pt idx="613">
                  <c:v>6.14655844992</c:v>
                </c:pt>
                <c:pt idx="614">
                  <c:v>2.275905782304</c:v>
                </c:pt>
                <c:pt idx="615">
                  <c:v>1.132717694688</c:v>
                </c:pt>
              </c:numCache>
            </c:numRef>
          </c:yVal>
          <c:smooth val="0"/>
        </c:ser>
        <c:axId val="31809082"/>
        <c:axId val="17846283"/>
      </c:scatterChart>
      <c:valAx>
        <c:axId val="3180908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7846283"/>
        <c:crossesAt val="0.01"/>
        <c:crossBetween val="midCat"/>
        <c:dispUnits/>
      </c:valAx>
      <c:valAx>
        <c:axId val="17846283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180908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30025"/>
          <c:w val="0.144"/>
          <c:h val="0.1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G.8  Nam Mae Lao  A.Mae Lao  Chiang Rai   Year 2017</a:t>
            </a:r>
          </a:p>
        </c:rich>
      </c:tx>
      <c:layout>
        <c:manualLayout>
          <c:xMode val="factor"/>
          <c:yMode val="factor"/>
          <c:x val="0.0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20075"/>
          <c:w val="0.933"/>
          <c:h val="0.748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'G8'!$B$1:$B$366</c:f>
              <c:strCache/>
            </c:strRef>
          </c:cat>
          <c:val>
            <c:numRef>
              <c:f>'G8'!$D$1:$D$366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'G8'!$B$1:$B$366</c:f>
              <c:strCache/>
            </c:strRef>
          </c:cat>
          <c:val>
            <c:numRef>
              <c:f>'G8'!$E$1:$E$366</c:f>
              <c:numCache/>
            </c:numRef>
          </c:val>
          <c:smooth val="0"/>
        </c:ser>
        <c:marker val="1"/>
        <c:axId val="26398820"/>
        <c:axId val="36262789"/>
      </c:lineChart>
      <c:dateAx>
        <c:axId val="263988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62789"/>
        <c:crossesAt val="404.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6262789"/>
        <c:scaling>
          <c:orientation val="minMax"/>
          <c:max val="410"/>
          <c:min val="40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98820"/>
        <c:crossesAt val="1"/>
        <c:crossBetween val="between"/>
        <c:dispUnits/>
        <c:majorUnit val="0.5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325"/>
          <c:y val="0.90275"/>
          <c:w val="0.8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4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G.8  Nam Mae Lao D.A. 2,909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07125"/>
          <c:w val="0.79175"/>
          <c:h val="0.80975"/>
        </c:manualLayout>
      </c:layout>
      <c:scatterChart>
        <c:scatterStyle val="lineMarker"/>
        <c:varyColors val="0"/>
        <c:ser>
          <c:idx val="0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DATA!$E$593:$E$628</c:f>
              <c:numCache>
                <c:ptCount val="36"/>
                <c:pt idx="0">
                  <c:v>0.714</c:v>
                </c:pt>
                <c:pt idx="1">
                  <c:v>39.526</c:v>
                </c:pt>
                <c:pt idx="2">
                  <c:v>48.067</c:v>
                </c:pt>
                <c:pt idx="3">
                  <c:v>46.958</c:v>
                </c:pt>
                <c:pt idx="4">
                  <c:v>51.696</c:v>
                </c:pt>
                <c:pt idx="5">
                  <c:v>3.016</c:v>
                </c:pt>
                <c:pt idx="6">
                  <c:v>2.025</c:v>
                </c:pt>
                <c:pt idx="7">
                  <c:v>10.268</c:v>
                </c:pt>
                <c:pt idx="8">
                  <c:v>117.68</c:v>
                </c:pt>
                <c:pt idx="9">
                  <c:v>191.534</c:v>
                </c:pt>
                <c:pt idx="10">
                  <c:v>258.467</c:v>
                </c:pt>
                <c:pt idx="11">
                  <c:v>39.248</c:v>
                </c:pt>
                <c:pt idx="12">
                  <c:v>39.248</c:v>
                </c:pt>
                <c:pt idx="13">
                  <c:v>12.021</c:v>
                </c:pt>
                <c:pt idx="14">
                  <c:v>37.208</c:v>
                </c:pt>
                <c:pt idx="15">
                  <c:v>49.676</c:v>
                </c:pt>
                <c:pt idx="16">
                  <c:v>62.518</c:v>
                </c:pt>
                <c:pt idx="17">
                  <c:v>91.688</c:v>
                </c:pt>
                <c:pt idx="18">
                  <c:v>196.32</c:v>
                </c:pt>
                <c:pt idx="19">
                  <c:v>177.306</c:v>
                </c:pt>
                <c:pt idx="20">
                  <c:v>81.861</c:v>
                </c:pt>
                <c:pt idx="21">
                  <c:v>42.131</c:v>
                </c:pt>
                <c:pt idx="22">
                  <c:v>37.233</c:v>
                </c:pt>
                <c:pt idx="23">
                  <c:v>33.712</c:v>
                </c:pt>
                <c:pt idx="24">
                  <c:v>28.103</c:v>
                </c:pt>
                <c:pt idx="25">
                  <c:v>24.29</c:v>
                </c:pt>
                <c:pt idx="26">
                  <c:v>13.976</c:v>
                </c:pt>
                <c:pt idx="27">
                  <c:v>5.501</c:v>
                </c:pt>
                <c:pt idx="28">
                  <c:v>3.631</c:v>
                </c:pt>
                <c:pt idx="29">
                  <c:v>2.234</c:v>
                </c:pt>
                <c:pt idx="30">
                  <c:v>1.796</c:v>
                </c:pt>
                <c:pt idx="31">
                  <c:v>1.221</c:v>
                </c:pt>
                <c:pt idx="32">
                  <c:v>2.82</c:v>
                </c:pt>
                <c:pt idx="33">
                  <c:v>1.673</c:v>
                </c:pt>
                <c:pt idx="34">
                  <c:v>2.239</c:v>
                </c:pt>
                <c:pt idx="35">
                  <c:v>1.286</c:v>
                </c:pt>
              </c:numCache>
            </c:numRef>
          </c:xVal>
          <c:yVal>
            <c:numRef>
              <c:f>DATA!$H$593:$H$628</c:f>
              <c:numCache>
                <c:ptCount val="36"/>
                <c:pt idx="0">
                  <c:v>1.62594456192</c:v>
                </c:pt>
                <c:pt idx="1">
                  <c:v>1663.835854656384</c:v>
                </c:pt>
                <c:pt idx="2">
                  <c:v>1819.9162871167682</c:v>
                </c:pt>
                <c:pt idx="3">
                  <c:v>2299.401317787264</c:v>
                </c:pt>
                <c:pt idx="4">
                  <c:v>3063.112755268608</c:v>
                </c:pt>
                <c:pt idx="5">
                  <c:v>19.282844835071998</c:v>
                </c:pt>
                <c:pt idx="6">
                  <c:v>12.4381116864</c:v>
                </c:pt>
                <c:pt idx="7">
                  <c:v>270.29998998604805</c:v>
                </c:pt>
                <c:pt idx="8">
                  <c:v>4600.0095696691205</c:v>
                </c:pt>
                <c:pt idx="9">
                  <c:v>6900.948856259136</c:v>
                </c:pt>
                <c:pt idx="10">
                  <c:v>7138.7859790082875</c:v>
                </c:pt>
                <c:pt idx="11">
                  <c:v>1139.004010349568</c:v>
                </c:pt>
                <c:pt idx="12">
                  <c:v>640.270063927296</c:v>
                </c:pt>
                <c:pt idx="13">
                  <c:v>79.095257262144</c:v>
                </c:pt>
                <c:pt idx="14">
                  <c:v>336.349465979904</c:v>
                </c:pt>
                <c:pt idx="15">
                  <c:v>884.8988112983039</c:v>
                </c:pt>
                <c:pt idx="16">
                  <c:v>1284.4689225413763</c:v>
                </c:pt>
                <c:pt idx="17">
                  <c:v>2504.0598322222086</c:v>
                </c:pt>
                <c:pt idx="18">
                  <c:v>8348.500027837441</c:v>
                </c:pt>
                <c:pt idx="19">
                  <c:v>6742.654066231488</c:v>
                </c:pt>
                <c:pt idx="20">
                  <c:v>1789.52335973424</c:v>
                </c:pt>
                <c:pt idx="21">
                  <c:v>492.5984157936</c:v>
                </c:pt>
                <c:pt idx="22">
                  <c:v>418.88517931209594</c:v>
                </c:pt>
                <c:pt idx="23">
                  <c:v>686.2082616345601</c:v>
                </c:pt>
                <c:pt idx="24">
                  <c:v>256.649624101152</c:v>
                </c:pt>
                <c:pt idx="25">
                  <c:v>206.09344072800002</c:v>
                </c:pt>
                <c:pt idx="26">
                  <c:v>63.30864893414401</c:v>
                </c:pt>
                <c:pt idx="27">
                  <c:v>49.627458798048</c:v>
                </c:pt>
                <c:pt idx="28">
                  <c:v>24.672391933824006</c:v>
                </c:pt>
                <c:pt idx="29">
                  <c:v>13.954897108224</c:v>
                </c:pt>
                <c:pt idx="30">
                  <c:v>7.234957261440002</c:v>
                </c:pt>
                <c:pt idx="31">
                  <c:v>2.877429034656</c:v>
                </c:pt>
                <c:pt idx="32">
                  <c:v>6.14655844992</c:v>
                </c:pt>
                <c:pt idx="33">
                  <c:v>2.275905782304</c:v>
                </c:pt>
                <c:pt idx="34">
                  <c:v>1.132717694688</c:v>
                </c:pt>
              </c:numCache>
            </c:numRef>
          </c:yVal>
          <c:smooth val="0"/>
        </c:ser>
        <c:axId val="57929646"/>
        <c:axId val="51604767"/>
      </c:scatterChart>
      <c:valAx>
        <c:axId val="57929646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1604767"/>
        <c:crossesAt val="0.1"/>
        <c:crossBetween val="midCat"/>
        <c:dispUnits/>
      </c:valAx>
      <c:valAx>
        <c:axId val="51604767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792964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29075"/>
          <c:w val="0.11775"/>
          <c:h val="0.0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4</xdr:row>
      <xdr:rowOff>323850</xdr:rowOff>
    </xdr:from>
    <xdr:to>
      <xdr:col>3</xdr:col>
      <xdr:colOff>190500</xdr:colOff>
      <xdr:row>5</xdr:row>
      <xdr:rowOff>266700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28800" y="15144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G.8</a:t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>
      <xdr:nvSpPr>
        <xdr:cNvPr id="2" name="Text 3"/>
        <xdr:cNvSpPr txBox="1">
          <a:spLocks noChangeArrowheads="1"/>
        </xdr:cNvSpPr>
      </xdr:nvSpPr>
      <xdr:spPr>
        <a:xfrm>
          <a:off x="1962150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Mae    Lao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47625</xdr:rowOff>
    </xdr:from>
    <xdr:to>
      <xdr:col>9</xdr:col>
      <xdr:colOff>276225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276225" y="47625"/>
        <a:ext cx="5829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17</xdr:row>
      <xdr:rowOff>0</xdr:rowOff>
    </xdr:from>
    <xdr:to>
      <xdr:col>9</xdr:col>
      <xdr:colOff>57150</xdr:colOff>
      <xdr:row>33</xdr:row>
      <xdr:rowOff>57150</xdr:rowOff>
    </xdr:to>
    <xdr:graphicFrame>
      <xdr:nvGraphicFramePr>
        <xdr:cNvPr id="2" name="Chart 3"/>
        <xdr:cNvGraphicFramePr/>
      </xdr:nvGraphicFramePr>
      <xdr:xfrm>
        <a:off x="47625" y="4743450"/>
        <a:ext cx="58388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</xdr:row>
      <xdr:rowOff>180975</xdr:rowOff>
    </xdr:from>
    <xdr:to>
      <xdr:col>14</xdr:col>
      <xdr:colOff>609600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2886075" y="466725"/>
        <a:ext cx="58007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28575</xdr:rowOff>
    </xdr:from>
    <xdr:to>
      <xdr:col>15</xdr:col>
      <xdr:colOff>0</xdr:colOff>
      <xdr:row>33</xdr:row>
      <xdr:rowOff>228600</xdr:rowOff>
    </xdr:to>
    <xdr:graphicFrame>
      <xdr:nvGraphicFramePr>
        <xdr:cNvPr id="2" name="Chart 1"/>
        <xdr:cNvGraphicFramePr/>
      </xdr:nvGraphicFramePr>
      <xdr:xfrm>
        <a:off x="2895600" y="488632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476"/>
  <sheetViews>
    <sheetView zoomScalePageLayoutView="0" workbookViewId="0" topLeftCell="A424">
      <selection activeCell="Q434" sqref="Q434"/>
    </sheetView>
  </sheetViews>
  <sheetFormatPr defaultColWidth="9.140625" defaultRowHeight="21.75"/>
  <cols>
    <col min="1" max="1" width="9.57421875" style="165" bestFit="1" customWidth="1"/>
    <col min="2" max="2" width="9.140625" style="255" customWidth="1"/>
    <col min="3" max="4" width="9.140625" style="179" customWidth="1"/>
    <col min="6" max="6" width="10.421875" style="171" bestFit="1" customWidth="1"/>
    <col min="8" max="8" width="9.140625" style="255" customWidth="1"/>
    <col min="9" max="10" width="9.140625" style="184" customWidth="1"/>
  </cols>
  <sheetData>
    <row r="1" spans="1:10" s="142" customFormat="1" ht="21">
      <c r="A1" s="267" t="s">
        <v>174</v>
      </c>
      <c r="B1" s="268"/>
      <c r="C1" s="268"/>
      <c r="D1" s="268"/>
      <c r="E1" s="268"/>
      <c r="F1" s="268"/>
      <c r="G1" s="268"/>
      <c r="H1" s="268"/>
      <c r="I1" s="268"/>
      <c r="J1" s="269"/>
    </row>
    <row r="2" spans="1:10" s="142" customFormat="1" ht="21">
      <c r="A2" s="160" t="s">
        <v>175</v>
      </c>
      <c r="B2" s="144" t="s">
        <v>176</v>
      </c>
      <c r="C2" s="172" t="s">
        <v>177</v>
      </c>
      <c r="D2" s="173" t="s">
        <v>177</v>
      </c>
      <c r="E2" s="143" t="s">
        <v>178</v>
      </c>
      <c r="F2" s="167" t="s">
        <v>178</v>
      </c>
      <c r="G2" s="143" t="s">
        <v>178</v>
      </c>
      <c r="H2" s="144" t="s">
        <v>179</v>
      </c>
      <c r="I2" s="145" t="s">
        <v>178</v>
      </c>
      <c r="J2" s="180" t="s">
        <v>178</v>
      </c>
    </row>
    <row r="3" spans="1:10" s="142" customFormat="1" ht="21">
      <c r="A3" s="161" t="s">
        <v>180</v>
      </c>
      <c r="B3" s="147" t="s">
        <v>181</v>
      </c>
      <c r="C3" s="174" t="s">
        <v>182</v>
      </c>
      <c r="D3" s="175" t="s">
        <v>182</v>
      </c>
      <c r="E3" s="146" t="s">
        <v>183</v>
      </c>
      <c r="F3" s="168" t="s">
        <v>183</v>
      </c>
      <c r="G3" s="146" t="s">
        <v>184</v>
      </c>
      <c r="H3" s="147" t="s">
        <v>185</v>
      </c>
      <c r="I3" s="148" t="s">
        <v>186</v>
      </c>
      <c r="J3" s="181" t="s">
        <v>187</v>
      </c>
    </row>
    <row r="4" spans="1:10" s="142" customFormat="1" ht="18.75" customHeight="1">
      <c r="A4" s="162"/>
      <c r="B4" s="147" t="s">
        <v>188</v>
      </c>
      <c r="C4" s="174" t="s">
        <v>189</v>
      </c>
      <c r="D4" s="175" t="s">
        <v>190</v>
      </c>
      <c r="E4" s="146" t="s">
        <v>191</v>
      </c>
      <c r="F4" s="168" t="s">
        <v>192</v>
      </c>
      <c r="G4" s="146" t="s">
        <v>193</v>
      </c>
      <c r="H4" s="147" t="s">
        <v>194</v>
      </c>
      <c r="I4" s="149"/>
      <c r="J4" s="182"/>
    </row>
    <row r="5" spans="1:10" s="142" customFormat="1" ht="18.75" customHeight="1">
      <c r="A5" s="163"/>
      <c r="B5" s="254"/>
      <c r="C5" s="176" t="s">
        <v>88</v>
      </c>
      <c r="D5" s="177" t="s">
        <v>87</v>
      </c>
      <c r="E5" s="150" t="s">
        <v>89</v>
      </c>
      <c r="F5" s="169"/>
      <c r="G5" s="150" t="s">
        <v>195</v>
      </c>
      <c r="H5" s="254"/>
      <c r="I5" s="151" t="s">
        <v>196</v>
      </c>
      <c r="J5" s="181" t="s">
        <v>197</v>
      </c>
    </row>
    <row r="6" spans="1:10" s="142" customFormat="1" ht="18.75" customHeight="1">
      <c r="A6" s="152">
        <v>20913</v>
      </c>
      <c r="B6" s="153">
        <v>25</v>
      </c>
      <c r="C6" s="157">
        <v>87.0793</v>
      </c>
      <c r="D6" s="157">
        <v>87.0852</v>
      </c>
      <c r="E6" s="154">
        <f aca="true" t="shared" si="0" ref="E6:E62">D6-C6</f>
        <v>0.005899999999996908</v>
      </c>
      <c r="F6" s="170">
        <f aca="true" t="shared" si="1" ref="F6:F47">((10^6)*E6/G6)</f>
        <v>17.984515027729397</v>
      </c>
      <c r="G6" s="155">
        <f aca="true" t="shared" si="2" ref="G6:G47">I6-J6</f>
        <v>328.06000000000006</v>
      </c>
      <c r="H6" s="153">
        <v>1</v>
      </c>
      <c r="I6" s="156">
        <v>836.83</v>
      </c>
      <c r="J6" s="158">
        <v>508.77</v>
      </c>
    </row>
    <row r="7" spans="1:10" s="142" customFormat="1" ht="18.75" customHeight="1">
      <c r="A7" s="152"/>
      <c r="B7" s="153">
        <v>26</v>
      </c>
      <c r="C7" s="157">
        <v>85.8293</v>
      </c>
      <c r="D7" s="157">
        <v>85.8329</v>
      </c>
      <c r="E7" s="154">
        <f t="shared" si="0"/>
        <v>0.00359999999999161</v>
      </c>
      <c r="F7" s="170">
        <f t="shared" si="1"/>
        <v>10.94524337962242</v>
      </c>
      <c r="G7" s="155">
        <f t="shared" si="2"/>
        <v>328.90999999999997</v>
      </c>
      <c r="H7" s="153">
        <v>2</v>
      </c>
      <c r="I7" s="156">
        <v>834.4</v>
      </c>
      <c r="J7" s="158">
        <v>505.49</v>
      </c>
    </row>
    <row r="8" spans="1:10" s="142" customFormat="1" ht="18.75" customHeight="1">
      <c r="A8" s="152"/>
      <c r="B8" s="153">
        <v>27</v>
      </c>
      <c r="C8" s="157">
        <v>86.3445</v>
      </c>
      <c r="D8" s="157">
        <v>86.3521</v>
      </c>
      <c r="E8" s="154">
        <f t="shared" si="0"/>
        <v>0.0075999999999964984</v>
      </c>
      <c r="F8" s="170">
        <f t="shared" si="1"/>
        <v>23.317890344541773</v>
      </c>
      <c r="G8" s="155">
        <f t="shared" si="2"/>
        <v>325.92999999999995</v>
      </c>
      <c r="H8" s="153">
        <v>3</v>
      </c>
      <c r="I8" s="156">
        <v>838.91</v>
      </c>
      <c r="J8" s="159">
        <v>512.98</v>
      </c>
    </row>
    <row r="9" spans="1:10" s="142" customFormat="1" ht="18.75" customHeight="1">
      <c r="A9" s="152">
        <v>20934</v>
      </c>
      <c r="B9" s="153">
        <v>28</v>
      </c>
      <c r="C9" s="157">
        <v>87.229</v>
      </c>
      <c r="D9" s="157">
        <v>87.2572</v>
      </c>
      <c r="E9" s="154">
        <f t="shared" si="0"/>
        <v>0.028199999999998226</v>
      </c>
      <c r="F9" s="170">
        <f t="shared" si="1"/>
        <v>104.64210174773915</v>
      </c>
      <c r="G9" s="155">
        <f t="shared" si="2"/>
        <v>269.49</v>
      </c>
      <c r="H9" s="153">
        <v>4</v>
      </c>
      <c r="I9" s="156">
        <v>823.03</v>
      </c>
      <c r="J9" s="158">
        <v>553.54</v>
      </c>
    </row>
    <row r="10" spans="1:10" s="142" customFormat="1" ht="18.75" customHeight="1">
      <c r="A10" s="152"/>
      <c r="B10" s="153">
        <v>29</v>
      </c>
      <c r="C10" s="157">
        <v>85.2735</v>
      </c>
      <c r="D10" s="157">
        <v>85.3054</v>
      </c>
      <c r="E10" s="154">
        <f t="shared" si="0"/>
        <v>0.03190000000000737</v>
      </c>
      <c r="F10" s="170">
        <f t="shared" si="1"/>
        <v>107.93435966843977</v>
      </c>
      <c r="G10" s="155">
        <f t="shared" si="2"/>
        <v>295.54999999999995</v>
      </c>
      <c r="H10" s="153">
        <v>5</v>
      </c>
      <c r="I10" s="156">
        <v>833</v>
      </c>
      <c r="J10" s="158">
        <v>537.45</v>
      </c>
    </row>
    <row r="11" spans="1:10" s="142" customFormat="1" ht="18.75" customHeight="1">
      <c r="A11" s="152"/>
      <c r="B11" s="153">
        <v>30</v>
      </c>
      <c r="C11" s="157">
        <v>84.9929</v>
      </c>
      <c r="D11" s="157">
        <v>85.0238</v>
      </c>
      <c r="E11" s="154">
        <f t="shared" si="0"/>
        <v>0.03089999999998838</v>
      </c>
      <c r="F11" s="170">
        <f t="shared" si="1"/>
        <v>94.59376721970362</v>
      </c>
      <c r="G11" s="155">
        <f t="shared" si="2"/>
        <v>326.65999999999997</v>
      </c>
      <c r="H11" s="153">
        <v>6</v>
      </c>
      <c r="I11" s="156">
        <v>830.65</v>
      </c>
      <c r="J11" s="159">
        <v>503.99</v>
      </c>
    </row>
    <row r="12" spans="1:10" s="142" customFormat="1" ht="18.75" customHeight="1">
      <c r="A12" s="152">
        <v>20948</v>
      </c>
      <c r="B12" s="153">
        <v>1</v>
      </c>
      <c r="C12" s="157">
        <v>85.3652</v>
      </c>
      <c r="D12" s="157">
        <v>85.4153</v>
      </c>
      <c r="E12" s="154">
        <f t="shared" si="0"/>
        <v>0.05010000000000048</v>
      </c>
      <c r="F12" s="170">
        <f t="shared" si="1"/>
        <v>169.31395741804826</v>
      </c>
      <c r="G12" s="155">
        <f t="shared" si="2"/>
        <v>295.9</v>
      </c>
      <c r="H12" s="153">
        <v>7</v>
      </c>
      <c r="I12" s="156">
        <v>848.26</v>
      </c>
      <c r="J12" s="158">
        <v>552.36</v>
      </c>
    </row>
    <row r="13" spans="1:10" s="142" customFormat="1" ht="18.75" customHeight="1">
      <c r="A13" s="152"/>
      <c r="B13" s="153">
        <v>2</v>
      </c>
      <c r="C13" s="157">
        <v>87.4385</v>
      </c>
      <c r="D13" s="157">
        <v>87.486</v>
      </c>
      <c r="E13" s="154">
        <f t="shared" si="0"/>
        <v>0.04749999999999943</v>
      </c>
      <c r="F13" s="170">
        <f t="shared" si="1"/>
        <v>165.05664048926062</v>
      </c>
      <c r="G13" s="155">
        <f t="shared" si="2"/>
        <v>287.7800000000001</v>
      </c>
      <c r="H13" s="153">
        <v>8</v>
      </c>
      <c r="I13" s="156">
        <v>826.34</v>
      </c>
      <c r="J13" s="158">
        <v>538.56</v>
      </c>
    </row>
    <row r="14" spans="1:10" s="142" customFormat="1" ht="18.75" customHeight="1">
      <c r="A14" s="152"/>
      <c r="B14" s="153">
        <v>3</v>
      </c>
      <c r="C14" s="157">
        <v>85.8373</v>
      </c>
      <c r="D14" s="157">
        <v>85.8888</v>
      </c>
      <c r="E14" s="154">
        <f t="shared" si="0"/>
        <v>0.05150000000000432</v>
      </c>
      <c r="F14" s="170">
        <f t="shared" si="1"/>
        <v>171.54087002866004</v>
      </c>
      <c r="G14" s="155">
        <f t="shared" si="2"/>
        <v>300.22</v>
      </c>
      <c r="H14" s="153">
        <v>9</v>
      </c>
      <c r="I14" s="156">
        <v>668.19</v>
      </c>
      <c r="J14" s="159">
        <v>367.97</v>
      </c>
    </row>
    <row r="15" spans="1:10" s="142" customFormat="1" ht="18.75" customHeight="1">
      <c r="A15" s="152">
        <v>20962</v>
      </c>
      <c r="B15" s="153">
        <v>4</v>
      </c>
      <c r="C15" s="157">
        <v>84.998</v>
      </c>
      <c r="D15" s="157">
        <v>85.0679</v>
      </c>
      <c r="E15" s="154">
        <f t="shared" si="0"/>
        <v>0.06989999999998986</v>
      </c>
      <c r="F15" s="170">
        <f t="shared" si="1"/>
        <v>233.5137302064203</v>
      </c>
      <c r="G15" s="155">
        <f t="shared" si="2"/>
        <v>299.34000000000003</v>
      </c>
      <c r="H15" s="153">
        <v>10</v>
      </c>
      <c r="I15" s="156">
        <v>743.36</v>
      </c>
      <c r="J15" s="158">
        <v>444.02</v>
      </c>
    </row>
    <row r="16" spans="1:10" s="142" customFormat="1" ht="18.75" customHeight="1">
      <c r="A16" s="152"/>
      <c r="B16" s="153">
        <v>5</v>
      </c>
      <c r="C16" s="157">
        <v>85.0202</v>
      </c>
      <c r="D16" s="157">
        <v>85.0901</v>
      </c>
      <c r="E16" s="154">
        <f t="shared" si="0"/>
        <v>0.06990000000000407</v>
      </c>
      <c r="F16" s="170">
        <f t="shared" si="1"/>
        <v>241.50082918741043</v>
      </c>
      <c r="G16" s="155">
        <f t="shared" si="2"/>
        <v>289.44</v>
      </c>
      <c r="H16" s="153">
        <v>11</v>
      </c>
      <c r="I16" s="156">
        <v>740.75</v>
      </c>
      <c r="J16" s="158">
        <v>451.31</v>
      </c>
    </row>
    <row r="17" spans="1:10" s="142" customFormat="1" ht="18.75" customHeight="1">
      <c r="A17" s="152"/>
      <c r="B17" s="153">
        <v>6</v>
      </c>
      <c r="C17" s="157">
        <v>87.376</v>
      </c>
      <c r="D17" s="157">
        <v>87.4447</v>
      </c>
      <c r="E17" s="154">
        <f t="shared" si="0"/>
        <v>0.06869999999999266</v>
      </c>
      <c r="F17" s="170">
        <f t="shared" si="1"/>
        <v>205.22165133227583</v>
      </c>
      <c r="G17" s="155">
        <f t="shared" si="2"/>
        <v>334.76</v>
      </c>
      <c r="H17" s="153">
        <v>12</v>
      </c>
      <c r="I17" s="156">
        <v>607.77</v>
      </c>
      <c r="J17" s="159">
        <v>273.01</v>
      </c>
    </row>
    <row r="18" spans="1:10" s="142" customFormat="1" ht="18.75" customHeight="1">
      <c r="A18" s="152">
        <v>20969</v>
      </c>
      <c r="B18" s="153">
        <v>7</v>
      </c>
      <c r="C18" s="157">
        <v>86.4224</v>
      </c>
      <c r="D18" s="157">
        <v>86.4981</v>
      </c>
      <c r="E18" s="154">
        <f t="shared" si="0"/>
        <v>0.07569999999999766</v>
      </c>
      <c r="F18" s="170">
        <f t="shared" si="1"/>
        <v>239.14073606064656</v>
      </c>
      <c r="G18" s="155">
        <f t="shared" si="2"/>
        <v>316.54999999999995</v>
      </c>
      <c r="H18" s="153">
        <v>13</v>
      </c>
      <c r="I18" s="156">
        <v>660.04</v>
      </c>
      <c r="J18" s="158">
        <v>343.49</v>
      </c>
    </row>
    <row r="19" spans="1:10" s="142" customFormat="1" ht="18.75" customHeight="1">
      <c r="A19" s="152"/>
      <c r="B19" s="153">
        <v>8</v>
      </c>
      <c r="C19" s="157">
        <v>84.7961</v>
      </c>
      <c r="D19" s="157">
        <v>84.8728</v>
      </c>
      <c r="E19" s="154">
        <f t="shared" si="0"/>
        <v>0.07670000000000243</v>
      </c>
      <c r="F19" s="170">
        <f t="shared" si="1"/>
        <v>232.03751323552396</v>
      </c>
      <c r="G19" s="155">
        <f t="shared" si="2"/>
        <v>330.54999999999995</v>
      </c>
      <c r="H19" s="153">
        <v>14</v>
      </c>
      <c r="I19" s="156">
        <v>700.52</v>
      </c>
      <c r="J19" s="158">
        <v>369.97</v>
      </c>
    </row>
    <row r="20" spans="1:10" s="142" customFormat="1" ht="18.75" customHeight="1">
      <c r="A20" s="152"/>
      <c r="B20" s="153">
        <v>9</v>
      </c>
      <c r="C20" s="157">
        <v>87.641</v>
      </c>
      <c r="D20" s="157">
        <v>87.7115</v>
      </c>
      <c r="E20" s="154">
        <f t="shared" si="0"/>
        <v>0.07049999999999557</v>
      </c>
      <c r="F20" s="170">
        <f t="shared" si="1"/>
        <v>241.46316402368583</v>
      </c>
      <c r="G20" s="155">
        <f t="shared" si="2"/>
        <v>291.97</v>
      </c>
      <c r="H20" s="153">
        <v>15</v>
      </c>
      <c r="I20" s="156">
        <v>812.61</v>
      </c>
      <c r="J20" s="159">
        <v>520.64</v>
      </c>
    </row>
    <row r="21" spans="1:10" s="142" customFormat="1" ht="18.75" customHeight="1">
      <c r="A21" s="152">
        <v>20975</v>
      </c>
      <c r="B21" s="153">
        <v>16</v>
      </c>
      <c r="C21" s="157">
        <v>86.1244</v>
      </c>
      <c r="D21" s="157">
        <v>86.1624</v>
      </c>
      <c r="E21" s="154">
        <f t="shared" si="0"/>
        <v>0.038000000000010914</v>
      </c>
      <c r="F21" s="170">
        <f t="shared" si="1"/>
        <v>117.00588108510921</v>
      </c>
      <c r="G21" s="155">
        <f t="shared" si="2"/>
        <v>324.77</v>
      </c>
      <c r="H21" s="153">
        <v>16</v>
      </c>
      <c r="I21" s="156">
        <v>830.92</v>
      </c>
      <c r="J21" s="158">
        <v>506.15</v>
      </c>
    </row>
    <row r="22" spans="1:10" s="142" customFormat="1" ht="18.75" customHeight="1">
      <c r="A22" s="152"/>
      <c r="B22" s="153">
        <v>17</v>
      </c>
      <c r="C22" s="157">
        <v>87.1953</v>
      </c>
      <c r="D22" s="157">
        <v>87.2395</v>
      </c>
      <c r="E22" s="154">
        <f t="shared" si="0"/>
        <v>0.04420000000000357</v>
      </c>
      <c r="F22" s="170">
        <f t="shared" si="1"/>
        <v>114.0527429426732</v>
      </c>
      <c r="G22" s="155">
        <f t="shared" si="2"/>
        <v>387.53999999999996</v>
      </c>
      <c r="H22" s="153">
        <v>17</v>
      </c>
      <c r="I22" s="156">
        <v>720.29</v>
      </c>
      <c r="J22" s="158">
        <v>332.75</v>
      </c>
    </row>
    <row r="23" spans="1:10" s="142" customFormat="1" ht="18.75" customHeight="1">
      <c r="A23" s="152"/>
      <c r="B23" s="153">
        <v>18</v>
      </c>
      <c r="C23" s="157">
        <v>85.1138</v>
      </c>
      <c r="D23" s="157">
        <v>85.1569</v>
      </c>
      <c r="E23" s="154">
        <f t="shared" si="0"/>
        <v>0.043099999999995475</v>
      </c>
      <c r="F23" s="170">
        <f t="shared" si="1"/>
        <v>113.36437044634388</v>
      </c>
      <c r="G23" s="155">
        <f t="shared" si="2"/>
        <v>380.18999999999994</v>
      </c>
      <c r="H23" s="153">
        <v>18</v>
      </c>
      <c r="I23" s="156">
        <v>740.04</v>
      </c>
      <c r="J23" s="159">
        <v>359.85</v>
      </c>
    </row>
    <row r="24" spans="1:10" s="142" customFormat="1" ht="18.75" customHeight="1">
      <c r="A24" s="152">
        <v>20983</v>
      </c>
      <c r="B24" s="153">
        <v>19</v>
      </c>
      <c r="C24" s="157">
        <v>88.976</v>
      </c>
      <c r="D24" s="157">
        <v>89.0012</v>
      </c>
      <c r="E24" s="154">
        <f t="shared" si="0"/>
        <v>0.025199999999998113</v>
      </c>
      <c r="F24" s="170">
        <f t="shared" si="1"/>
        <v>77.01005409038937</v>
      </c>
      <c r="G24" s="155">
        <f t="shared" si="2"/>
        <v>327.22999999999996</v>
      </c>
      <c r="H24" s="153">
        <v>19</v>
      </c>
      <c r="I24" s="156">
        <v>830.28</v>
      </c>
      <c r="J24" s="158">
        <v>503.05</v>
      </c>
    </row>
    <row r="25" spans="1:10" s="142" customFormat="1" ht="18.75" customHeight="1">
      <c r="A25" s="152"/>
      <c r="B25" s="153">
        <v>20</v>
      </c>
      <c r="C25" s="157">
        <v>84.669</v>
      </c>
      <c r="D25" s="157">
        <v>84.6956</v>
      </c>
      <c r="E25" s="154">
        <f t="shared" si="0"/>
        <v>0.026600000000001955</v>
      </c>
      <c r="F25" s="170">
        <f t="shared" si="1"/>
        <v>67.12425557686977</v>
      </c>
      <c r="G25" s="155">
        <f t="shared" si="2"/>
        <v>396.28000000000003</v>
      </c>
      <c r="H25" s="153">
        <v>20</v>
      </c>
      <c r="I25" s="156">
        <v>733.57</v>
      </c>
      <c r="J25" s="158">
        <v>337.29</v>
      </c>
    </row>
    <row r="26" spans="1:10" s="142" customFormat="1" ht="18.75" customHeight="1">
      <c r="A26" s="152"/>
      <c r="B26" s="153">
        <v>21</v>
      </c>
      <c r="C26" s="157">
        <v>86.3697</v>
      </c>
      <c r="D26" s="157">
        <v>86.3921</v>
      </c>
      <c r="E26" s="154">
        <f t="shared" si="0"/>
        <v>0.02240000000000464</v>
      </c>
      <c r="F26" s="170">
        <f t="shared" si="1"/>
        <v>66.16257088848249</v>
      </c>
      <c r="G26" s="155">
        <f t="shared" si="2"/>
        <v>338.56000000000006</v>
      </c>
      <c r="H26" s="153">
        <v>21</v>
      </c>
      <c r="I26" s="156">
        <v>740.59</v>
      </c>
      <c r="J26" s="159">
        <v>402.03</v>
      </c>
    </row>
    <row r="27" spans="1:10" s="142" customFormat="1" ht="18.75" customHeight="1">
      <c r="A27" s="152">
        <v>21000</v>
      </c>
      <c r="B27" s="153">
        <v>22</v>
      </c>
      <c r="C27" s="157">
        <v>85.1302</v>
      </c>
      <c r="D27" s="157">
        <v>85.1704</v>
      </c>
      <c r="E27" s="154">
        <f t="shared" si="0"/>
        <v>0.04019999999999868</v>
      </c>
      <c r="F27" s="170">
        <f t="shared" si="1"/>
        <v>110.75905772144561</v>
      </c>
      <c r="G27" s="155">
        <f t="shared" si="2"/>
        <v>362.95</v>
      </c>
      <c r="H27" s="153">
        <v>22</v>
      </c>
      <c r="I27" s="156">
        <v>717.26</v>
      </c>
      <c r="J27" s="158">
        <v>354.31</v>
      </c>
    </row>
    <row r="28" spans="1:10" s="142" customFormat="1" ht="18.75" customHeight="1">
      <c r="A28" s="152"/>
      <c r="B28" s="153">
        <v>23</v>
      </c>
      <c r="C28" s="157">
        <v>87.6905</v>
      </c>
      <c r="D28" s="157">
        <v>87.7337</v>
      </c>
      <c r="E28" s="154">
        <f t="shared" si="0"/>
        <v>0.043199999999998795</v>
      </c>
      <c r="F28" s="170">
        <f t="shared" si="1"/>
        <v>141.61612850352003</v>
      </c>
      <c r="G28" s="155">
        <f t="shared" si="2"/>
        <v>305.05000000000007</v>
      </c>
      <c r="H28" s="153">
        <v>23</v>
      </c>
      <c r="I28" s="156">
        <v>852.36</v>
      </c>
      <c r="J28" s="158">
        <v>547.31</v>
      </c>
    </row>
    <row r="29" spans="1:10" s="142" customFormat="1" ht="18.75" customHeight="1">
      <c r="A29" s="152"/>
      <c r="B29" s="153">
        <v>24</v>
      </c>
      <c r="C29" s="157">
        <v>88.068</v>
      </c>
      <c r="D29" s="157">
        <v>88.105</v>
      </c>
      <c r="E29" s="154">
        <f t="shared" si="0"/>
        <v>0.03700000000000614</v>
      </c>
      <c r="F29" s="170">
        <f t="shared" si="1"/>
        <v>116.95167051239416</v>
      </c>
      <c r="G29" s="155">
        <f t="shared" si="2"/>
        <v>316.37</v>
      </c>
      <c r="H29" s="153">
        <v>24</v>
      </c>
      <c r="I29" s="156">
        <v>832.2</v>
      </c>
      <c r="J29" s="159">
        <v>515.83</v>
      </c>
    </row>
    <row r="30" spans="1:10" s="142" customFormat="1" ht="18.75" customHeight="1">
      <c r="A30" s="152">
        <v>21017</v>
      </c>
      <c r="B30" s="153">
        <v>28</v>
      </c>
      <c r="C30" s="157">
        <v>87.1975</v>
      </c>
      <c r="D30" s="157">
        <v>87.2702</v>
      </c>
      <c r="E30" s="154">
        <f t="shared" si="0"/>
        <v>0.07269999999999754</v>
      </c>
      <c r="F30" s="170">
        <f t="shared" si="1"/>
        <v>254.35588832131245</v>
      </c>
      <c r="G30" s="155">
        <f t="shared" si="2"/>
        <v>285.82000000000005</v>
      </c>
      <c r="H30" s="153">
        <v>25</v>
      </c>
      <c r="I30" s="156">
        <v>666.21</v>
      </c>
      <c r="J30" s="158">
        <v>380.39</v>
      </c>
    </row>
    <row r="31" spans="1:10" s="142" customFormat="1" ht="18.75" customHeight="1">
      <c r="A31" s="152"/>
      <c r="B31" s="153">
        <v>29</v>
      </c>
      <c r="C31" s="157">
        <v>85.232</v>
      </c>
      <c r="D31" s="157">
        <v>85.3118</v>
      </c>
      <c r="E31" s="154">
        <f t="shared" si="0"/>
        <v>0.07980000000000587</v>
      </c>
      <c r="F31" s="170">
        <f t="shared" si="1"/>
        <v>259.8163703848599</v>
      </c>
      <c r="G31" s="155">
        <f t="shared" si="2"/>
        <v>307.14</v>
      </c>
      <c r="H31" s="153">
        <v>26</v>
      </c>
      <c r="I31" s="156">
        <v>865.84</v>
      </c>
      <c r="J31" s="158">
        <v>558.7</v>
      </c>
    </row>
    <row r="32" spans="1:10" s="142" customFormat="1" ht="18.75" customHeight="1">
      <c r="A32" s="152"/>
      <c r="B32" s="153">
        <v>30</v>
      </c>
      <c r="C32" s="157">
        <v>84.9768</v>
      </c>
      <c r="D32" s="157">
        <v>85.0632</v>
      </c>
      <c r="E32" s="154">
        <f t="shared" si="0"/>
        <v>0.08639999999999759</v>
      </c>
      <c r="F32" s="170">
        <f t="shared" si="1"/>
        <v>246.35738929599268</v>
      </c>
      <c r="G32" s="155">
        <f t="shared" si="2"/>
        <v>350.71</v>
      </c>
      <c r="H32" s="153">
        <v>27</v>
      </c>
      <c r="I32" s="156">
        <v>718.13</v>
      </c>
      <c r="J32" s="159">
        <v>367.42</v>
      </c>
    </row>
    <row r="33" spans="1:10" s="142" customFormat="1" ht="18.75" customHeight="1">
      <c r="A33" s="152">
        <v>21024</v>
      </c>
      <c r="B33" s="153">
        <v>31</v>
      </c>
      <c r="C33" s="157">
        <v>84.8894</v>
      </c>
      <c r="D33" s="157">
        <v>84.9418</v>
      </c>
      <c r="E33" s="154">
        <f t="shared" si="0"/>
        <v>0.052400000000005775</v>
      </c>
      <c r="F33" s="170">
        <f t="shared" si="1"/>
        <v>148.2319660537646</v>
      </c>
      <c r="G33" s="155">
        <f t="shared" si="2"/>
        <v>353.49999999999994</v>
      </c>
      <c r="H33" s="153">
        <v>28</v>
      </c>
      <c r="I33" s="156">
        <v>689.8</v>
      </c>
      <c r="J33" s="158">
        <v>336.3</v>
      </c>
    </row>
    <row r="34" spans="1:10" s="142" customFormat="1" ht="18.75" customHeight="1">
      <c r="A34" s="152"/>
      <c r="B34" s="153">
        <v>32</v>
      </c>
      <c r="C34" s="157">
        <v>85.0308</v>
      </c>
      <c r="D34" s="157">
        <v>85.082</v>
      </c>
      <c r="E34" s="154">
        <f t="shared" si="0"/>
        <v>0.05119999999999436</v>
      </c>
      <c r="F34" s="170">
        <f t="shared" si="1"/>
        <v>140.50879552126668</v>
      </c>
      <c r="G34" s="155">
        <f t="shared" si="2"/>
        <v>364.39</v>
      </c>
      <c r="H34" s="153">
        <v>29</v>
      </c>
      <c r="I34" s="156">
        <v>733.78</v>
      </c>
      <c r="J34" s="158">
        <v>369.39</v>
      </c>
    </row>
    <row r="35" spans="1:10" s="142" customFormat="1" ht="18.75" customHeight="1">
      <c r="A35" s="152"/>
      <c r="B35" s="153">
        <v>33</v>
      </c>
      <c r="C35" s="157">
        <v>85.994</v>
      </c>
      <c r="D35" s="157">
        <v>86.047</v>
      </c>
      <c r="E35" s="154">
        <f t="shared" si="0"/>
        <v>0.05299999999999727</v>
      </c>
      <c r="F35" s="170">
        <f t="shared" si="1"/>
        <v>143.37499323702124</v>
      </c>
      <c r="G35" s="155">
        <f t="shared" si="2"/>
        <v>369.65999999999997</v>
      </c>
      <c r="H35" s="153">
        <v>30</v>
      </c>
      <c r="I35" s="156">
        <v>739.55</v>
      </c>
      <c r="J35" s="159">
        <v>369.89</v>
      </c>
    </row>
    <row r="36" spans="1:10" s="142" customFormat="1" ht="18.75" customHeight="1">
      <c r="A36" s="152">
        <v>21029</v>
      </c>
      <c r="B36" s="153">
        <v>34</v>
      </c>
      <c r="C36" s="157">
        <v>83.761</v>
      </c>
      <c r="D36" s="157">
        <v>84.1388</v>
      </c>
      <c r="E36" s="154">
        <f t="shared" si="0"/>
        <v>0.3778000000000077</v>
      </c>
      <c r="F36" s="170">
        <f t="shared" si="1"/>
        <v>1122.6673006062276</v>
      </c>
      <c r="G36" s="155">
        <f t="shared" si="2"/>
        <v>336.52</v>
      </c>
      <c r="H36" s="153">
        <v>31</v>
      </c>
      <c r="I36" s="156">
        <v>699.14</v>
      </c>
      <c r="J36" s="158">
        <v>362.62</v>
      </c>
    </row>
    <row r="37" spans="1:10" s="142" customFormat="1" ht="18.75" customHeight="1">
      <c r="A37" s="152"/>
      <c r="B37" s="153">
        <v>35</v>
      </c>
      <c r="C37" s="157">
        <v>85.0174</v>
      </c>
      <c r="D37" s="157">
        <v>85.371</v>
      </c>
      <c r="E37" s="154">
        <f t="shared" si="0"/>
        <v>0.35360000000000014</v>
      </c>
      <c r="F37" s="170">
        <f t="shared" si="1"/>
        <v>1172.4915445321312</v>
      </c>
      <c r="G37" s="155">
        <f t="shared" si="2"/>
        <v>301.58</v>
      </c>
      <c r="H37" s="153">
        <v>32</v>
      </c>
      <c r="I37" s="156">
        <v>745.63</v>
      </c>
      <c r="J37" s="158">
        <v>444.05</v>
      </c>
    </row>
    <row r="38" spans="1:10" s="142" customFormat="1" ht="18.75" customHeight="1">
      <c r="A38" s="152"/>
      <c r="B38" s="153">
        <v>36</v>
      </c>
      <c r="C38" s="157">
        <v>84.564</v>
      </c>
      <c r="D38" s="157">
        <v>84.9735</v>
      </c>
      <c r="E38" s="154">
        <f t="shared" si="0"/>
        <v>0.4095000000000084</v>
      </c>
      <c r="F38" s="170">
        <f t="shared" si="1"/>
        <v>1234.2888145402187</v>
      </c>
      <c r="G38" s="155">
        <f t="shared" si="2"/>
        <v>331.77000000000004</v>
      </c>
      <c r="H38" s="153">
        <v>33</v>
      </c>
      <c r="I38" s="156">
        <v>699.72</v>
      </c>
      <c r="J38" s="159">
        <v>367.95</v>
      </c>
    </row>
    <row r="39" spans="1:10" s="142" customFormat="1" ht="18.75" customHeight="1">
      <c r="A39" s="152">
        <v>21038</v>
      </c>
      <c r="B39" s="153">
        <v>10</v>
      </c>
      <c r="C39" s="157">
        <v>85.0807</v>
      </c>
      <c r="D39" s="157">
        <v>85.284</v>
      </c>
      <c r="E39" s="154">
        <f t="shared" si="0"/>
        <v>0.20330000000001291</v>
      </c>
      <c r="F39" s="170">
        <f t="shared" si="1"/>
        <v>545.9183673469735</v>
      </c>
      <c r="G39" s="155">
        <f t="shared" si="2"/>
        <v>372.40000000000003</v>
      </c>
      <c r="H39" s="153">
        <v>34</v>
      </c>
      <c r="I39" s="156">
        <v>733.98</v>
      </c>
      <c r="J39" s="158">
        <v>361.58</v>
      </c>
    </row>
    <row r="40" spans="1:10" s="142" customFormat="1" ht="18.75" customHeight="1">
      <c r="A40" s="152"/>
      <c r="B40" s="153">
        <v>11</v>
      </c>
      <c r="C40" s="157">
        <v>86.085</v>
      </c>
      <c r="D40" s="157">
        <v>86.2822</v>
      </c>
      <c r="E40" s="154">
        <f t="shared" si="0"/>
        <v>0.19720000000000937</v>
      </c>
      <c r="F40" s="170">
        <f t="shared" si="1"/>
        <v>544.9019066040601</v>
      </c>
      <c r="G40" s="155">
        <f t="shared" si="2"/>
        <v>361.90000000000003</v>
      </c>
      <c r="H40" s="153">
        <v>35</v>
      </c>
      <c r="I40" s="156">
        <v>709.2</v>
      </c>
      <c r="J40" s="158">
        <v>347.3</v>
      </c>
    </row>
    <row r="41" spans="1:10" s="142" customFormat="1" ht="18.75" customHeight="1">
      <c r="A41" s="152"/>
      <c r="B41" s="153">
        <v>12</v>
      </c>
      <c r="C41" s="157">
        <v>84.8341</v>
      </c>
      <c r="D41" s="157">
        <v>85.0068</v>
      </c>
      <c r="E41" s="154">
        <f t="shared" si="0"/>
        <v>0.17269999999999186</v>
      </c>
      <c r="F41" s="170">
        <f t="shared" si="1"/>
        <v>560.2595296025688</v>
      </c>
      <c r="G41" s="155">
        <f t="shared" si="2"/>
        <v>308.25</v>
      </c>
      <c r="H41" s="153">
        <v>36</v>
      </c>
      <c r="I41" s="156">
        <v>837.86</v>
      </c>
      <c r="J41" s="159">
        <v>529.61</v>
      </c>
    </row>
    <row r="42" spans="1:10" s="142" customFormat="1" ht="18.75" customHeight="1">
      <c r="A42" s="152">
        <v>21054</v>
      </c>
      <c r="B42" s="153">
        <v>13</v>
      </c>
      <c r="C42" s="157">
        <v>86.7387</v>
      </c>
      <c r="D42" s="157">
        <v>86.97</v>
      </c>
      <c r="E42" s="154">
        <f t="shared" si="0"/>
        <v>0.2313000000000045</v>
      </c>
      <c r="F42" s="170">
        <f t="shared" si="1"/>
        <v>757.0451346840066</v>
      </c>
      <c r="G42" s="155">
        <f t="shared" si="2"/>
        <v>305.53</v>
      </c>
      <c r="H42" s="153">
        <v>37</v>
      </c>
      <c r="I42" s="156">
        <v>856.15</v>
      </c>
      <c r="J42" s="158">
        <v>550.62</v>
      </c>
    </row>
    <row r="43" spans="1:10" s="142" customFormat="1" ht="18.75" customHeight="1">
      <c r="A43" s="152"/>
      <c r="B43" s="153">
        <v>14</v>
      </c>
      <c r="C43" s="157">
        <v>85.9584</v>
      </c>
      <c r="D43" s="157">
        <v>86.3862</v>
      </c>
      <c r="E43" s="154">
        <f t="shared" si="0"/>
        <v>0.42780000000000484</v>
      </c>
      <c r="F43" s="170">
        <f t="shared" si="1"/>
        <v>1179.6498000827376</v>
      </c>
      <c r="G43" s="155">
        <f t="shared" si="2"/>
        <v>362.65000000000003</v>
      </c>
      <c r="H43" s="153">
        <v>38</v>
      </c>
      <c r="I43" s="156">
        <v>732.99</v>
      </c>
      <c r="J43" s="158">
        <v>370.34</v>
      </c>
    </row>
    <row r="44" spans="1:10" s="142" customFormat="1" ht="18.75" customHeight="1">
      <c r="A44" s="152"/>
      <c r="B44" s="153">
        <v>15</v>
      </c>
      <c r="C44" s="157">
        <v>87.0202</v>
      </c>
      <c r="D44" s="157">
        <v>87.225</v>
      </c>
      <c r="E44" s="154">
        <f t="shared" si="0"/>
        <v>0.20479999999999166</v>
      </c>
      <c r="F44" s="170">
        <f t="shared" si="1"/>
        <v>629.9987695336275</v>
      </c>
      <c r="G44" s="155">
        <f t="shared" si="2"/>
        <v>325.08000000000004</v>
      </c>
      <c r="H44" s="153">
        <v>39</v>
      </c>
      <c r="I44" s="156">
        <v>687.47</v>
      </c>
      <c r="J44" s="159">
        <v>362.39</v>
      </c>
    </row>
    <row r="45" spans="1:10" s="142" customFormat="1" ht="18.75" customHeight="1">
      <c r="A45" s="152">
        <v>21063</v>
      </c>
      <c r="B45" s="153">
        <v>16</v>
      </c>
      <c r="C45" s="157">
        <v>86.1431</v>
      </c>
      <c r="D45" s="157">
        <v>86.6551</v>
      </c>
      <c r="E45" s="154">
        <f t="shared" si="0"/>
        <v>0.5120000000000005</v>
      </c>
      <c r="F45" s="170">
        <f t="shared" si="1"/>
        <v>1445.1438087442505</v>
      </c>
      <c r="G45" s="155">
        <f t="shared" si="2"/>
        <v>354.28999999999996</v>
      </c>
      <c r="H45" s="153">
        <v>40</v>
      </c>
      <c r="I45" s="156">
        <v>693.92</v>
      </c>
      <c r="J45" s="158">
        <v>339.63</v>
      </c>
    </row>
    <row r="46" spans="1:10" s="142" customFormat="1" ht="18.75" customHeight="1">
      <c r="A46" s="152"/>
      <c r="B46" s="153">
        <v>17</v>
      </c>
      <c r="C46" s="157">
        <v>87.2166</v>
      </c>
      <c r="D46" s="157">
        <v>88.0566</v>
      </c>
      <c r="E46" s="154">
        <f t="shared" si="0"/>
        <v>0.8400000000000034</v>
      </c>
      <c r="F46" s="170">
        <f t="shared" si="1"/>
        <v>2567.1587054185484</v>
      </c>
      <c r="G46" s="155">
        <f t="shared" si="2"/>
        <v>327.21000000000004</v>
      </c>
      <c r="H46" s="153">
        <v>41</v>
      </c>
      <c r="I46" s="156">
        <v>743.99</v>
      </c>
      <c r="J46" s="158">
        <v>416.78</v>
      </c>
    </row>
    <row r="47" spans="1:10" s="142" customFormat="1" ht="18.75" customHeight="1">
      <c r="A47" s="152"/>
      <c r="B47" s="153">
        <v>18</v>
      </c>
      <c r="C47" s="157">
        <v>85.1542</v>
      </c>
      <c r="D47" s="157">
        <v>85.5745</v>
      </c>
      <c r="E47" s="154">
        <f t="shared" si="0"/>
        <v>0.42029999999999745</v>
      </c>
      <c r="F47" s="170">
        <f t="shared" si="1"/>
        <v>1333.312184753981</v>
      </c>
      <c r="G47" s="155">
        <f t="shared" si="2"/>
        <v>315.23</v>
      </c>
      <c r="H47" s="153">
        <v>42</v>
      </c>
      <c r="I47" s="156">
        <v>842.29</v>
      </c>
      <c r="J47" s="159">
        <v>527.06</v>
      </c>
    </row>
    <row r="48" spans="1:10" ht="18.75" customHeight="1">
      <c r="A48" s="164">
        <v>21067</v>
      </c>
      <c r="B48" s="166">
        <v>1</v>
      </c>
      <c r="C48" s="178">
        <v>85.4097</v>
      </c>
      <c r="D48" s="178">
        <v>85.9198</v>
      </c>
      <c r="E48" s="154">
        <f t="shared" si="0"/>
        <v>0.5100999999999942</v>
      </c>
      <c r="F48" s="170">
        <f aca="true" t="shared" si="3" ref="F48:F62">((10^6)*E48/G48)</f>
        <v>1633.836199993576</v>
      </c>
      <c r="G48" s="155">
        <f aca="true" t="shared" si="4" ref="G48:G62">I48-J48</f>
        <v>312.2099999999999</v>
      </c>
      <c r="H48" s="153">
        <v>43</v>
      </c>
      <c r="I48" s="183">
        <v>846.68</v>
      </c>
      <c r="J48" s="183">
        <v>534.47</v>
      </c>
    </row>
    <row r="49" spans="1:10" ht="18.75" customHeight="1">
      <c r="A49" s="164"/>
      <c r="B49" s="166">
        <v>2</v>
      </c>
      <c r="C49" s="178">
        <v>87.4811</v>
      </c>
      <c r="D49" s="178">
        <v>87.881</v>
      </c>
      <c r="E49" s="154">
        <f t="shared" si="0"/>
        <v>0.39990000000000236</v>
      </c>
      <c r="F49" s="170">
        <f t="shared" si="3"/>
        <v>1362.2892181911172</v>
      </c>
      <c r="G49" s="155">
        <f t="shared" si="4"/>
        <v>293.54999999999995</v>
      </c>
      <c r="H49" s="153">
        <v>44</v>
      </c>
      <c r="I49" s="183">
        <v>851.68</v>
      </c>
      <c r="J49" s="183">
        <v>558.13</v>
      </c>
    </row>
    <row r="50" spans="1:10" ht="18.75" customHeight="1">
      <c r="A50" s="164"/>
      <c r="B50" s="166">
        <v>3</v>
      </c>
      <c r="C50" s="178">
        <v>85.8745</v>
      </c>
      <c r="D50" s="178">
        <v>86.3701</v>
      </c>
      <c r="E50" s="154">
        <f t="shared" si="0"/>
        <v>0.49559999999999604</v>
      </c>
      <c r="F50" s="170">
        <f t="shared" si="3"/>
        <v>1539.465101108924</v>
      </c>
      <c r="G50" s="155">
        <f t="shared" si="4"/>
        <v>321.93000000000006</v>
      </c>
      <c r="H50" s="153">
        <v>45</v>
      </c>
      <c r="I50" s="183">
        <v>849.69</v>
      </c>
      <c r="J50" s="183">
        <v>527.76</v>
      </c>
    </row>
    <row r="51" spans="1:10" ht="18.75" customHeight="1">
      <c r="A51" s="164">
        <v>21073</v>
      </c>
      <c r="B51" s="166">
        <v>4</v>
      </c>
      <c r="C51" s="178">
        <v>85.0441</v>
      </c>
      <c r="D51" s="178">
        <v>85.2596</v>
      </c>
      <c r="E51" s="154">
        <f t="shared" si="0"/>
        <v>0.2155000000000058</v>
      </c>
      <c r="F51" s="170">
        <f t="shared" si="3"/>
        <v>660.0104131573482</v>
      </c>
      <c r="G51" s="155">
        <f t="shared" si="4"/>
        <v>326.51000000000005</v>
      </c>
      <c r="H51" s="153">
        <v>46</v>
      </c>
      <c r="I51" s="183">
        <v>832.47</v>
      </c>
      <c r="J51" s="183">
        <v>505.96</v>
      </c>
    </row>
    <row r="52" spans="1:10" ht="18.75" customHeight="1">
      <c r="A52" s="164"/>
      <c r="B52" s="166">
        <v>5</v>
      </c>
      <c r="C52" s="178">
        <v>85.068</v>
      </c>
      <c r="D52" s="178">
        <v>85.3048</v>
      </c>
      <c r="E52" s="154">
        <f t="shared" si="0"/>
        <v>0.23680000000000234</v>
      </c>
      <c r="F52" s="170">
        <f t="shared" si="3"/>
        <v>748.9641648480322</v>
      </c>
      <c r="G52" s="155">
        <f t="shared" si="4"/>
        <v>316.17</v>
      </c>
      <c r="H52" s="153">
        <v>47</v>
      </c>
      <c r="I52" s="183">
        <v>796.74</v>
      </c>
      <c r="J52" s="183">
        <v>480.57</v>
      </c>
    </row>
    <row r="53" spans="1:10" ht="18.75" customHeight="1">
      <c r="A53" s="164"/>
      <c r="B53" s="166">
        <v>6</v>
      </c>
      <c r="C53" s="178">
        <v>87.4241</v>
      </c>
      <c r="D53" s="178">
        <v>87.6898</v>
      </c>
      <c r="E53" s="154">
        <f t="shared" si="0"/>
        <v>0.2657000000000096</v>
      </c>
      <c r="F53" s="170">
        <f t="shared" si="3"/>
        <v>800.9767273604533</v>
      </c>
      <c r="G53" s="155">
        <f t="shared" si="4"/>
        <v>331.72</v>
      </c>
      <c r="H53" s="153">
        <v>48</v>
      </c>
      <c r="I53" s="183">
        <v>875.94</v>
      </c>
      <c r="J53" s="183">
        <v>544.22</v>
      </c>
    </row>
    <row r="54" spans="1:10" ht="18.75" customHeight="1">
      <c r="A54" s="164">
        <v>21081</v>
      </c>
      <c r="B54" s="166">
        <v>7</v>
      </c>
      <c r="C54" s="178">
        <v>86.4759</v>
      </c>
      <c r="D54" s="178">
        <v>86.6263</v>
      </c>
      <c r="E54" s="154">
        <f t="shared" si="0"/>
        <v>0.15040000000000475</v>
      </c>
      <c r="F54" s="170">
        <f t="shared" si="3"/>
        <v>408.18542039842794</v>
      </c>
      <c r="G54" s="155">
        <f t="shared" si="4"/>
        <v>368.46</v>
      </c>
      <c r="H54" s="153">
        <v>49</v>
      </c>
      <c r="I54" s="183">
        <v>724.29</v>
      </c>
      <c r="J54" s="183">
        <v>355.83</v>
      </c>
    </row>
    <row r="55" spans="1:10" ht="18.75" customHeight="1">
      <c r="A55" s="164"/>
      <c r="B55" s="166">
        <v>8</v>
      </c>
      <c r="C55" s="178">
        <v>84.8315</v>
      </c>
      <c r="D55" s="178">
        <v>84.957</v>
      </c>
      <c r="E55" s="154">
        <f t="shared" si="0"/>
        <v>0.12549999999998818</v>
      </c>
      <c r="F55" s="170">
        <f t="shared" si="3"/>
        <v>376.8995134842579</v>
      </c>
      <c r="G55" s="155">
        <f t="shared" si="4"/>
        <v>332.97999999999996</v>
      </c>
      <c r="H55" s="153">
        <v>50</v>
      </c>
      <c r="I55" s="183">
        <v>784.28</v>
      </c>
      <c r="J55" s="183">
        <v>451.3</v>
      </c>
    </row>
    <row r="56" spans="1:10" ht="18.75" customHeight="1">
      <c r="A56" s="164"/>
      <c r="B56" s="166">
        <v>9</v>
      </c>
      <c r="C56" s="178">
        <v>87.6796</v>
      </c>
      <c r="D56" s="178">
        <v>87.8221</v>
      </c>
      <c r="E56" s="154">
        <f t="shared" si="0"/>
        <v>0.1425000000000125</v>
      </c>
      <c r="F56" s="170">
        <f t="shared" si="3"/>
        <v>373.0464148276461</v>
      </c>
      <c r="G56" s="155">
        <f t="shared" si="4"/>
        <v>381.98999999999995</v>
      </c>
      <c r="H56" s="153">
        <v>51</v>
      </c>
      <c r="I56" s="183">
        <v>684.29</v>
      </c>
      <c r="J56" s="183">
        <v>302.3</v>
      </c>
    </row>
    <row r="57" spans="1:10" ht="18.75" customHeight="1">
      <c r="A57" s="164">
        <v>21109</v>
      </c>
      <c r="B57" s="166">
        <v>1</v>
      </c>
      <c r="C57" s="178">
        <v>85.405</v>
      </c>
      <c r="D57" s="178">
        <v>85.4239</v>
      </c>
      <c r="E57" s="154">
        <f t="shared" si="0"/>
        <v>0.018900000000002137</v>
      </c>
      <c r="F57" s="170">
        <f t="shared" si="3"/>
        <v>57.23803755300467</v>
      </c>
      <c r="G57" s="155">
        <f t="shared" si="4"/>
        <v>330.19999999999993</v>
      </c>
      <c r="H57" s="153">
        <v>52</v>
      </c>
      <c r="I57" s="183">
        <v>809.18</v>
      </c>
      <c r="J57" s="183">
        <v>478.98</v>
      </c>
    </row>
    <row r="58" spans="1:10" ht="18.75" customHeight="1">
      <c r="A58" s="164"/>
      <c r="B58" s="166">
        <v>2</v>
      </c>
      <c r="C58" s="178">
        <v>87.4545</v>
      </c>
      <c r="D58" s="178">
        <v>87.4723</v>
      </c>
      <c r="E58" s="154">
        <f t="shared" si="0"/>
        <v>0.017800000000008254</v>
      </c>
      <c r="F58" s="170">
        <f t="shared" si="3"/>
        <v>52.04678362575513</v>
      </c>
      <c r="G58" s="155">
        <f t="shared" si="4"/>
        <v>342</v>
      </c>
      <c r="H58" s="153">
        <v>53</v>
      </c>
      <c r="I58" s="183">
        <v>720.72</v>
      </c>
      <c r="J58" s="183">
        <v>378.72</v>
      </c>
    </row>
    <row r="59" spans="1:10" ht="18.75" customHeight="1">
      <c r="A59" s="164"/>
      <c r="B59" s="166">
        <v>3</v>
      </c>
      <c r="C59" s="178">
        <v>85.8311</v>
      </c>
      <c r="D59" s="178">
        <v>85.8517</v>
      </c>
      <c r="E59" s="154">
        <f t="shared" si="0"/>
        <v>0.020599999999987517</v>
      </c>
      <c r="F59" s="170">
        <f t="shared" si="3"/>
        <v>62.45452340524957</v>
      </c>
      <c r="G59" s="155">
        <f t="shared" si="4"/>
        <v>329.84000000000003</v>
      </c>
      <c r="H59" s="153">
        <v>54</v>
      </c>
      <c r="I59" s="183">
        <v>704.74</v>
      </c>
      <c r="J59" s="183">
        <v>374.9</v>
      </c>
    </row>
    <row r="60" spans="1:10" ht="18.75" customHeight="1">
      <c r="A60" s="164">
        <v>21115</v>
      </c>
      <c r="B60" s="166">
        <v>4</v>
      </c>
      <c r="C60" s="178">
        <v>85.0218</v>
      </c>
      <c r="D60" s="178">
        <v>85.0468</v>
      </c>
      <c r="E60" s="154">
        <f t="shared" si="0"/>
        <v>0.025000000000005684</v>
      </c>
      <c r="F60" s="170">
        <f t="shared" si="3"/>
        <v>72.07311096377802</v>
      </c>
      <c r="G60" s="155">
        <f t="shared" si="4"/>
        <v>346.87</v>
      </c>
      <c r="H60" s="153">
        <v>55</v>
      </c>
      <c r="I60" s="183">
        <v>714.77</v>
      </c>
      <c r="J60" s="183">
        <v>367.9</v>
      </c>
    </row>
    <row r="61" spans="1:10" ht="18.75" customHeight="1">
      <c r="A61" s="164"/>
      <c r="B61" s="166">
        <v>5</v>
      </c>
      <c r="C61" s="178">
        <v>85.0406</v>
      </c>
      <c r="D61" s="178">
        <v>85.063</v>
      </c>
      <c r="E61" s="154">
        <f t="shared" si="0"/>
        <v>0.02240000000000464</v>
      </c>
      <c r="F61" s="170">
        <f t="shared" si="3"/>
        <v>68.17835945823964</v>
      </c>
      <c r="G61" s="155">
        <f t="shared" si="4"/>
        <v>328.55000000000007</v>
      </c>
      <c r="H61" s="153">
        <v>56</v>
      </c>
      <c r="I61" s="183">
        <v>775.83</v>
      </c>
      <c r="J61" s="183">
        <v>447.28</v>
      </c>
    </row>
    <row r="62" spans="1:10" ht="18.75" customHeight="1">
      <c r="A62" s="164"/>
      <c r="B62" s="166">
        <v>6</v>
      </c>
      <c r="C62" s="178">
        <v>87.3756</v>
      </c>
      <c r="D62" s="178">
        <v>87.3978</v>
      </c>
      <c r="E62" s="154">
        <f t="shared" si="0"/>
        <v>0.022199999999998</v>
      </c>
      <c r="F62" s="170">
        <f t="shared" si="3"/>
        <v>69.5423362465871</v>
      </c>
      <c r="G62" s="155">
        <f t="shared" si="4"/>
        <v>319.23</v>
      </c>
      <c r="H62" s="153">
        <v>57</v>
      </c>
      <c r="I62" s="183">
        <v>750.61</v>
      </c>
      <c r="J62" s="183">
        <v>431.38</v>
      </c>
    </row>
    <row r="63" spans="1:10" ht="18.75" customHeight="1">
      <c r="A63" s="164">
        <v>21122</v>
      </c>
      <c r="B63" s="166">
        <v>7</v>
      </c>
      <c r="C63" s="178">
        <v>86.4307</v>
      </c>
      <c r="D63" s="178">
        <v>86.4542</v>
      </c>
      <c r="E63" s="154">
        <f aca="true" t="shared" si="5" ref="E63:E72">D63-C63</f>
        <v>0.023499999999998522</v>
      </c>
      <c r="F63" s="170">
        <f aca="true" t="shared" si="6" ref="F63:F72">((10^6)*E63/G63)</f>
        <v>63.110967880541736</v>
      </c>
      <c r="G63" s="155">
        <f aca="true" t="shared" si="7" ref="G63:G72">I63-J63</f>
        <v>372.36</v>
      </c>
      <c r="H63" s="153">
        <v>58</v>
      </c>
      <c r="I63" s="183">
        <v>739.51</v>
      </c>
      <c r="J63" s="183">
        <v>367.15</v>
      </c>
    </row>
    <row r="64" spans="1:10" ht="18.75" customHeight="1">
      <c r="A64" s="164"/>
      <c r="B64" s="166">
        <v>8</v>
      </c>
      <c r="C64" s="178">
        <v>84.7802</v>
      </c>
      <c r="D64" s="178">
        <v>84.8039</v>
      </c>
      <c r="E64" s="154">
        <f t="shared" si="5"/>
        <v>0.02370000000000516</v>
      </c>
      <c r="F64" s="170">
        <f t="shared" si="6"/>
        <v>80.04863714663819</v>
      </c>
      <c r="G64" s="155">
        <f t="shared" si="7"/>
        <v>296.06999999999994</v>
      </c>
      <c r="H64" s="153">
        <v>59</v>
      </c>
      <c r="I64" s="183">
        <v>825.79</v>
      </c>
      <c r="J64" s="183">
        <v>529.72</v>
      </c>
    </row>
    <row r="65" spans="1:10" ht="18.75" customHeight="1">
      <c r="A65" s="164"/>
      <c r="B65" s="166">
        <v>9</v>
      </c>
      <c r="C65" s="178">
        <v>87.6245</v>
      </c>
      <c r="D65" s="178">
        <v>87.6477</v>
      </c>
      <c r="E65" s="154">
        <f t="shared" si="5"/>
        <v>0.023200000000002774</v>
      </c>
      <c r="F65" s="170">
        <f t="shared" si="6"/>
        <v>75.3417984606981</v>
      </c>
      <c r="G65" s="155">
        <f t="shared" si="7"/>
        <v>307.93000000000006</v>
      </c>
      <c r="H65" s="153">
        <v>60</v>
      </c>
      <c r="I65" s="183">
        <v>864.11</v>
      </c>
      <c r="J65" s="183">
        <v>556.18</v>
      </c>
    </row>
    <row r="66" spans="1:10" ht="18.75" customHeight="1">
      <c r="A66" s="164">
        <v>21130</v>
      </c>
      <c r="B66" s="166">
        <v>28</v>
      </c>
      <c r="C66" s="178">
        <v>87.2086</v>
      </c>
      <c r="D66" s="178">
        <v>87.4442</v>
      </c>
      <c r="E66" s="154">
        <f t="shared" si="5"/>
        <v>0.23559999999999093</v>
      </c>
      <c r="F66" s="170">
        <f t="shared" si="6"/>
        <v>890.6362227346273</v>
      </c>
      <c r="G66" s="155">
        <f t="shared" si="7"/>
        <v>264.53</v>
      </c>
      <c r="H66" s="153">
        <v>61</v>
      </c>
      <c r="I66" s="183">
        <v>632.3</v>
      </c>
      <c r="J66" s="183">
        <v>367.77</v>
      </c>
    </row>
    <row r="67" spans="1:10" ht="18.75" customHeight="1">
      <c r="A67" s="164"/>
      <c r="B67" s="166">
        <v>29</v>
      </c>
      <c r="C67" s="178">
        <v>85.2596</v>
      </c>
      <c r="D67" s="178">
        <v>85.4735</v>
      </c>
      <c r="E67" s="154">
        <f t="shared" si="5"/>
        <v>0.21389999999999532</v>
      </c>
      <c r="F67" s="170">
        <f t="shared" si="6"/>
        <v>840.9010496520634</v>
      </c>
      <c r="G67" s="155">
        <f t="shared" si="7"/>
        <v>254.36999999999995</v>
      </c>
      <c r="H67" s="153">
        <v>62</v>
      </c>
      <c r="I67" s="183">
        <v>750.53</v>
      </c>
      <c r="J67" s="183">
        <v>496.16</v>
      </c>
    </row>
    <row r="68" spans="1:10" ht="18.75" customHeight="1">
      <c r="A68" s="164"/>
      <c r="B68" s="166">
        <v>30</v>
      </c>
      <c r="C68" s="178">
        <v>84.96</v>
      </c>
      <c r="D68" s="178">
        <v>85.1725</v>
      </c>
      <c r="E68" s="154">
        <f t="shared" si="5"/>
        <v>0.21250000000000568</v>
      </c>
      <c r="F68" s="170">
        <f t="shared" si="6"/>
        <v>755.3407030889193</v>
      </c>
      <c r="G68" s="155">
        <f t="shared" si="7"/>
        <v>281.33</v>
      </c>
      <c r="H68" s="153">
        <v>63</v>
      </c>
      <c r="I68" s="183">
        <v>791.01</v>
      </c>
      <c r="J68" s="183">
        <v>509.68</v>
      </c>
    </row>
    <row r="69" spans="1:10" ht="18.75" customHeight="1">
      <c r="A69" s="164">
        <v>21141</v>
      </c>
      <c r="B69" s="166">
        <v>31</v>
      </c>
      <c r="C69" s="178">
        <v>84.8573</v>
      </c>
      <c r="D69" s="178">
        <v>84.9238</v>
      </c>
      <c r="E69" s="154">
        <f t="shared" si="5"/>
        <v>0.06650000000000489</v>
      </c>
      <c r="F69" s="170">
        <f t="shared" si="6"/>
        <v>285.11404561826834</v>
      </c>
      <c r="G69" s="155">
        <f t="shared" si="7"/>
        <v>233.23999999999995</v>
      </c>
      <c r="H69" s="153">
        <v>64</v>
      </c>
      <c r="I69" s="183">
        <v>609.4</v>
      </c>
      <c r="J69" s="183">
        <v>376.16</v>
      </c>
    </row>
    <row r="70" spans="1:10" ht="18.75" customHeight="1">
      <c r="A70" s="164"/>
      <c r="B70" s="166">
        <v>32</v>
      </c>
      <c r="C70" s="178">
        <v>85.0104</v>
      </c>
      <c r="D70" s="178">
        <v>85.1133</v>
      </c>
      <c r="E70" s="154">
        <f t="shared" si="5"/>
        <v>0.10289999999999111</v>
      </c>
      <c r="F70" s="170">
        <f t="shared" si="6"/>
        <v>401.2634534393663</v>
      </c>
      <c r="G70" s="155">
        <f t="shared" si="7"/>
        <v>256.44000000000005</v>
      </c>
      <c r="H70" s="153">
        <v>65</v>
      </c>
      <c r="I70" s="183">
        <v>625.7</v>
      </c>
      <c r="J70" s="183">
        <v>369.26</v>
      </c>
    </row>
    <row r="71" spans="1:10" ht="18.75" customHeight="1">
      <c r="A71" s="164"/>
      <c r="B71" s="166">
        <v>33</v>
      </c>
      <c r="C71" s="178">
        <v>85.9671</v>
      </c>
      <c r="D71" s="178">
        <v>86.0443</v>
      </c>
      <c r="E71" s="154">
        <f t="shared" si="5"/>
        <v>0.07720000000000482</v>
      </c>
      <c r="F71" s="170">
        <f t="shared" si="6"/>
        <v>328.5665645216413</v>
      </c>
      <c r="G71" s="155">
        <f t="shared" si="7"/>
        <v>234.95999999999992</v>
      </c>
      <c r="H71" s="153">
        <v>66</v>
      </c>
      <c r="I71" s="183">
        <v>712.56</v>
      </c>
      <c r="J71" s="183">
        <v>477.6</v>
      </c>
    </row>
    <row r="72" spans="1:10" ht="18.75" customHeight="1">
      <c r="A72" s="164">
        <v>21148</v>
      </c>
      <c r="B72" s="166">
        <v>34</v>
      </c>
      <c r="C72" s="178">
        <v>83.7243</v>
      </c>
      <c r="D72" s="178">
        <v>83.7609</v>
      </c>
      <c r="E72" s="154">
        <f t="shared" si="5"/>
        <v>0.03660000000000707</v>
      </c>
      <c r="F72" s="170">
        <f t="shared" si="6"/>
        <v>133.4743444805334</v>
      </c>
      <c r="G72" s="155">
        <f t="shared" si="7"/>
        <v>274.21000000000004</v>
      </c>
      <c r="H72" s="153">
        <v>67</v>
      </c>
      <c r="I72" s="183">
        <v>731.19</v>
      </c>
      <c r="J72" s="183">
        <v>456.98</v>
      </c>
    </row>
    <row r="73" spans="1:10" ht="18.75" customHeight="1">
      <c r="A73" s="164"/>
      <c r="B73" s="166">
        <v>35</v>
      </c>
      <c r="C73" s="178">
        <v>84.9947</v>
      </c>
      <c r="D73" s="178">
        <v>85.0276</v>
      </c>
      <c r="E73" s="154">
        <f>D73-C73</f>
        <v>0.03290000000001214</v>
      </c>
      <c r="F73" s="170">
        <f>((10^6)*E73/G73)</f>
        <v>134.0340585024531</v>
      </c>
      <c r="G73" s="155">
        <f>I73-J73</f>
        <v>245.46000000000004</v>
      </c>
      <c r="H73" s="153">
        <v>68</v>
      </c>
      <c r="I73" s="183">
        <v>676.44</v>
      </c>
      <c r="J73" s="183">
        <v>430.98</v>
      </c>
    </row>
    <row r="74" spans="1:10" ht="18.75" customHeight="1">
      <c r="A74" s="164"/>
      <c r="B74" s="166">
        <v>36</v>
      </c>
      <c r="C74" s="178">
        <v>84.5696</v>
      </c>
      <c r="D74" s="178">
        <v>84.6014</v>
      </c>
      <c r="E74" s="154">
        <f>D74-C74</f>
        <v>0.03180000000000405</v>
      </c>
      <c r="F74" s="170">
        <f>((10^6)*E74/G74)</f>
        <v>123.35143522111734</v>
      </c>
      <c r="G74" s="155">
        <f>I74-J74</f>
        <v>257.79999999999995</v>
      </c>
      <c r="H74" s="153">
        <v>69</v>
      </c>
      <c r="I74" s="183">
        <v>818.76</v>
      </c>
      <c r="J74" s="183">
        <v>560.96</v>
      </c>
    </row>
    <row r="75" spans="1:10" ht="18.75" customHeight="1">
      <c r="A75" s="164">
        <v>21157</v>
      </c>
      <c r="B75" s="166">
        <v>10</v>
      </c>
      <c r="C75" s="178">
        <v>85.087</v>
      </c>
      <c r="D75" s="178">
        <v>85.0981</v>
      </c>
      <c r="E75" s="220">
        <f>D75-C75</f>
        <v>0.011099999999999</v>
      </c>
      <c r="F75" s="221">
        <f>((10^6)*E75/G75)</f>
        <v>34.24234945705515</v>
      </c>
      <c r="G75" s="222">
        <f>I75-J75</f>
        <v>324.1600000000001</v>
      </c>
      <c r="H75" s="223">
        <v>70</v>
      </c>
      <c r="I75" s="183">
        <v>705.69</v>
      </c>
      <c r="J75" s="183">
        <v>381.53</v>
      </c>
    </row>
    <row r="76" spans="1:10" ht="18.75" customHeight="1">
      <c r="A76" s="164"/>
      <c r="B76" s="166">
        <v>11</v>
      </c>
      <c r="C76" s="178">
        <v>86.0962</v>
      </c>
      <c r="D76" s="178">
        <v>86.12</v>
      </c>
      <c r="E76" s="220">
        <f aca="true" t="shared" si="8" ref="E76:E139">D76-C76</f>
        <v>0.02380000000000848</v>
      </c>
      <c r="F76" s="221">
        <f aca="true" t="shared" si="9" ref="F76:F139">((10^6)*E76/G76)</f>
        <v>80.93035908599182</v>
      </c>
      <c r="G76" s="222">
        <f aca="true" t="shared" si="10" ref="G76:G139">I76-J76</f>
        <v>294.08000000000004</v>
      </c>
      <c r="H76" s="223">
        <v>71</v>
      </c>
      <c r="I76" s="183">
        <v>630.98</v>
      </c>
      <c r="J76" s="183">
        <v>336.9</v>
      </c>
    </row>
    <row r="77" spans="1:10" ht="18.75" customHeight="1">
      <c r="A77" s="164"/>
      <c r="B77" s="166">
        <v>12</v>
      </c>
      <c r="C77" s="178">
        <v>84.8529</v>
      </c>
      <c r="D77" s="178">
        <v>84.8751</v>
      </c>
      <c r="E77" s="220">
        <f t="shared" si="8"/>
        <v>0.022199999999998</v>
      </c>
      <c r="F77" s="221">
        <f t="shared" si="9"/>
        <v>71.93079091468101</v>
      </c>
      <c r="G77" s="222">
        <f t="shared" si="10"/>
        <v>308.63</v>
      </c>
      <c r="H77" s="223">
        <v>72</v>
      </c>
      <c r="I77" s="183">
        <v>785.87</v>
      </c>
      <c r="J77" s="183">
        <v>477.24</v>
      </c>
    </row>
    <row r="78" spans="1:10" ht="18.75" customHeight="1">
      <c r="A78" s="164">
        <v>21164</v>
      </c>
      <c r="B78" s="166">
        <v>13</v>
      </c>
      <c r="C78" s="178">
        <v>86.762</v>
      </c>
      <c r="D78" s="178">
        <v>86.7816</v>
      </c>
      <c r="E78" s="220">
        <f t="shared" si="8"/>
        <v>0.019599999999996953</v>
      </c>
      <c r="F78" s="221">
        <f t="shared" si="9"/>
        <v>62.394550027049156</v>
      </c>
      <c r="G78" s="222">
        <f t="shared" si="10"/>
        <v>314.13</v>
      </c>
      <c r="H78" s="223">
        <v>73</v>
      </c>
      <c r="I78" s="183">
        <v>706.02</v>
      </c>
      <c r="J78" s="183">
        <v>391.89</v>
      </c>
    </row>
    <row r="79" spans="1:10" ht="18.75" customHeight="1">
      <c r="A79" s="164"/>
      <c r="B79" s="166">
        <v>14</v>
      </c>
      <c r="C79" s="178">
        <v>85.9551</v>
      </c>
      <c r="D79" s="178">
        <v>85.9805</v>
      </c>
      <c r="E79" s="220">
        <f t="shared" si="8"/>
        <v>0.025400000000004752</v>
      </c>
      <c r="F79" s="221">
        <f t="shared" si="9"/>
        <v>85.7615558632027</v>
      </c>
      <c r="G79" s="222">
        <f t="shared" si="10"/>
        <v>296.1700000000001</v>
      </c>
      <c r="H79" s="223">
        <v>74</v>
      </c>
      <c r="I79" s="183">
        <v>822.7</v>
      </c>
      <c r="J79" s="183">
        <v>526.53</v>
      </c>
    </row>
    <row r="80" spans="1:10" ht="18.75" customHeight="1">
      <c r="A80" s="164"/>
      <c r="B80" s="166">
        <v>15</v>
      </c>
      <c r="C80" s="178">
        <v>87.0176</v>
      </c>
      <c r="D80" s="178">
        <v>87.0372</v>
      </c>
      <c r="E80" s="220">
        <f t="shared" si="8"/>
        <v>0.019599999999996953</v>
      </c>
      <c r="F80" s="221">
        <f t="shared" si="9"/>
        <v>54.86200526226544</v>
      </c>
      <c r="G80" s="222">
        <f t="shared" si="10"/>
        <v>357.26</v>
      </c>
      <c r="H80" s="223">
        <v>75</v>
      </c>
      <c r="I80" s="183">
        <v>700.89</v>
      </c>
      <c r="J80" s="183">
        <v>343.63</v>
      </c>
    </row>
    <row r="81" spans="1:10" ht="18.75" customHeight="1">
      <c r="A81" s="164">
        <v>21170</v>
      </c>
      <c r="B81" s="166">
        <v>16</v>
      </c>
      <c r="C81" s="178">
        <v>86.1724</v>
      </c>
      <c r="D81" s="178">
        <v>86.1855</v>
      </c>
      <c r="E81" s="220">
        <f t="shared" si="8"/>
        <v>0.01310000000000855</v>
      </c>
      <c r="F81" s="221">
        <f t="shared" si="9"/>
        <v>44.55327687653828</v>
      </c>
      <c r="G81" s="222">
        <f t="shared" si="10"/>
        <v>294.03</v>
      </c>
      <c r="H81" s="223">
        <v>76</v>
      </c>
      <c r="I81" s="183">
        <v>813.77</v>
      </c>
      <c r="J81" s="183">
        <v>519.74</v>
      </c>
    </row>
    <row r="82" spans="1:10" ht="18.75" customHeight="1">
      <c r="A82" s="164"/>
      <c r="B82" s="166">
        <v>17</v>
      </c>
      <c r="C82" s="178">
        <v>87.27</v>
      </c>
      <c r="D82" s="178">
        <v>87.2896</v>
      </c>
      <c r="E82" s="220">
        <f t="shared" si="8"/>
        <v>0.019599999999996953</v>
      </c>
      <c r="F82" s="221">
        <f t="shared" si="9"/>
        <v>57.60470242467877</v>
      </c>
      <c r="G82" s="222">
        <f t="shared" si="10"/>
        <v>340.25</v>
      </c>
      <c r="H82" s="223">
        <v>77</v>
      </c>
      <c r="I82" s="183">
        <v>826.74</v>
      </c>
      <c r="J82" s="183">
        <v>486.49</v>
      </c>
    </row>
    <row r="83" spans="1:10" ht="18.75" customHeight="1">
      <c r="A83" s="164"/>
      <c r="B83" s="166">
        <v>18</v>
      </c>
      <c r="C83" s="178">
        <v>85.1924</v>
      </c>
      <c r="D83" s="178">
        <v>85.2106</v>
      </c>
      <c r="E83" s="220">
        <f t="shared" si="8"/>
        <v>0.01819999999999311</v>
      </c>
      <c r="F83" s="221">
        <f t="shared" si="9"/>
        <v>53.44923790782387</v>
      </c>
      <c r="G83" s="222">
        <f t="shared" si="10"/>
        <v>340.51000000000005</v>
      </c>
      <c r="H83" s="223">
        <v>78</v>
      </c>
      <c r="I83" s="183">
        <v>714.7</v>
      </c>
      <c r="J83" s="183">
        <v>374.19</v>
      </c>
    </row>
    <row r="84" spans="1:10" ht="18.75" customHeight="1">
      <c r="A84" s="164">
        <v>21193</v>
      </c>
      <c r="B84" s="166">
        <v>1</v>
      </c>
      <c r="C84" s="178">
        <v>85.389</v>
      </c>
      <c r="D84" s="178">
        <v>85.4078</v>
      </c>
      <c r="E84" s="220">
        <f t="shared" si="8"/>
        <v>0.018799999999998818</v>
      </c>
      <c r="F84" s="221">
        <f t="shared" si="9"/>
        <v>65.59207312817954</v>
      </c>
      <c r="G84" s="222">
        <f t="shared" si="10"/>
        <v>286.62</v>
      </c>
      <c r="H84" s="223">
        <v>79</v>
      </c>
      <c r="I84" s="183">
        <v>842.83</v>
      </c>
      <c r="J84" s="183">
        <v>556.21</v>
      </c>
    </row>
    <row r="85" spans="1:10" ht="18.75" customHeight="1">
      <c r="A85" s="164"/>
      <c r="B85" s="166">
        <v>2</v>
      </c>
      <c r="C85" s="178">
        <v>87.447</v>
      </c>
      <c r="D85" s="178">
        <v>87.4702</v>
      </c>
      <c r="E85" s="220">
        <f t="shared" si="8"/>
        <v>0.023200000000002774</v>
      </c>
      <c r="F85" s="221">
        <f t="shared" si="9"/>
        <v>66.49088616302527</v>
      </c>
      <c r="G85" s="222">
        <f t="shared" si="10"/>
        <v>348.91999999999996</v>
      </c>
      <c r="H85" s="223">
        <v>80</v>
      </c>
      <c r="I85" s="183">
        <v>675.15</v>
      </c>
      <c r="J85" s="183">
        <v>326.23</v>
      </c>
    </row>
    <row r="86" spans="1:10" ht="18.75" customHeight="1">
      <c r="A86" s="164"/>
      <c r="B86" s="166">
        <v>3</v>
      </c>
      <c r="C86" s="178">
        <v>85.8334</v>
      </c>
      <c r="D86" s="178">
        <v>85.856</v>
      </c>
      <c r="E86" s="220">
        <f t="shared" si="8"/>
        <v>0.022599999999997067</v>
      </c>
      <c r="F86" s="221">
        <f t="shared" si="9"/>
        <v>72.70855451532049</v>
      </c>
      <c r="G86" s="222">
        <f t="shared" si="10"/>
        <v>310.83000000000004</v>
      </c>
      <c r="H86" s="223">
        <v>81</v>
      </c>
      <c r="I86" s="183">
        <v>864.08</v>
      </c>
      <c r="J86" s="183">
        <v>553.25</v>
      </c>
    </row>
    <row r="87" spans="1:10" ht="18.75" customHeight="1">
      <c r="A87" s="164">
        <v>21200</v>
      </c>
      <c r="B87" s="166">
        <v>4</v>
      </c>
      <c r="C87" s="178">
        <v>84.9961</v>
      </c>
      <c r="D87" s="178">
        <v>85.0243</v>
      </c>
      <c r="E87" s="220">
        <f t="shared" si="8"/>
        <v>0.028199999999998226</v>
      </c>
      <c r="F87" s="221">
        <f t="shared" si="9"/>
        <v>95.56082683835386</v>
      </c>
      <c r="G87" s="222">
        <f t="shared" si="10"/>
        <v>295.1</v>
      </c>
      <c r="H87" s="223">
        <v>82</v>
      </c>
      <c r="I87" s="183">
        <v>837.26</v>
      </c>
      <c r="J87" s="183">
        <v>542.16</v>
      </c>
    </row>
    <row r="88" spans="1:10" ht="18.75" customHeight="1">
      <c r="A88" s="164"/>
      <c r="B88" s="166">
        <v>5</v>
      </c>
      <c r="C88" s="178">
        <v>85.0295</v>
      </c>
      <c r="D88" s="178">
        <v>85.0585</v>
      </c>
      <c r="E88" s="220">
        <f t="shared" si="8"/>
        <v>0.028999999999996362</v>
      </c>
      <c r="F88" s="221">
        <f t="shared" si="9"/>
        <v>98.16532394555671</v>
      </c>
      <c r="G88" s="222">
        <f t="shared" si="10"/>
        <v>295.42</v>
      </c>
      <c r="H88" s="223">
        <v>83</v>
      </c>
      <c r="I88" s="183">
        <v>734.33</v>
      </c>
      <c r="J88" s="183">
        <v>438.91</v>
      </c>
    </row>
    <row r="89" spans="1:10" ht="18.75" customHeight="1">
      <c r="A89" s="164"/>
      <c r="B89" s="166">
        <v>6</v>
      </c>
      <c r="C89" s="178">
        <v>87.3515</v>
      </c>
      <c r="D89" s="178">
        <v>87.3841</v>
      </c>
      <c r="E89" s="220">
        <f t="shared" si="8"/>
        <v>0.03260000000000218</v>
      </c>
      <c r="F89" s="221">
        <f t="shared" si="9"/>
        <v>89.73547303807476</v>
      </c>
      <c r="G89" s="222">
        <f t="shared" si="10"/>
        <v>363.29</v>
      </c>
      <c r="H89" s="223">
        <v>84</v>
      </c>
      <c r="I89" s="183">
        <v>655.98</v>
      </c>
      <c r="J89" s="183">
        <v>292.69</v>
      </c>
    </row>
    <row r="90" spans="1:10" ht="18.75" customHeight="1">
      <c r="A90" s="164">
        <v>21205</v>
      </c>
      <c r="B90" s="166">
        <v>7</v>
      </c>
      <c r="C90" s="178">
        <v>86.4192</v>
      </c>
      <c r="D90" s="178">
        <v>86.4402</v>
      </c>
      <c r="E90" s="220">
        <f t="shared" si="8"/>
        <v>0.021000000000000796</v>
      </c>
      <c r="F90" s="221">
        <f t="shared" si="9"/>
        <v>74.90636704120134</v>
      </c>
      <c r="G90" s="222">
        <f t="shared" si="10"/>
        <v>280.35</v>
      </c>
      <c r="H90" s="223">
        <v>85</v>
      </c>
      <c r="I90" s="183">
        <v>863.12</v>
      </c>
      <c r="J90" s="183">
        <v>582.77</v>
      </c>
    </row>
    <row r="91" spans="1:10" ht="18.75" customHeight="1">
      <c r="A91" s="164"/>
      <c r="B91" s="166">
        <v>8</v>
      </c>
      <c r="C91" s="178">
        <v>84.7698</v>
      </c>
      <c r="D91" s="178">
        <v>84.7974</v>
      </c>
      <c r="E91" s="220">
        <f t="shared" si="8"/>
        <v>0.02759999999999252</v>
      </c>
      <c r="F91" s="221">
        <f t="shared" si="9"/>
        <v>95.31374106431096</v>
      </c>
      <c r="G91" s="222">
        <f t="shared" si="10"/>
        <v>289.56999999999994</v>
      </c>
      <c r="H91" s="223">
        <v>86</v>
      </c>
      <c r="I91" s="183">
        <v>819.04</v>
      </c>
      <c r="J91" s="183">
        <v>529.47</v>
      </c>
    </row>
    <row r="92" spans="1:10" ht="18.75" customHeight="1">
      <c r="A92" s="164"/>
      <c r="B92" s="166">
        <v>9</v>
      </c>
      <c r="C92" s="178">
        <v>87.6503</v>
      </c>
      <c r="D92" s="178">
        <v>87.6707</v>
      </c>
      <c r="E92" s="220">
        <f t="shared" si="8"/>
        <v>0.02039999999999509</v>
      </c>
      <c r="F92" s="221">
        <f t="shared" si="9"/>
        <v>72.90400972051707</v>
      </c>
      <c r="G92" s="222">
        <f t="shared" si="10"/>
        <v>279.82000000000005</v>
      </c>
      <c r="H92" s="223">
        <v>87</v>
      </c>
      <c r="I92" s="183">
        <v>788.7</v>
      </c>
      <c r="J92" s="183">
        <v>508.88</v>
      </c>
    </row>
    <row r="93" spans="1:10" ht="18.75" customHeight="1">
      <c r="A93" s="164">
        <v>21220</v>
      </c>
      <c r="B93" s="166">
        <v>19</v>
      </c>
      <c r="C93" s="178">
        <v>88.9637</v>
      </c>
      <c r="D93" s="178">
        <v>88.9801</v>
      </c>
      <c r="E93" s="220">
        <f t="shared" si="8"/>
        <v>0.0163999999999902</v>
      </c>
      <c r="F93" s="221">
        <f t="shared" si="9"/>
        <v>62.55005911739653</v>
      </c>
      <c r="G93" s="222">
        <f t="shared" si="10"/>
        <v>262.19000000000005</v>
      </c>
      <c r="H93" s="223">
        <v>88</v>
      </c>
      <c r="I93" s="183">
        <v>805.1</v>
      </c>
      <c r="J93" s="183">
        <v>542.91</v>
      </c>
    </row>
    <row r="94" spans="1:10" ht="18.75" customHeight="1">
      <c r="A94" s="164"/>
      <c r="B94" s="166">
        <v>20</v>
      </c>
      <c r="C94" s="178">
        <v>84.6356</v>
      </c>
      <c r="D94" s="178">
        <v>84.6552</v>
      </c>
      <c r="E94" s="220">
        <f t="shared" si="8"/>
        <v>0.019599999999996953</v>
      </c>
      <c r="F94" s="221">
        <f t="shared" si="9"/>
        <v>75.46298078772938</v>
      </c>
      <c r="G94" s="222">
        <f t="shared" si="10"/>
        <v>259.73</v>
      </c>
      <c r="H94" s="223">
        <v>89</v>
      </c>
      <c r="I94" s="183">
        <v>810.16</v>
      </c>
      <c r="J94" s="183">
        <v>550.43</v>
      </c>
    </row>
    <row r="95" spans="1:10" ht="18.75" customHeight="1">
      <c r="A95" s="164"/>
      <c r="B95" s="166">
        <v>21</v>
      </c>
      <c r="C95" s="178">
        <v>86.347</v>
      </c>
      <c r="D95" s="178">
        <v>86.3614</v>
      </c>
      <c r="E95" s="220">
        <f t="shared" si="8"/>
        <v>0.014400000000009072</v>
      </c>
      <c r="F95" s="221">
        <f t="shared" si="9"/>
        <v>50.2881089576011</v>
      </c>
      <c r="G95" s="222">
        <f t="shared" si="10"/>
        <v>286.34999999999997</v>
      </c>
      <c r="H95" s="223">
        <v>90</v>
      </c>
      <c r="I95" s="183">
        <v>789.18</v>
      </c>
      <c r="J95" s="183">
        <v>502.83</v>
      </c>
    </row>
    <row r="96" spans="1:10" ht="18.75" customHeight="1">
      <c r="A96" s="164">
        <v>21227</v>
      </c>
      <c r="B96" s="166">
        <v>22</v>
      </c>
      <c r="C96" s="178">
        <v>85.139</v>
      </c>
      <c r="D96" s="178">
        <v>85.1642</v>
      </c>
      <c r="E96" s="220">
        <f t="shared" si="8"/>
        <v>0.025199999999998113</v>
      </c>
      <c r="F96" s="221">
        <f t="shared" si="9"/>
        <v>87.29086563441099</v>
      </c>
      <c r="G96" s="222">
        <f t="shared" si="10"/>
        <v>288.69000000000005</v>
      </c>
      <c r="H96" s="223">
        <v>91</v>
      </c>
      <c r="I96" s="183">
        <v>833.73</v>
      </c>
      <c r="J96" s="183">
        <v>545.04</v>
      </c>
    </row>
    <row r="97" spans="1:10" ht="18.75" customHeight="1">
      <c r="A97" s="164"/>
      <c r="B97" s="166">
        <v>23</v>
      </c>
      <c r="C97" s="178">
        <v>87.6877</v>
      </c>
      <c r="D97" s="178">
        <v>87.7098</v>
      </c>
      <c r="E97" s="220">
        <f t="shared" si="8"/>
        <v>0.02209999999999468</v>
      </c>
      <c r="F97" s="221">
        <f t="shared" si="9"/>
        <v>78.0725615571932</v>
      </c>
      <c r="G97" s="222">
        <f t="shared" si="10"/>
        <v>283.07000000000005</v>
      </c>
      <c r="H97" s="223">
        <v>92</v>
      </c>
      <c r="I97" s="183">
        <v>817.35</v>
      </c>
      <c r="J97" s="183">
        <v>534.28</v>
      </c>
    </row>
    <row r="98" spans="1:10" ht="18.75" customHeight="1">
      <c r="A98" s="164"/>
      <c r="B98" s="166">
        <v>24</v>
      </c>
      <c r="C98" s="178">
        <v>88.0567</v>
      </c>
      <c r="D98" s="178">
        <v>88.0742</v>
      </c>
      <c r="E98" s="220">
        <f t="shared" si="8"/>
        <v>0.017499999999998295</v>
      </c>
      <c r="F98" s="221">
        <f t="shared" si="9"/>
        <v>65.66604127579097</v>
      </c>
      <c r="G98" s="222">
        <f t="shared" si="10"/>
        <v>266.5</v>
      </c>
      <c r="H98" s="223">
        <v>93</v>
      </c>
      <c r="I98" s="183">
        <v>811.59</v>
      </c>
      <c r="J98" s="183">
        <v>545.09</v>
      </c>
    </row>
    <row r="99" spans="1:10" ht="18.75" customHeight="1">
      <c r="A99" s="164">
        <v>21234</v>
      </c>
      <c r="B99" s="166">
        <v>25</v>
      </c>
      <c r="C99" s="178">
        <v>87.047</v>
      </c>
      <c r="D99" s="178">
        <v>87.0636</v>
      </c>
      <c r="E99" s="220">
        <f t="shared" si="8"/>
        <v>0.01659999999999684</v>
      </c>
      <c r="F99" s="221">
        <f t="shared" si="9"/>
        <v>65.08782936008797</v>
      </c>
      <c r="G99" s="222">
        <f t="shared" si="10"/>
        <v>255.04000000000008</v>
      </c>
      <c r="H99" s="223">
        <v>94</v>
      </c>
      <c r="I99" s="183">
        <v>813.07</v>
      </c>
      <c r="J99" s="183">
        <v>558.03</v>
      </c>
    </row>
    <row r="100" spans="1:10" ht="18.75" customHeight="1">
      <c r="A100" s="164"/>
      <c r="B100" s="166">
        <v>26</v>
      </c>
      <c r="C100" s="178">
        <v>85.8202</v>
      </c>
      <c r="D100" s="178">
        <v>85.8362</v>
      </c>
      <c r="E100" s="220">
        <f t="shared" si="8"/>
        <v>0.016000000000005343</v>
      </c>
      <c r="F100" s="221">
        <f t="shared" si="9"/>
        <v>54.2685615439587</v>
      </c>
      <c r="G100" s="222">
        <f t="shared" si="10"/>
        <v>294.83000000000004</v>
      </c>
      <c r="H100" s="223">
        <v>95</v>
      </c>
      <c r="I100" s="183">
        <v>652.33</v>
      </c>
      <c r="J100" s="183">
        <v>357.5</v>
      </c>
    </row>
    <row r="101" spans="1:10" ht="18.75" customHeight="1">
      <c r="A101" s="164"/>
      <c r="B101" s="166">
        <v>27</v>
      </c>
      <c r="C101" s="178">
        <v>86.3345</v>
      </c>
      <c r="D101" s="178">
        <v>86.3493</v>
      </c>
      <c r="E101" s="220">
        <f t="shared" si="8"/>
        <v>0.014799999999993929</v>
      </c>
      <c r="F101" s="221">
        <f t="shared" si="9"/>
        <v>54.20848289500377</v>
      </c>
      <c r="G101" s="222">
        <f t="shared" si="10"/>
        <v>273.02</v>
      </c>
      <c r="H101" s="223">
        <v>96</v>
      </c>
      <c r="I101" s="183">
        <v>796.56</v>
      </c>
      <c r="J101" s="183">
        <v>523.54</v>
      </c>
    </row>
    <row r="102" spans="1:10" ht="18.75" customHeight="1">
      <c r="A102" s="224">
        <v>21249</v>
      </c>
      <c r="B102" s="166">
        <v>1</v>
      </c>
      <c r="C102" s="225">
        <v>85.393</v>
      </c>
      <c r="D102" s="225">
        <v>85.4105</v>
      </c>
      <c r="E102" s="226">
        <f t="shared" si="8"/>
        <v>0.017499999999998295</v>
      </c>
      <c r="F102" s="227">
        <f t="shared" si="9"/>
        <v>57.36012324231635</v>
      </c>
      <c r="G102" s="228">
        <f t="shared" si="10"/>
        <v>305.09</v>
      </c>
      <c r="H102" s="223">
        <v>97</v>
      </c>
      <c r="I102" s="229">
        <v>715</v>
      </c>
      <c r="J102" s="229">
        <v>409.91</v>
      </c>
    </row>
    <row r="103" spans="1:10" ht="18.75" customHeight="1">
      <c r="A103" s="164"/>
      <c r="B103" s="166">
        <v>2</v>
      </c>
      <c r="C103" s="178">
        <v>87.4674</v>
      </c>
      <c r="D103" s="178">
        <v>87.4811</v>
      </c>
      <c r="E103" s="220">
        <f t="shared" si="8"/>
        <v>0.013700000000000045</v>
      </c>
      <c r="F103" s="221">
        <f t="shared" si="9"/>
        <v>43.386008803876386</v>
      </c>
      <c r="G103" s="222">
        <f t="shared" si="10"/>
        <v>315.77</v>
      </c>
      <c r="H103" s="223">
        <v>98</v>
      </c>
      <c r="I103" s="183">
        <v>697.26</v>
      </c>
      <c r="J103" s="183">
        <v>381.49</v>
      </c>
    </row>
    <row r="104" spans="1:10" ht="18.75" customHeight="1">
      <c r="A104" s="164"/>
      <c r="B104" s="166">
        <v>3</v>
      </c>
      <c r="C104" s="178">
        <v>85.8675</v>
      </c>
      <c r="D104" s="178">
        <v>85.8846</v>
      </c>
      <c r="E104" s="220">
        <f t="shared" si="8"/>
        <v>0.017099999999999227</v>
      </c>
      <c r="F104" s="221">
        <f t="shared" si="9"/>
        <v>61.16973707744312</v>
      </c>
      <c r="G104" s="222">
        <f t="shared" si="10"/>
        <v>279.55000000000007</v>
      </c>
      <c r="H104" s="223">
        <v>99</v>
      </c>
      <c r="I104" s="183">
        <v>808.7</v>
      </c>
      <c r="J104" s="183">
        <v>529.15</v>
      </c>
    </row>
    <row r="105" spans="1:10" ht="18.75" customHeight="1">
      <c r="A105" s="164">
        <v>21254</v>
      </c>
      <c r="B105" s="166">
        <v>4</v>
      </c>
      <c r="C105" s="178">
        <v>85.0338</v>
      </c>
      <c r="D105" s="178">
        <v>85.043</v>
      </c>
      <c r="E105" s="220">
        <f t="shared" si="8"/>
        <v>0.00920000000000698</v>
      </c>
      <c r="F105" s="221">
        <f t="shared" si="9"/>
        <v>33.000932635077774</v>
      </c>
      <c r="G105" s="222">
        <f t="shared" si="10"/>
        <v>278.78</v>
      </c>
      <c r="H105" s="223">
        <v>100</v>
      </c>
      <c r="I105" s="183">
        <v>815.14</v>
      </c>
      <c r="J105" s="183">
        <v>536.36</v>
      </c>
    </row>
    <row r="106" spans="1:10" ht="18.75" customHeight="1">
      <c r="A106" s="164"/>
      <c r="B106" s="166">
        <v>5</v>
      </c>
      <c r="C106" s="178">
        <v>85.0415</v>
      </c>
      <c r="D106" s="178">
        <v>85.0491</v>
      </c>
      <c r="E106" s="220">
        <f t="shared" si="8"/>
        <v>0.0075999999999964984</v>
      </c>
      <c r="F106" s="221">
        <f t="shared" si="9"/>
        <v>23.183454334685187</v>
      </c>
      <c r="G106" s="222">
        <f t="shared" si="10"/>
        <v>327.82</v>
      </c>
      <c r="H106" s="223">
        <v>101</v>
      </c>
      <c r="I106" s="183">
        <v>696.98</v>
      </c>
      <c r="J106" s="183">
        <v>369.16</v>
      </c>
    </row>
    <row r="107" spans="1:10" ht="18.75" customHeight="1">
      <c r="A107" s="164"/>
      <c r="B107" s="166">
        <v>6</v>
      </c>
      <c r="C107" s="178">
        <v>87.3776</v>
      </c>
      <c r="D107" s="178">
        <v>87.3858</v>
      </c>
      <c r="E107" s="220">
        <f t="shared" si="8"/>
        <v>0.008200000000002206</v>
      </c>
      <c r="F107" s="221">
        <f t="shared" si="9"/>
        <v>27.582495206707943</v>
      </c>
      <c r="G107" s="222">
        <f t="shared" si="10"/>
        <v>297.29</v>
      </c>
      <c r="H107" s="223">
        <v>102</v>
      </c>
      <c r="I107" s="183">
        <v>774.48</v>
      </c>
      <c r="J107" s="183">
        <v>477.19</v>
      </c>
    </row>
    <row r="108" spans="1:10" ht="18.75" customHeight="1">
      <c r="A108" s="164">
        <v>21262</v>
      </c>
      <c r="B108" s="166">
        <v>7</v>
      </c>
      <c r="C108" s="178">
        <v>86.4525</v>
      </c>
      <c r="D108" s="178">
        <v>86.4592</v>
      </c>
      <c r="E108" s="220">
        <f t="shared" si="8"/>
        <v>0.006699999999995043</v>
      </c>
      <c r="F108" s="221">
        <f t="shared" si="9"/>
        <v>23.297054834990934</v>
      </c>
      <c r="G108" s="222">
        <f t="shared" si="10"/>
        <v>287.59000000000003</v>
      </c>
      <c r="H108" s="223">
        <v>103</v>
      </c>
      <c r="I108" s="183">
        <v>730.99</v>
      </c>
      <c r="J108" s="183">
        <v>443.4</v>
      </c>
    </row>
    <row r="109" spans="1:10" ht="18.75" customHeight="1">
      <c r="A109" s="164"/>
      <c r="B109" s="166">
        <v>8</v>
      </c>
      <c r="C109" s="178">
        <v>84.801</v>
      </c>
      <c r="D109" s="178">
        <v>84.8138</v>
      </c>
      <c r="E109" s="220">
        <f t="shared" si="8"/>
        <v>0.01279999999999859</v>
      </c>
      <c r="F109" s="221">
        <f t="shared" si="9"/>
        <v>42.6994028755332</v>
      </c>
      <c r="G109" s="222">
        <f t="shared" si="10"/>
        <v>299.77000000000004</v>
      </c>
      <c r="H109" s="223">
        <v>104</v>
      </c>
      <c r="I109" s="183">
        <v>671.22</v>
      </c>
      <c r="J109" s="183">
        <v>371.45</v>
      </c>
    </row>
    <row r="110" spans="1:10" ht="18.75" customHeight="1">
      <c r="A110" s="230"/>
      <c r="B110" s="166">
        <v>9</v>
      </c>
      <c r="C110" s="231">
        <v>87.6549</v>
      </c>
      <c r="D110" s="231">
        <v>87.6709</v>
      </c>
      <c r="E110" s="232">
        <f t="shared" si="8"/>
        <v>0.016000000000005343</v>
      </c>
      <c r="F110" s="233">
        <f t="shared" si="9"/>
        <v>50.737276042509414</v>
      </c>
      <c r="G110" s="234">
        <f t="shared" si="10"/>
        <v>315.35</v>
      </c>
      <c r="H110" s="235">
        <v>105</v>
      </c>
      <c r="I110" s="236">
        <v>664.7</v>
      </c>
      <c r="J110" s="236">
        <v>349.35</v>
      </c>
    </row>
    <row r="111" spans="1:10" ht="18.75" customHeight="1">
      <c r="A111" s="224">
        <v>21276</v>
      </c>
      <c r="B111" s="237">
        <v>1</v>
      </c>
      <c r="C111" s="225">
        <v>85.4214</v>
      </c>
      <c r="D111" s="225">
        <v>85.433</v>
      </c>
      <c r="E111" s="226">
        <f t="shared" si="8"/>
        <v>0.011600000000001387</v>
      </c>
      <c r="F111" s="227">
        <f t="shared" si="9"/>
        <v>42.89623548554612</v>
      </c>
      <c r="G111" s="228">
        <f t="shared" si="10"/>
        <v>270.4200000000001</v>
      </c>
      <c r="H111" s="237">
        <v>1</v>
      </c>
      <c r="I111" s="229">
        <v>820.84</v>
      </c>
      <c r="J111" s="229">
        <v>550.42</v>
      </c>
    </row>
    <row r="112" spans="1:10" ht="18.75" customHeight="1">
      <c r="A112" s="164"/>
      <c r="B112" s="166">
        <v>2</v>
      </c>
      <c r="C112" s="178">
        <v>87.4865</v>
      </c>
      <c r="D112" s="178">
        <v>87.4959</v>
      </c>
      <c r="E112" s="220">
        <f t="shared" si="8"/>
        <v>0.009399999999999409</v>
      </c>
      <c r="F112" s="221">
        <f t="shared" si="9"/>
        <v>35.50117078328956</v>
      </c>
      <c r="G112" s="222">
        <f t="shared" si="10"/>
        <v>264.78</v>
      </c>
      <c r="H112" s="166">
        <v>2</v>
      </c>
      <c r="I112" s="183">
        <v>809.9</v>
      </c>
      <c r="J112" s="183">
        <v>545.12</v>
      </c>
    </row>
    <row r="113" spans="1:10" ht="18.75" customHeight="1">
      <c r="A113" s="164"/>
      <c r="B113" s="166">
        <v>3</v>
      </c>
      <c r="C113" s="178">
        <v>85.8706</v>
      </c>
      <c r="D113" s="178">
        <v>85.8835</v>
      </c>
      <c r="E113" s="220">
        <f t="shared" si="8"/>
        <v>0.01290000000000191</v>
      </c>
      <c r="F113" s="221">
        <f t="shared" si="9"/>
        <v>37.83878915875252</v>
      </c>
      <c r="G113" s="222">
        <f t="shared" si="10"/>
        <v>340.92</v>
      </c>
      <c r="H113" s="237">
        <v>3</v>
      </c>
      <c r="I113" s="183">
        <v>655.37</v>
      </c>
      <c r="J113" s="183">
        <v>314.45</v>
      </c>
    </row>
    <row r="114" spans="1:10" ht="18.75" customHeight="1">
      <c r="A114" s="164">
        <v>21296</v>
      </c>
      <c r="B114" s="166">
        <v>4</v>
      </c>
      <c r="C114" s="178">
        <v>85.0311</v>
      </c>
      <c r="D114" s="178">
        <v>85.0392</v>
      </c>
      <c r="E114" s="220">
        <f t="shared" si="8"/>
        <v>0.008099999999998886</v>
      </c>
      <c r="F114" s="221">
        <f t="shared" si="9"/>
        <v>24.77821963902994</v>
      </c>
      <c r="G114" s="222">
        <f t="shared" si="10"/>
        <v>326.9</v>
      </c>
      <c r="H114" s="166">
        <v>4</v>
      </c>
      <c r="I114" s="183">
        <v>721.65</v>
      </c>
      <c r="J114" s="183">
        <v>394.75</v>
      </c>
    </row>
    <row r="115" spans="1:10" ht="18.75" customHeight="1">
      <c r="A115" s="164"/>
      <c r="B115" s="166">
        <v>5</v>
      </c>
      <c r="C115" s="178">
        <v>85.062</v>
      </c>
      <c r="D115" s="178">
        <v>85.0647</v>
      </c>
      <c r="E115" s="220">
        <f t="shared" si="8"/>
        <v>0.0027000000000043656</v>
      </c>
      <c r="F115" s="221">
        <f t="shared" si="9"/>
        <v>8.359391931652267</v>
      </c>
      <c r="G115" s="222">
        <f t="shared" si="10"/>
        <v>322.99</v>
      </c>
      <c r="H115" s="237">
        <v>5</v>
      </c>
      <c r="I115" s="183">
        <v>655.63</v>
      </c>
      <c r="J115" s="183">
        <v>332.64</v>
      </c>
    </row>
    <row r="116" spans="1:10" ht="18.75" customHeight="1">
      <c r="A116" s="164"/>
      <c r="B116" s="166">
        <v>6</v>
      </c>
      <c r="C116" s="178">
        <v>87.4118</v>
      </c>
      <c r="D116" s="178">
        <v>87.416</v>
      </c>
      <c r="E116" s="220">
        <f t="shared" si="8"/>
        <v>0.004199999999997317</v>
      </c>
      <c r="F116" s="221">
        <f t="shared" si="9"/>
        <v>15.531969971514801</v>
      </c>
      <c r="G116" s="222">
        <f t="shared" si="10"/>
        <v>270.40999999999997</v>
      </c>
      <c r="H116" s="166">
        <v>6</v>
      </c>
      <c r="I116" s="183">
        <v>789.04</v>
      </c>
      <c r="J116" s="183">
        <v>518.63</v>
      </c>
    </row>
    <row r="117" spans="1:10" ht="23.25">
      <c r="A117" s="164">
        <v>21311</v>
      </c>
      <c r="B117" s="166">
        <v>1</v>
      </c>
      <c r="C117" s="178">
        <v>85.3874</v>
      </c>
      <c r="D117" s="178">
        <v>85.3911</v>
      </c>
      <c r="E117" s="220">
        <f t="shared" si="8"/>
        <v>0.0036999999999949296</v>
      </c>
      <c r="F117" s="221">
        <f t="shared" si="9"/>
        <v>11.763957776913804</v>
      </c>
      <c r="G117" s="222">
        <f t="shared" si="10"/>
        <v>314.52</v>
      </c>
      <c r="H117" s="237">
        <v>7</v>
      </c>
      <c r="I117" s="183">
        <v>674.49</v>
      </c>
      <c r="J117" s="183">
        <v>359.97</v>
      </c>
    </row>
    <row r="118" spans="1:10" ht="23.25">
      <c r="A118" s="164"/>
      <c r="B118" s="166">
        <v>2</v>
      </c>
      <c r="C118" s="178">
        <v>87.4722</v>
      </c>
      <c r="D118" s="178">
        <v>87.4728</v>
      </c>
      <c r="E118" s="220">
        <f t="shared" si="8"/>
        <v>0.0006000000000057071</v>
      </c>
      <c r="F118" s="221">
        <f t="shared" si="9"/>
        <v>1.9729703068156488</v>
      </c>
      <c r="G118" s="222">
        <f t="shared" si="10"/>
        <v>304.11000000000007</v>
      </c>
      <c r="H118" s="166">
        <v>8</v>
      </c>
      <c r="I118" s="183">
        <v>796.7</v>
      </c>
      <c r="J118" s="183">
        <v>492.59</v>
      </c>
    </row>
    <row r="119" spans="1:10" ht="23.25">
      <c r="A119" s="164"/>
      <c r="B119" s="166">
        <v>3</v>
      </c>
      <c r="C119" s="178">
        <v>85.8437</v>
      </c>
      <c r="D119" s="178">
        <v>85.8518</v>
      </c>
      <c r="E119" s="220">
        <f t="shared" si="8"/>
        <v>0.008099999999998886</v>
      </c>
      <c r="F119" s="221">
        <f t="shared" si="9"/>
        <v>25.304592314898116</v>
      </c>
      <c r="G119" s="222">
        <f t="shared" si="10"/>
        <v>320.09999999999997</v>
      </c>
      <c r="H119" s="237">
        <v>9</v>
      </c>
      <c r="I119" s="183">
        <v>640.92</v>
      </c>
      <c r="J119" s="183">
        <v>320.82</v>
      </c>
    </row>
    <row r="120" spans="1:10" ht="23.25">
      <c r="A120" s="164">
        <v>21326</v>
      </c>
      <c r="B120" s="166">
        <v>4</v>
      </c>
      <c r="C120" s="178">
        <v>85.0018</v>
      </c>
      <c r="D120" s="178">
        <v>85.0102</v>
      </c>
      <c r="E120" s="220">
        <f t="shared" si="8"/>
        <v>0.008399999999994634</v>
      </c>
      <c r="F120" s="221">
        <f t="shared" si="9"/>
        <v>30.567685589500115</v>
      </c>
      <c r="G120" s="222">
        <f t="shared" si="10"/>
        <v>274.80000000000007</v>
      </c>
      <c r="H120" s="166">
        <v>10</v>
      </c>
      <c r="I120" s="183">
        <v>639.44</v>
      </c>
      <c r="J120" s="183">
        <v>364.64</v>
      </c>
    </row>
    <row r="121" spans="1:10" ht="23.25">
      <c r="A121" s="164"/>
      <c r="B121" s="166">
        <v>5</v>
      </c>
      <c r="C121" s="178">
        <v>85.0393</v>
      </c>
      <c r="D121" s="178">
        <v>85.0493</v>
      </c>
      <c r="E121" s="220">
        <f t="shared" si="8"/>
        <v>0.010000000000005116</v>
      </c>
      <c r="F121" s="221">
        <f t="shared" si="9"/>
        <v>34.76688801587149</v>
      </c>
      <c r="G121" s="222">
        <f t="shared" si="10"/>
        <v>287.63</v>
      </c>
      <c r="H121" s="237">
        <v>11</v>
      </c>
      <c r="I121" s="183">
        <v>825.09</v>
      </c>
      <c r="J121" s="183">
        <v>537.46</v>
      </c>
    </row>
    <row r="122" spans="1:10" ht="23.25">
      <c r="A122" s="164"/>
      <c r="B122" s="166">
        <v>6</v>
      </c>
      <c r="C122" s="178">
        <v>87.3805</v>
      </c>
      <c r="D122" s="178">
        <v>87.389</v>
      </c>
      <c r="E122" s="220">
        <f t="shared" si="8"/>
        <v>0.008499999999997954</v>
      </c>
      <c r="F122" s="221">
        <f t="shared" si="9"/>
        <v>30.53270591615344</v>
      </c>
      <c r="G122" s="222">
        <f t="shared" si="10"/>
        <v>278.38999999999993</v>
      </c>
      <c r="H122" s="166">
        <v>12</v>
      </c>
      <c r="I122" s="183">
        <v>733.43</v>
      </c>
      <c r="J122" s="183">
        <v>455.04</v>
      </c>
    </row>
    <row r="123" spans="1:10" ht="23.25">
      <c r="A123" s="164">
        <v>21332</v>
      </c>
      <c r="B123" s="166">
        <v>7</v>
      </c>
      <c r="C123" s="178">
        <v>86.444</v>
      </c>
      <c r="D123" s="178">
        <v>86.4576</v>
      </c>
      <c r="E123" s="220">
        <f t="shared" si="8"/>
        <v>0.013599999999996726</v>
      </c>
      <c r="F123" s="221">
        <f t="shared" si="9"/>
        <v>40.85065481195699</v>
      </c>
      <c r="G123" s="222">
        <f t="shared" si="10"/>
        <v>332.9200000000001</v>
      </c>
      <c r="H123" s="237">
        <v>13</v>
      </c>
      <c r="I123" s="183">
        <v>666.95</v>
      </c>
      <c r="J123" s="183">
        <v>334.03</v>
      </c>
    </row>
    <row r="124" spans="1:10" ht="23.25">
      <c r="A124" s="164"/>
      <c r="B124" s="166">
        <v>8</v>
      </c>
      <c r="C124" s="178">
        <v>84.7908</v>
      </c>
      <c r="D124" s="178">
        <v>84.8077</v>
      </c>
      <c r="E124" s="220">
        <f t="shared" si="8"/>
        <v>0.016899999999992588</v>
      </c>
      <c r="F124" s="221">
        <f t="shared" si="9"/>
        <v>62.73898355419158</v>
      </c>
      <c r="G124" s="222">
        <f t="shared" si="10"/>
        <v>269.37</v>
      </c>
      <c r="H124" s="166">
        <v>14</v>
      </c>
      <c r="I124" s="183">
        <v>746.97</v>
      </c>
      <c r="J124" s="183">
        <v>477.6</v>
      </c>
    </row>
    <row r="125" spans="1:10" ht="23.25">
      <c r="A125" s="164"/>
      <c r="B125" s="166">
        <v>9</v>
      </c>
      <c r="C125" s="178">
        <v>87.6488</v>
      </c>
      <c r="D125" s="178">
        <v>87.6684</v>
      </c>
      <c r="E125" s="220">
        <f t="shared" si="8"/>
        <v>0.019600000000011164</v>
      </c>
      <c r="F125" s="221">
        <f t="shared" si="9"/>
        <v>56.63921398645041</v>
      </c>
      <c r="G125" s="222">
        <f t="shared" si="10"/>
        <v>346.05</v>
      </c>
      <c r="H125" s="237">
        <v>15</v>
      </c>
      <c r="I125" s="183">
        <v>715.62</v>
      </c>
      <c r="J125" s="183">
        <v>369.57</v>
      </c>
    </row>
    <row r="126" spans="1:10" ht="23.25">
      <c r="A126" s="164">
        <v>21340</v>
      </c>
      <c r="B126" s="166">
        <v>1</v>
      </c>
      <c r="C126" s="178">
        <v>85.4065</v>
      </c>
      <c r="D126" s="178">
        <v>85.4189</v>
      </c>
      <c r="E126" s="220">
        <f t="shared" si="8"/>
        <v>0.012399999999999523</v>
      </c>
      <c r="F126" s="221">
        <f t="shared" si="9"/>
        <v>43.22364751812437</v>
      </c>
      <c r="G126" s="222">
        <f t="shared" si="10"/>
        <v>286.88000000000005</v>
      </c>
      <c r="H126" s="166">
        <v>16</v>
      </c>
      <c r="I126" s="183">
        <v>764.82</v>
      </c>
      <c r="J126" s="183">
        <v>477.94</v>
      </c>
    </row>
    <row r="127" spans="1:10" ht="23.25">
      <c r="A127" s="164"/>
      <c r="B127" s="166">
        <v>2</v>
      </c>
      <c r="C127" s="178">
        <v>87.4855</v>
      </c>
      <c r="D127" s="178">
        <v>87.4996</v>
      </c>
      <c r="E127" s="220">
        <f t="shared" si="8"/>
        <v>0.014099999999999113</v>
      </c>
      <c r="F127" s="221">
        <f t="shared" si="9"/>
        <v>43.59117046929794</v>
      </c>
      <c r="G127" s="222">
        <f t="shared" si="10"/>
        <v>323.46</v>
      </c>
      <c r="H127" s="237">
        <v>17</v>
      </c>
      <c r="I127" s="183">
        <v>762.55</v>
      </c>
      <c r="J127" s="183">
        <v>439.09</v>
      </c>
    </row>
    <row r="128" spans="1:10" ht="23.25">
      <c r="A128" s="164"/>
      <c r="B128" s="166">
        <v>3</v>
      </c>
      <c r="C128" s="178">
        <v>85.8486</v>
      </c>
      <c r="D128" s="178">
        <v>85.8656</v>
      </c>
      <c r="E128" s="220">
        <f t="shared" si="8"/>
        <v>0.016999999999995907</v>
      </c>
      <c r="F128" s="221">
        <f t="shared" si="9"/>
        <v>48.48139170111481</v>
      </c>
      <c r="G128" s="222">
        <f t="shared" si="10"/>
        <v>350.65</v>
      </c>
      <c r="H128" s="166">
        <v>18</v>
      </c>
      <c r="I128" s="183">
        <v>736.67</v>
      </c>
      <c r="J128" s="183">
        <v>386.02</v>
      </c>
    </row>
    <row r="129" spans="1:10" ht="23.25">
      <c r="A129" s="164">
        <v>21346</v>
      </c>
      <c r="B129" s="166">
        <v>4</v>
      </c>
      <c r="C129" s="178">
        <v>84.9945</v>
      </c>
      <c r="D129" s="178">
        <v>85.0226</v>
      </c>
      <c r="E129" s="220">
        <f t="shared" si="8"/>
        <v>0.028099999999994907</v>
      </c>
      <c r="F129" s="221">
        <f t="shared" si="9"/>
        <v>104.83901055850058</v>
      </c>
      <c r="G129" s="222">
        <f t="shared" si="10"/>
        <v>268.03</v>
      </c>
      <c r="H129" s="237">
        <v>19</v>
      </c>
      <c r="I129" s="183">
        <v>843.31</v>
      </c>
      <c r="J129" s="183">
        <v>575.28</v>
      </c>
    </row>
    <row r="130" spans="1:10" ht="23.25">
      <c r="A130" s="164"/>
      <c r="B130" s="166">
        <v>5</v>
      </c>
      <c r="C130" s="178">
        <v>85.0076</v>
      </c>
      <c r="D130" s="178">
        <v>85.0434</v>
      </c>
      <c r="E130" s="220">
        <f t="shared" si="8"/>
        <v>0.035800000000008936</v>
      </c>
      <c r="F130" s="221">
        <f t="shared" si="9"/>
        <v>109.24292819873955</v>
      </c>
      <c r="G130" s="222">
        <f t="shared" si="10"/>
        <v>327.71</v>
      </c>
      <c r="H130" s="166">
        <v>20</v>
      </c>
      <c r="I130" s="183">
        <v>649.04</v>
      </c>
      <c r="J130" s="183">
        <v>321.33</v>
      </c>
    </row>
    <row r="131" spans="1:10" ht="23.25">
      <c r="A131" s="164"/>
      <c r="B131" s="166">
        <v>6</v>
      </c>
      <c r="C131" s="178">
        <v>87.3822</v>
      </c>
      <c r="D131" s="178">
        <v>87.4207</v>
      </c>
      <c r="E131" s="220">
        <f t="shared" si="8"/>
        <v>0.03849999999999909</v>
      </c>
      <c r="F131" s="221">
        <f t="shared" si="9"/>
        <v>109.41229964760456</v>
      </c>
      <c r="G131" s="222">
        <f t="shared" si="10"/>
        <v>351.88</v>
      </c>
      <c r="H131" s="237">
        <v>21</v>
      </c>
      <c r="I131" s="183">
        <v>723.38</v>
      </c>
      <c r="J131" s="183">
        <v>371.5</v>
      </c>
    </row>
    <row r="132" spans="1:10" ht="23.25">
      <c r="A132" s="164">
        <v>21354</v>
      </c>
      <c r="B132" s="166">
        <v>7</v>
      </c>
      <c r="C132" s="178">
        <v>86.427</v>
      </c>
      <c r="D132" s="178">
        <v>86.437</v>
      </c>
      <c r="E132" s="220">
        <f t="shared" si="8"/>
        <v>0.009999999999990905</v>
      </c>
      <c r="F132" s="221">
        <f t="shared" si="9"/>
        <v>33.539039441879886</v>
      </c>
      <c r="G132" s="222">
        <f t="shared" si="10"/>
        <v>298.15999999999997</v>
      </c>
      <c r="H132" s="166">
        <v>22</v>
      </c>
      <c r="I132" s="183">
        <v>831.88</v>
      </c>
      <c r="J132" s="183">
        <v>533.72</v>
      </c>
    </row>
    <row r="133" spans="1:10" ht="23.25">
      <c r="A133" s="164"/>
      <c r="B133" s="166">
        <v>8</v>
      </c>
      <c r="C133" s="178">
        <v>84.7985</v>
      </c>
      <c r="D133" s="178">
        <v>84.8088</v>
      </c>
      <c r="E133" s="220">
        <f t="shared" si="8"/>
        <v>0.010300000000000864</v>
      </c>
      <c r="F133" s="221">
        <f t="shared" si="9"/>
        <v>39.318979996949395</v>
      </c>
      <c r="G133" s="222">
        <f t="shared" si="10"/>
        <v>261.96000000000004</v>
      </c>
      <c r="H133" s="237">
        <v>23</v>
      </c>
      <c r="I133" s="183">
        <v>812.51</v>
      </c>
      <c r="J133" s="183">
        <v>550.55</v>
      </c>
    </row>
    <row r="134" spans="1:10" ht="23.25">
      <c r="A134" s="164"/>
      <c r="B134" s="166">
        <v>9</v>
      </c>
      <c r="C134" s="178">
        <v>87.6171</v>
      </c>
      <c r="D134" s="178">
        <v>87.6294</v>
      </c>
      <c r="E134" s="220">
        <f t="shared" si="8"/>
        <v>0.012300000000010414</v>
      </c>
      <c r="F134" s="221">
        <f t="shared" si="9"/>
        <v>44.01030485190501</v>
      </c>
      <c r="G134" s="222">
        <f t="shared" si="10"/>
        <v>279.48</v>
      </c>
      <c r="H134" s="166">
        <v>24</v>
      </c>
      <c r="I134" s="183">
        <v>837.66</v>
      </c>
      <c r="J134" s="183">
        <v>558.18</v>
      </c>
    </row>
    <row r="135" spans="1:10" ht="23.25">
      <c r="A135" s="164">
        <v>21388</v>
      </c>
      <c r="B135" s="166">
        <v>1</v>
      </c>
      <c r="C135" s="178">
        <v>85.395</v>
      </c>
      <c r="D135" s="178">
        <v>85.421</v>
      </c>
      <c r="E135" s="220">
        <f t="shared" si="8"/>
        <v>0.02600000000001046</v>
      </c>
      <c r="F135" s="221">
        <f t="shared" si="9"/>
        <v>86.88387635759553</v>
      </c>
      <c r="G135" s="222">
        <f t="shared" si="10"/>
        <v>299.25</v>
      </c>
      <c r="H135" s="237">
        <v>25</v>
      </c>
      <c r="I135" s="183">
        <v>825.71</v>
      </c>
      <c r="J135" s="183">
        <v>526.46</v>
      </c>
    </row>
    <row r="136" spans="1:10" ht="23.25">
      <c r="A136" s="164"/>
      <c r="B136" s="166">
        <v>2</v>
      </c>
      <c r="C136" s="178">
        <v>87.4596</v>
      </c>
      <c r="D136" s="178">
        <v>87.4876</v>
      </c>
      <c r="E136" s="220">
        <f t="shared" si="8"/>
        <v>0.028000000000005798</v>
      </c>
      <c r="F136" s="221">
        <f t="shared" si="9"/>
        <v>95.80838323355276</v>
      </c>
      <c r="G136" s="222">
        <f t="shared" si="10"/>
        <v>292.25000000000006</v>
      </c>
      <c r="H136" s="166">
        <v>26</v>
      </c>
      <c r="I136" s="183">
        <v>666.58</v>
      </c>
      <c r="J136" s="183">
        <v>374.33</v>
      </c>
    </row>
    <row r="137" spans="1:10" ht="23.25">
      <c r="A137" s="164"/>
      <c r="B137" s="166">
        <v>3</v>
      </c>
      <c r="C137" s="178">
        <v>85.8614</v>
      </c>
      <c r="D137" s="178">
        <v>85.8994</v>
      </c>
      <c r="E137" s="220">
        <f t="shared" si="8"/>
        <v>0.0379999999999967</v>
      </c>
      <c r="F137" s="221">
        <f t="shared" si="9"/>
        <v>126.78076935907886</v>
      </c>
      <c r="G137" s="222">
        <f t="shared" si="10"/>
        <v>299.72999999999996</v>
      </c>
      <c r="H137" s="237">
        <v>27</v>
      </c>
      <c r="I137" s="183">
        <v>805.93</v>
      </c>
      <c r="J137" s="183">
        <v>506.2</v>
      </c>
    </row>
    <row r="138" spans="1:10" ht="23.25">
      <c r="A138" s="164">
        <v>21389</v>
      </c>
      <c r="B138" s="166">
        <v>4</v>
      </c>
      <c r="C138" s="178">
        <v>85.0358</v>
      </c>
      <c r="D138" s="178">
        <v>85.1069</v>
      </c>
      <c r="E138" s="220">
        <f t="shared" si="8"/>
        <v>0.07110000000000127</v>
      </c>
      <c r="F138" s="221">
        <f t="shared" si="9"/>
        <v>201.53061224490162</v>
      </c>
      <c r="G138" s="222">
        <f t="shared" si="10"/>
        <v>352.79999999999995</v>
      </c>
      <c r="H138" s="166">
        <v>28</v>
      </c>
      <c r="I138" s="183">
        <v>655.16</v>
      </c>
      <c r="J138" s="183">
        <v>302.36</v>
      </c>
    </row>
    <row r="139" spans="1:10" ht="23.25">
      <c r="A139" s="164"/>
      <c r="B139" s="166">
        <v>5</v>
      </c>
      <c r="C139" s="178">
        <v>85.0489</v>
      </c>
      <c r="D139" s="178">
        <v>85.124</v>
      </c>
      <c r="E139" s="220">
        <f t="shared" si="8"/>
        <v>0.07509999999999195</v>
      </c>
      <c r="F139" s="221">
        <f t="shared" si="9"/>
        <v>217.48573745327957</v>
      </c>
      <c r="G139" s="222">
        <f t="shared" si="10"/>
        <v>345.30999999999995</v>
      </c>
      <c r="H139" s="237">
        <v>29</v>
      </c>
      <c r="I139" s="183">
        <v>678.05</v>
      </c>
      <c r="J139" s="183">
        <v>332.74</v>
      </c>
    </row>
    <row r="140" spans="1:10" ht="23.25">
      <c r="A140" s="164"/>
      <c r="B140" s="166">
        <v>6</v>
      </c>
      <c r="C140" s="178">
        <v>87.3962</v>
      </c>
      <c r="D140" s="178">
        <v>87.5104</v>
      </c>
      <c r="E140" s="220">
        <f aca="true" t="shared" si="11" ref="E140:E203">D140-C140</f>
        <v>0.11420000000001096</v>
      </c>
      <c r="F140" s="221">
        <f aca="true" t="shared" si="12" ref="F140:F203">((10^6)*E140/G140)</f>
        <v>357.6237747784766</v>
      </c>
      <c r="G140" s="222">
        <f aca="true" t="shared" si="13" ref="G140:G203">I140-J140</f>
        <v>319.33000000000004</v>
      </c>
      <c r="H140" s="166">
        <v>30</v>
      </c>
      <c r="I140" s="183">
        <v>847.19</v>
      </c>
      <c r="J140" s="183">
        <v>527.86</v>
      </c>
    </row>
    <row r="141" spans="1:10" ht="23.25">
      <c r="A141" s="164">
        <v>21395</v>
      </c>
      <c r="B141" s="166">
        <v>7</v>
      </c>
      <c r="C141" s="178">
        <v>86.4147</v>
      </c>
      <c r="D141" s="178">
        <v>86.4432</v>
      </c>
      <c r="E141" s="220">
        <f t="shared" si="11"/>
        <v>0.028500000000008185</v>
      </c>
      <c r="F141" s="221">
        <f t="shared" si="12"/>
        <v>96.41407307174622</v>
      </c>
      <c r="G141" s="222">
        <f t="shared" si="13"/>
        <v>295.6</v>
      </c>
      <c r="H141" s="237">
        <v>31</v>
      </c>
      <c r="I141" s="183">
        <v>839.76</v>
      </c>
      <c r="J141" s="183">
        <v>544.16</v>
      </c>
    </row>
    <row r="142" spans="1:10" ht="23.25">
      <c r="A142" s="164"/>
      <c r="B142" s="166">
        <v>8</v>
      </c>
      <c r="C142" s="178">
        <v>84.8247</v>
      </c>
      <c r="D142" s="178">
        <v>84.8496</v>
      </c>
      <c r="E142" s="220">
        <f t="shared" si="11"/>
        <v>0.024899999999988154</v>
      </c>
      <c r="F142" s="221">
        <f t="shared" si="12"/>
        <v>88.89682256332793</v>
      </c>
      <c r="G142" s="222">
        <f t="shared" si="13"/>
        <v>280.1</v>
      </c>
      <c r="H142" s="166">
        <v>32</v>
      </c>
      <c r="I142" s="183">
        <v>868.72</v>
      </c>
      <c r="J142" s="183">
        <v>588.62</v>
      </c>
    </row>
    <row r="143" spans="1:10" ht="23.25">
      <c r="A143" s="164"/>
      <c r="B143" s="166">
        <v>9</v>
      </c>
      <c r="C143" s="178">
        <v>87.651</v>
      </c>
      <c r="D143" s="178">
        <v>87.6829</v>
      </c>
      <c r="E143" s="220">
        <f t="shared" si="11"/>
        <v>0.03190000000000737</v>
      </c>
      <c r="F143" s="221">
        <f t="shared" si="12"/>
        <v>108.30079782721906</v>
      </c>
      <c r="G143" s="222">
        <f t="shared" si="13"/>
        <v>294.54999999999995</v>
      </c>
      <c r="H143" s="237">
        <v>33</v>
      </c>
      <c r="I143" s="183">
        <v>841.14</v>
      </c>
      <c r="J143" s="183">
        <v>546.59</v>
      </c>
    </row>
    <row r="144" spans="1:10" ht="23.25">
      <c r="A144" s="164">
        <v>21402</v>
      </c>
      <c r="B144" s="166">
        <v>1</v>
      </c>
      <c r="C144" s="178">
        <v>85.391</v>
      </c>
      <c r="D144" s="178">
        <v>85.4243</v>
      </c>
      <c r="E144" s="220">
        <f t="shared" si="11"/>
        <v>0.033299999999997</v>
      </c>
      <c r="F144" s="221">
        <f t="shared" si="12"/>
        <v>90.15594541909518</v>
      </c>
      <c r="G144" s="222">
        <f t="shared" si="13"/>
        <v>369.36000000000007</v>
      </c>
      <c r="H144" s="166">
        <v>34</v>
      </c>
      <c r="I144" s="183">
        <v>736.82</v>
      </c>
      <c r="J144" s="183">
        <v>367.46</v>
      </c>
    </row>
    <row r="145" spans="1:10" ht="23.25">
      <c r="A145" s="164"/>
      <c r="B145" s="166">
        <v>2</v>
      </c>
      <c r="C145" s="178">
        <v>87.4768</v>
      </c>
      <c r="D145" s="178">
        <v>87.5156</v>
      </c>
      <c r="E145" s="220">
        <f t="shared" si="11"/>
        <v>0.03880000000000905</v>
      </c>
      <c r="F145" s="221">
        <f t="shared" si="12"/>
        <v>120.57553062559136</v>
      </c>
      <c r="G145" s="222">
        <f t="shared" si="13"/>
        <v>321.7900000000001</v>
      </c>
      <c r="H145" s="237">
        <v>35</v>
      </c>
      <c r="I145" s="183">
        <v>854.69</v>
      </c>
      <c r="J145" s="183">
        <v>532.9</v>
      </c>
    </row>
    <row r="146" spans="1:10" ht="23.25">
      <c r="A146" s="164"/>
      <c r="B146" s="166">
        <v>3</v>
      </c>
      <c r="C146" s="178">
        <v>85.8303</v>
      </c>
      <c r="D146" s="178">
        <v>85.872</v>
      </c>
      <c r="E146" s="220">
        <f t="shared" si="11"/>
        <v>0.041700000000005844</v>
      </c>
      <c r="F146" s="221">
        <f t="shared" si="12"/>
        <v>136.8289801811453</v>
      </c>
      <c r="G146" s="222">
        <f t="shared" si="13"/>
        <v>304.76</v>
      </c>
      <c r="H146" s="166">
        <v>36</v>
      </c>
      <c r="I146" s="183">
        <v>823.92</v>
      </c>
      <c r="J146" s="183">
        <v>519.16</v>
      </c>
    </row>
    <row r="147" spans="1:10" ht="23.25">
      <c r="A147" s="164">
        <v>21412</v>
      </c>
      <c r="B147" s="166">
        <v>4</v>
      </c>
      <c r="C147" s="178">
        <v>85.0153</v>
      </c>
      <c r="D147" s="178">
        <v>85.075</v>
      </c>
      <c r="E147" s="220">
        <f t="shared" si="11"/>
        <v>0.059700000000006526</v>
      </c>
      <c r="F147" s="221">
        <f t="shared" si="12"/>
        <v>188.0788860185449</v>
      </c>
      <c r="G147" s="222">
        <f t="shared" si="13"/>
        <v>317.42</v>
      </c>
      <c r="H147" s="237">
        <v>37</v>
      </c>
      <c r="I147" s="183">
        <v>706.47</v>
      </c>
      <c r="J147" s="183">
        <v>389.05</v>
      </c>
    </row>
    <row r="148" spans="1:10" ht="23.25">
      <c r="A148" s="164"/>
      <c r="B148" s="166">
        <v>5</v>
      </c>
      <c r="C148" s="178">
        <v>85.0188</v>
      </c>
      <c r="D148" s="178">
        <v>85.0817</v>
      </c>
      <c r="E148" s="220">
        <f t="shared" si="11"/>
        <v>0.06289999999999907</v>
      </c>
      <c r="F148" s="221">
        <f t="shared" si="12"/>
        <v>183.33916287746027</v>
      </c>
      <c r="G148" s="222">
        <f t="shared" si="13"/>
        <v>343.08</v>
      </c>
      <c r="H148" s="166">
        <v>38</v>
      </c>
      <c r="I148" s="183">
        <v>690.27</v>
      </c>
      <c r="J148" s="183">
        <v>347.19</v>
      </c>
    </row>
    <row r="149" spans="1:10" ht="23.25">
      <c r="A149" s="164"/>
      <c r="B149" s="166">
        <v>6</v>
      </c>
      <c r="C149" s="178">
        <v>87.3808</v>
      </c>
      <c r="D149" s="178">
        <v>87.4558</v>
      </c>
      <c r="E149" s="220">
        <f t="shared" si="11"/>
        <v>0.07500000000000284</v>
      </c>
      <c r="F149" s="221">
        <f t="shared" si="12"/>
        <v>191.60024524832113</v>
      </c>
      <c r="G149" s="222">
        <f t="shared" si="13"/>
        <v>391.44000000000005</v>
      </c>
      <c r="H149" s="237">
        <v>39</v>
      </c>
      <c r="I149" s="183">
        <v>706.07</v>
      </c>
      <c r="J149" s="183">
        <v>314.63</v>
      </c>
    </row>
    <row r="150" spans="1:10" ht="23.25">
      <c r="A150" s="164">
        <v>21413</v>
      </c>
      <c r="B150" s="166">
        <v>7</v>
      </c>
      <c r="C150" s="178">
        <v>86.4442</v>
      </c>
      <c r="D150" s="178">
        <v>86.5988</v>
      </c>
      <c r="E150" s="220">
        <f t="shared" si="11"/>
        <v>0.15460000000000207</v>
      </c>
      <c r="F150" s="221">
        <f t="shared" si="12"/>
        <v>510.7535762661538</v>
      </c>
      <c r="G150" s="222">
        <f t="shared" si="13"/>
        <v>302.68999999999994</v>
      </c>
      <c r="H150" s="166">
        <v>40</v>
      </c>
      <c r="I150" s="183">
        <v>855.65</v>
      </c>
      <c r="J150" s="183">
        <v>552.96</v>
      </c>
    </row>
    <row r="151" spans="1:10" ht="23.25">
      <c r="A151" s="164"/>
      <c r="B151" s="166">
        <v>8</v>
      </c>
      <c r="C151" s="178">
        <v>84.7955</v>
      </c>
      <c r="D151" s="178">
        <v>84.964</v>
      </c>
      <c r="E151" s="220">
        <f t="shared" si="11"/>
        <v>0.16849999999999454</v>
      </c>
      <c r="F151" s="221">
        <f t="shared" si="12"/>
        <v>475.57223899973053</v>
      </c>
      <c r="G151" s="222">
        <f t="shared" si="13"/>
        <v>354.31</v>
      </c>
      <c r="H151" s="237">
        <v>41</v>
      </c>
      <c r="I151" s="183">
        <v>689.39</v>
      </c>
      <c r="J151" s="183">
        <v>335.08</v>
      </c>
    </row>
    <row r="152" spans="1:10" ht="23.25">
      <c r="A152" s="164"/>
      <c r="B152" s="166">
        <v>9</v>
      </c>
      <c r="C152" s="178">
        <v>87.6363</v>
      </c>
      <c r="D152" s="178">
        <v>87.8224</v>
      </c>
      <c r="E152" s="220">
        <f t="shared" si="11"/>
        <v>0.18609999999999616</v>
      </c>
      <c r="F152" s="221">
        <f t="shared" si="12"/>
        <v>525.0980502807373</v>
      </c>
      <c r="G152" s="222">
        <f t="shared" si="13"/>
        <v>354.4100000000001</v>
      </c>
      <c r="H152" s="166">
        <v>42</v>
      </c>
      <c r="I152" s="183">
        <v>690.69</v>
      </c>
      <c r="J152" s="183">
        <v>336.28</v>
      </c>
    </row>
    <row r="153" spans="1:10" ht="23.25">
      <c r="A153" s="164">
        <v>21431</v>
      </c>
      <c r="B153" s="166">
        <v>28</v>
      </c>
      <c r="C153" s="178">
        <v>87.1855</v>
      </c>
      <c r="D153" s="178">
        <v>87.2043</v>
      </c>
      <c r="E153" s="220">
        <f t="shared" si="11"/>
        <v>0.018799999999998818</v>
      </c>
      <c r="F153" s="221">
        <f t="shared" si="12"/>
        <v>58.213345719147924</v>
      </c>
      <c r="G153" s="222">
        <f t="shared" si="13"/>
        <v>322.94999999999993</v>
      </c>
      <c r="H153" s="237">
        <v>43</v>
      </c>
      <c r="I153" s="183">
        <v>911.53</v>
      </c>
      <c r="J153" s="183">
        <v>588.58</v>
      </c>
    </row>
    <row r="154" spans="1:10" ht="23.25">
      <c r="A154" s="164"/>
      <c r="B154" s="166">
        <v>29</v>
      </c>
      <c r="C154" s="178">
        <v>87.2292</v>
      </c>
      <c r="D154" s="178">
        <v>87.2428</v>
      </c>
      <c r="E154" s="220">
        <f t="shared" si="11"/>
        <v>0.013599999999996726</v>
      </c>
      <c r="F154" s="221">
        <f t="shared" si="12"/>
        <v>41.69221336602307</v>
      </c>
      <c r="G154" s="222">
        <f t="shared" si="13"/>
        <v>326.20000000000005</v>
      </c>
      <c r="H154" s="166">
        <v>44</v>
      </c>
      <c r="I154" s="183">
        <v>770.22</v>
      </c>
      <c r="J154" s="183">
        <v>444.02</v>
      </c>
    </row>
    <row r="155" spans="1:10" ht="23.25">
      <c r="A155" s="164"/>
      <c r="B155" s="166">
        <v>30</v>
      </c>
      <c r="C155" s="178">
        <v>84.961</v>
      </c>
      <c r="D155" s="178">
        <v>84.971</v>
      </c>
      <c r="E155" s="220">
        <f t="shared" si="11"/>
        <v>0.010000000000005116</v>
      </c>
      <c r="F155" s="221">
        <f t="shared" si="12"/>
        <v>31.022180859330277</v>
      </c>
      <c r="G155" s="222">
        <f t="shared" si="13"/>
        <v>322.35</v>
      </c>
      <c r="H155" s="237">
        <v>45</v>
      </c>
      <c r="I155" s="183">
        <v>850.16</v>
      </c>
      <c r="J155" s="183">
        <v>527.81</v>
      </c>
    </row>
    <row r="156" spans="1:10" ht="23.25">
      <c r="A156" s="164">
        <v>21437</v>
      </c>
      <c r="B156" s="166">
        <v>31</v>
      </c>
      <c r="C156" s="178">
        <v>84.86</v>
      </c>
      <c r="D156" s="178">
        <v>84.8629</v>
      </c>
      <c r="E156" s="220">
        <f t="shared" si="11"/>
        <v>0.002899999999996794</v>
      </c>
      <c r="F156" s="221">
        <f t="shared" si="12"/>
        <v>9.226266225492475</v>
      </c>
      <c r="G156" s="222">
        <f t="shared" si="13"/>
        <v>314.31999999999994</v>
      </c>
      <c r="H156" s="166">
        <v>46</v>
      </c>
      <c r="I156" s="183">
        <v>858.43</v>
      </c>
      <c r="J156" s="183">
        <v>544.11</v>
      </c>
    </row>
    <row r="157" spans="1:10" ht="23.25">
      <c r="A157" s="164"/>
      <c r="B157" s="166">
        <v>32</v>
      </c>
      <c r="C157" s="178">
        <v>85.017</v>
      </c>
      <c r="D157" s="178">
        <v>85.0204</v>
      </c>
      <c r="E157" s="220">
        <f t="shared" si="11"/>
        <v>0.0033999999999991815</v>
      </c>
      <c r="F157" s="221">
        <f t="shared" si="12"/>
        <v>11.538331014352263</v>
      </c>
      <c r="G157" s="222">
        <f t="shared" si="13"/>
        <v>294.67</v>
      </c>
      <c r="H157" s="237">
        <v>47</v>
      </c>
      <c r="I157" s="183">
        <v>654.13</v>
      </c>
      <c r="J157" s="183">
        <v>359.46</v>
      </c>
    </row>
    <row r="158" spans="1:10" ht="23.25">
      <c r="A158" s="164"/>
      <c r="B158" s="166">
        <v>33</v>
      </c>
      <c r="C158" s="178">
        <v>86.0152</v>
      </c>
      <c r="D158" s="178">
        <v>86.0204</v>
      </c>
      <c r="E158" s="220">
        <f t="shared" si="11"/>
        <v>0.005200000000002092</v>
      </c>
      <c r="F158" s="221">
        <f t="shared" si="12"/>
        <v>18.900156289761536</v>
      </c>
      <c r="G158" s="222">
        <f t="shared" si="13"/>
        <v>275.13</v>
      </c>
      <c r="H158" s="166">
        <v>48</v>
      </c>
      <c r="I158" s="183">
        <v>821.73</v>
      </c>
      <c r="J158" s="183">
        <v>546.6</v>
      </c>
    </row>
    <row r="159" spans="1:10" ht="23.25">
      <c r="A159" s="164">
        <v>21451</v>
      </c>
      <c r="B159" s="166">
        <v>34</v>
      </c>
      <c r="C159" s="178">
        <v>83.7157</v>
      </c>
      <c r="D159" s="178">
        <v>83.7358</v>
      </c>
      <c r="E159" s="220">
        <f t="shared" si="11"/>
        <v>0.02009999999999934</v>
      </c>
      <c r="F159" s="221">
        <f t="shared" si="12"/>
        <v>64.35500912496188</v>
      </c>
      <c r="G159" s="222">
        <f t="shared" si="13"/>
        <v>312.33</v>
      </c>
      <c r="H159" s="237">
        <v>49</v>
      </c>
      <c r="I159" s="183">
        <v>686.52</v>
      </c>
      <c r="J159" s="183">
        <v>374.19</v>
      </c>
    </row>
    <row r="160" spans="1:10" ht="23.25">
      <c r="A160" s="164"/>
      <c r="B160" s="166">
        <v>35</v>
      </c>
      <c r="C160" s="178">
        <v>84.9894</v>
      </c>
      <c r="D160" s="178">
        <v>84.9994</v>
      </c>
      <c r="E160" s="220">
        <f t="shared" si="11"/>
        <v>0.009999999999990905</v>
      </c>
      <c r="F160" s="221">
        <f t="shared" si="12"/>
        <v>32.86770747737356</v>
      </c>
      <c r="G160" s="222">
        <f t="shared" si="13"/>
        <v>304.25</v>
      </c>
      <c r="H160" s="166">
        <v>50</v>
      </c>
      <c r="I160" s="183">
        <v>830.69</v>
      </c>
      <c r="J160" s="183">
        <v>526.44</v>
      </c>
    </row>
    <row r="161" spans="1:10" ht="23.25">
      <c r="A161" s="164"/>
      <c r="B161" s="166">
        <v>36</v>
      </c>
      <c r="C161" s="178">
        <v>84.5562</v>
      </c>
      <c r="D161" s="178">
        <v>84.5684</v>
      </c>
      <c r="E161" s="220">
        <f t="shared" si="11"/>
        <v>0.012199999999992883</v>
      </c>
      <c r="F161" s="221">
        <f t="shared" si="12"/>
        <v>34.936998854504246</v>
      </c>
      <c r="G161" s="222">
        <f t="shared" si="13"/>
        <v>349.20000000000005</v>
      </c>
      <c r="H161" s="237">
        <v>51</v>
      </c>
      <c r="I161" s="183">
        <v>681.85</v>
      </c>
      <c r="J161" s="183">
        <v>332.65</v>
      </c>
    </row>
    <row r="162" spans="1:10" ht="23.25">
      <c r="A162" s="164">
        <v>21465</v>
      </c>
      <c r="B162" s="166">
        <v>1</v>
      </c>
      <c r="C162" s="178">
        <v>85.3409</v>
      </c>
      <c r="D162" s="178">
        <v>85.3491</v>
      </c>
      <c r="E162" s="220">
        <f t="shared" si="11"/>
        <v>0.008200000000002206</v>
      </c>
      <c r="F162" s="221">
        <f t="shared" si="12"/>
        <v>23.04406474820763</v>
      </c>
      <c r="G162" s="222">
        <f t="shared" si="13"/>
        <v>355.84000000000003</v>
      </c>
      <c r="H162" s="166">
        <v>52</v>
      </c>
      <c r="I162" s="183">
        <v>663.6</v>
      </c>
      <c r="J162" s="183">
        <v>307.76</v>
      </c>
    </row>
    <row r="163" spans="1:10" ht="23.25">
      <c r="A163" s="164"/>
      <c r="B163" s="166">
        <v>2</v>
      </c>
      <c r="C163" s="178">
        <v>87.4</v>
      </c>
      <c r="D163" s="178">
        <v>87.41</v>
      </c>
      <c r="E163" s="220">
        <f t="shared" si="11"/>
        <v>0.009999999999990905</v>
      </c>
      <c r="F163" s="221">
        <f t="shared" si="12"/>
        <v>34.04834865505926</v>
      </c>
      <c r="G163" s="222">
        <f t="shared" si="13"/>
        <v>293.70000000000005</v>
      </c>
      <c r="H163" s="237">
        <v>53</v>
      </c>
      <c r="I163" s="183">
        <v>822.96</v>
      </c>
      <c r="J163" s="183">
        <v>529.26</v>
      </c>
    </row>
    <row r="164" spans="1:10" ht="23.25">
      <c r="A164" s="164"/>
      <c r="B164" s="166">
        <v>3</v>
      </c>
      <c r="C164" s="178">
        <v>85.7994</v>
      </c>
      <c r="D164" s="178">
        <v>85.8075</v>
      </c>
      <c r="E164" s="220">
        <f t="shared" si="11"/>
        <v>0.008099999999998886</v>
      </c>
      <c r="F164" s="221">
        <f t="shared" si="12"/>
        <v>27.45297407218738</v>
      </c>
      <c r="G164" s="222">
        <f t="shared" si="13"/>
        <v>295.04999999999995</v>
      </c>
      <c r="H164" s="166">
        <v>54</v>
      </c>
      <c r="I164" s="183">
        <v>842.37</v>
      </c>
      <c r="J164" s="183">
        <v>547.32</v>
      </c>
    </row>
    <row r="165" spans="1:10" ht="23.25">
      <c r="A165" s="164">
        <v>21473</v>
      </c>
      <c r="B165" s="166">
        <v>4</v>
      </c>
      <c r="C165" s="178">
        <v>84.983</v>
      </c>
      <c r="D165" s="178">
        <v>84.9958</v>
      </c>
      <c r="E165" s="220">
        <f t="shared" si="11"/>
        <v>0.01279999999999859</v>
      </c>
      <c r="F165" s="221">
        <f t="shared" si="12"/>
        <v>47.86120251270787</v>
      </c>
      <c r="G165" s="222">
        <f t="shared" si="13"/>
        <v>267.43999999999994</v>
      </c>
      <c r="H165" s="237">
        <v>55</v>
      </c>
      <c r="I165" s="183">
        <v>909.13</v>
      </c>
      <c r="J165" s="183">
        <v>641.69</v>
      </c>
    </row>
    <row r="166" spans="1:10" ht="23.25">
      <c r="A166" s="164"/>
      <c r="B166" s="166">
        <v>5</v>
      </c>
      <c r="C166" s="178">
        <v>85.0004</v>
      </c>
      <c r="D166" s="178">
        <v>85.0159</v>
      </c>
      <c r="E166" s="220">
        <f t="shared" si="11"/>
        <v>0.015500000000002956</v>
      </c>
      <c r="F166" s="221">
        <f t="shared" si="12"/>
        <v>44.097982872920866</v>
      </c>
      <c r="G166" s="222">
        <f t="shared" si="13"/>
        <v>351.49</v>
      </c>
      <c r="H166" s="166">
        <v>56</v>
      </c>
      <c r="I166" s="183">
        <v>726.26</v>
      </c>
      <c r="J166" s="183">
        <v>374.77</v>
      </c>
    </row>
    <row r="167" spans="1:10" ht="23.25">
      <c r="A167" s="164"/>
      <c r="B167" s="166">
        <v>6</v>
      </c>
      <c r="C167" s="178">
        <v>87.358</v>
      </c>
      <c r="D167" s="178">
        <v>87.3747</v>
      </c>
      <c r="E167" s="220">
        <f t="shared" si="11"/>
        <v>0.01670000000000016</v>
      </c>
      <c r="F167" s="221">
        <f t="shared" si="12"/>
        <v>53.11366961389275</v>
      </c>
      <c r="G167" s="222">
        <f t="shared" si="13"/>
        <v>314.42</v>
      </c>
      <c r="H167" s="237">
        <v>57</v>
      </c>
      <c r="I167" s="183">
        <v>792.24</v>
      </c>
      <c r="J167" s="183">
        <v>477.82</v>
      </c>
    </row>
    <row r="168" spans="1:10" ht="23.25">
      <c r="A168" s="164">
        <v>21480</v>
      </c>
      <c r="B168" s="166">
        <v>7</v>
      </c>
      <c r="C168" s="178">
        <v>86.3965</v>
      </c>
      <c r="D168" s="178">
        <v>86.4019</v>
      </c>
      <c r="E168" s="220">
        <f t="shared" si="11"/>
        <v>0.00539999999999452</v>
      </c>
      <c r="F168" s="221">
        <f t="shared" si="12"/>
        <v>19.046275395014533</v>
      </c>
      <c r="G168" s="222">
        <f t="shared" si="13"/>
        <v>283.52</v>
      </c>
      <c r="H168" s="166">
        <v>58</v>
      </c>
      <c r="I168" s="183">
        <v>851.35</v>
      </c>
      <c r="J168" s="183">
        <v>567.83</v>
      </c>
    </row>
    <row r="169" spans="1:10" ht="23.25">
      <c r="A169" s="164"/>
      <c r="B169" s="166">
        <v>8</v>
      </c>
      <c r="C169" s="178">
        <v>84.764</v>
      </c>
      <c r="D169" s="178">
        <v>84.7681</v>
      </c>
      <c r="E169" s="220">
        <f t="shared" si="11"/>
        <v>0.004100000000008208</v>
      </c>
      <c r="F169" s="221">
        <f t="shared" si="12"/>
        <v>14.230675783583381</v>
      </c>
      <c r="G169" s="222">
        <f t="shared" si="13"/>
        <v>288.11</v>
      </c>
      <c r="H169" s="237">
        <v>59</v>
      </c>
      <c r="I169" s="183">
        <v>838.54</v>
      </c>
      <c r="J169" s="183">
        <v>550.43</v>
      </c>
    </row>
    <row r="170" spans="1:10" ht="23.25">
      <c r="A170" s="164"/>
      <c r="B170" s="166">
        <v>9</v>
      </c>
      <c r="C170" s="178">
        <v>87.6615</v>
      </c>
      <c r="D170" s="178">
        <v>87.6689</v>
      </c>
      <c r="E170" s="220">
        <f t="shared" si="11"/>
        <v>0.007399999999989859</v>
      </c>
      <c r="F170" s="221">
        <f t="shared" si="12"/>
        <v>21.182801854897402</v>
      </c>
      <c r="G170" s="222">
        <f t="shared" si="13"/>
        <v>349.34000000000003</v>
      </c>
      <c r="H170" s="166">
        <v>60</v>
      </c>
      <c r="I170" s="183">
        <v>661.47</v>
      </c>
      <c r="J170" s="183">
        <v>312.13</v>
      </c>
    </row>
    <row r="171" spans="1:10" ht="23.25">
      <c r="A171" s="164">
        <v>21495</v>
      </c>
      <c r="B171" s="166">
        <v>1</v>
      </c>
      <c r="C171" s="178">
        <v>85.4136</v>
      </c>
      <c r="D171" s="178">
        <v>85.4343</v>
      </c>
      <c r="E171" s="220">
        <f t="shared" si="11"/>
        <v>0.020699999999990837</v>
      </c>
      <c r="F171" s="221">
        <f t="shared" si="12"/>
        <v>70.78133014187328</v>
      </c>
      <c r="G171" s="222">
        <f t="shared" si="13"/>
        <v>292.44999999999993</v>
      </c>
      <c r="H171" s="237">
        <v>61</v>
      </c>
      <c r="I171" s="183">
        <v>820.18</v>
      </c>
      <c r="J171" s="183">
        <v>527.73</v>
      </c>
    </row>
    <row r="172" spans="1:10" ht="23.25">
      <c r="A172" s="164"/>
      <c r="B172" s="166">
        <v>2</v>
      </c>
      <c r="C172" s="178">
        <v>87.4875</v>
      </c>
      <c r="D172" s="178">
        <v>87.504</v>
      </c>
      <c r="E172" s="220">
        <f t="shared" si="11"/>
        <v>0.01650000000000773</v>
      </c>
      <c r="F172" s="221">
        <f t="shared" si="12"/>
        <v>53.16749371659384</v>
      </c>
      <c r="G172" s="222">
        <f t="shared" si="13"/>
        <v>310.34</v>
      </c>
      <c r="H172" s="166">
        <v>62</v>
      </c>
      <c r="I172" s="183">
        <v>684.67</v>
      </c>
      <c r="J172" s="183">
        <v>374.33</v>
      </c>
    </row>
    <row r="173" spans="1:10" ht="23.25">
      <c r="A173" s="164"/>
      <c r="B173" s="166">
        <v>3</v>
      </c>
      <c r="C173" s="178">
        <v>85.8365</v>
      </c>
      <c r="D173" s="178">
        <v>85.8545</v>
      </c>
      <c r="E173" s="220">
        <f t="shared" si="11"/>
        <v>0.018000000000000682</v>
      </c>
      <c r="F173" s="221">
        <f t="shared" si="12"/>
        <v>58.098250597123126</v>
      </c>
      <c r="G173" s="222">
        <f t="shared" si="13"/>
        <v>309.81999999999994</v>
      </c>
      <c r="H173" s="237">
        <v>63</v>
      </c>
      <c r="I173" s="183">
        <v>851.9</v>
      </c>
      <c r="J173" s="183">
        <v>542.08</v>
      </c>
    </row>
    <row r="174" spans="1:10" ht="23.25">
      <c r="A174" s="164">
        <v>21502</v>
      </c>
      <c r="B174" s="166">
        <v>4</v>
      </c>
      <c r="C174" s="178">
        <v>85.0388</v>
      </c>
      <c r="D174" s="178">
        <v>85.1</v>
      </c>
      <c r="E174" s="220">
        <f t="shared" si="11"/>
        <v>0.06119999999999948</v>
      </c>
      <c r="F174" s="221">
        <f t="shared" si="12"/>
        <v>196.99359448932785</v>
      </c>
      <c r="G174" s="222">
        <f t="shared" si="13"/>
        <v>310.66999999999996</v>
      </c>
      <c r="H174" s="166">
        <v>64</v>
      </c>
      <c r="I174" s="183">
        <v>854.76</v>
      </c>
      <c r="J174" s="183">
        <v>544.09</v>
      </c>
    </row>
    <row r="175" spans="1:10" ht="23.25">
      <c r="A175" s="164"/>
      <c r="B175" s="166">
        <v>5</v>
      </c>
      <c r="C175" s="178">
        <v>85.0186</v>
      </c>
      <c r="D175" s="178">
        <v>85.0811</v>
      </c>
      <c r="E175" s="220">
        <f t="shared" si="11"/>
        <v>0.0625</v>
      </c>
      <c r="F175" s="221">
        <f t="shared" si="12"/>
        <v>214.96870055719887</v>
      </c>
      <c r="G175" s="222">
        <f t="shared" si="13"/>
        <v>290.74</v>
      </c>
      <c r="H175" s="237">
        <v>65</v>
      </c>
      <c r="I175" s="183">
        <v>828.3</v>
      </c>
      <c r="J175" s="183">
        <v>537.56</v>
      </c>
    </row>
    <row r="176" spans="1:10" ht="23.25">
      <c r="A176" s="164"/>
      <c r="B176" s="166">
        <v>6</v>
      </c>
      <c r="C176" s="178">
        <v>87.396</v>
      </c>
      <c r="D176" s="178">
        <v>87.4584</v>
      </c>
      <c r="E176" s="220">
        <f t="shared" si="11"/>
        <v>0.06239999999999668</v>
      </c>
      <c r="F176" s="221">
        <f t="shared" si="12"/>
        <v>199.01132195820983</v>
      </c>
      <c r="G176" s="222">
        <f t="shared" si="13"/>
        <v>313.54999999999995</v>
      </c>
      <c r="H176" s="166">
        <v>66</v>
      </c>
      <c r="I176" s="183">
        <v>840.04</v>
      </c>
      <c r="J176" s="183">
        <v>526.49</v>
      </c>
    </row>
    <row r="177" spans="1:10" ht="23.25">
      <c r="A177" s="164">
        <v>21515</v>
      </c>
      <c r="B177" s="166">
        <v>7</v>
      </c>
      <c r="C177" s="178">
        <v>86.4712</v>
      </c>
      <c r="D177" s="178">
        <v>86.4866</v>
      </c>
      <c r="E177" s="220">
        <f t="shared" si="11"/>
        <v>0.015399999999999636</v>
      </c>
      <c r="F177" s="221">
        <f t="shared" si="12"/>
        <v>51.38643264706744</v>
      </c>
      <c r="G177" s="222">
        <f t="shared" si="13"/>
        <v>299.68999999999994</v>
      </c>
      <c r="H177" s="237">
        <v>67</v>
      </c>
      <c r="I177" s="183">
        <v>888.27</v>
      </c>
      <c r="J177" s="183">
        <v>588.58</v>
      </c>
    </row>
    <row r="178" spans="1:10" ht="23.25">
      <c r="A178" s="164"/>
      <c r="B178" s="166">
        <v>8</v>
      </c>
      <c r="C178" s="178">
        <v>84.7914</v>
      </c>
      <c r="D178" s="178">
        <v>84.8115</v>
      </c>
      <c r="E178" s="220">
        <f t="shared" si="11"/>
        <v>0.02009999999999934</v>
      </c>
      <c r="F178" s="221">
        <f t="shared" si="12"/>
        <v>64.20084323495382</v>
      </c>
      <c r="G178" s="222">
        <f t="shared" si="13"/>
        <v>313.08</v>
      </c>
      <c r="H178" s="166">
        <v>68</v>
      </c>
      <c r="I178" s="183">
        <v>672.53</v>
      </c>
      <c r="J178" s="183">
        <v>359.45</v>
      </c>
    </row>
    <row r="179" spans="1:10" ht="23.25">
      <c r="A179" s="164"/>
      <c r="B179" s="166">
        <v>9</v>
      </c>
      <c r="C179" s="178">
        <v>87.6253</v>
      </c>
      <c r="D179" s="178">
        <v>87.6462</v>
      </c>
      <c r="E179" s="220">
        <f t="shared" si="11"/>
        <v>0.020899999999997476</v>
      </c>
      <c r="F179" s="221">
        <f t="shared" si="12"/>
        <v>59.38849738576233</v>
      </c>
      <c r="G179" s="222">
        <f t="shared" si="13"/>
        <v>351.91999999999996</v>
      </c>
      <c r="H179" s="237">
        <v>69</v>
      </c>
      <c r="I179" s="183">
        <v>684.52</v>
      </c>
      <c r="J179" s="183">
        <v>332.6</v>
      </c>
    </row>
    <row r="180" spans="1:10" ht="23.25">
      <c r="A180" s="164">
        <v>21533</v>
      </c>
      <c r="B180" s="166">
        <v>19</v>
      </c>
      <c r="C180" s="178">
        <v>88.994</v>
      </c>
      <c r="D180" s="178">
        <v>89.0073</v>
      </c>
      <c r="E180" s="220">
        <f t="shared" si="11"/>
        <v>0.013300000000000978</v>
      </c>
      <c r="F180" s="221">
        <f t="shared" si="12"/>
        <v>41.88316800504167</v>
      </c>
      <c r="G180" s="222">
        <f t="shared" si="13"/>
        <v>317.54999999999995</v>
      </c>
      <c r="H180" s="166">
        <v>70</v>
      </c>
      <c r="I180" s="183">
        <v>697.18</v>
      </c>
      <c r="J180" s="183">
        <v>379.63</v>
      </c>
    </row>
    <row r="181" spans="1:10" ht="23.25">
      <c r="A181" s="164"/>
      <c r="B181" s="166">
        <v>20</v>
      </c>
      <c r="C181" s="178">
        <v>84.674</v>
      </c>
      <c r="D181" s="178">
        <v>84.6874</v>
      </c>
      <c r="E181" s="220">
        <f t="shared" si="11"/>
        <v>0.013399999999990087</v>
      </c>
      <c r="F181" s="221">
        <f t="shared" si="12"/>
        <v>38.9025983451592</v>
      </c>
      <c r="G181" s="222">
        <f t="shared" si="13"/>
        <v>344.45</v>
      </c>
      <c r="H181" s="237">
        <v>71</v>
      </c>
      <c r="I181" s="183">
        <v>678.65</v>
      </c>
      <c r="J181" s="183">
        <v>334.2</v>
      </c>
    </row>
    <row r="182" spans="1:10" ht="23.25">
      <c r="A182" s="164"/>
      <c r="B182" s="166">
        <v>21</v>
      </c>
      <c r="C182" s="178">
        <v>86.344</v>
      </c>
      <c r="D182" s="178">
        <v>86.3535</v>
      </c>
      <c r="E182" s="220">
        <f t="shared" si="11"/>
        <v>0.009500000000002728</v>
      </c>
      <c r="F182" s="221">
        <f t="shared" si="12"/>
        <v>29.402661714647877</v>
      </c>
      <c r="G182" s="222">
        <f t="shared" si="13"/>
        <v>323.09999999999997</v>
      </c>
      <c r="H182" s="166">
        <v>72</v>
      </c>
      <c r="I182" s="183">
        <v>825.42</v>
      </c>
      <c r="J182" s="183">
        <v>502.32</v>
      </c>
    </row>
    <row r="183" spans="1:10" ht="23.25">
      <c r="A183" s="164">
        <v>21536</v>
      </c>
      <c r="B183" s="166">
        <v>22</v>
      </c>
      <c r="C183" s="178">
        <v>85.1675</v>
      </c>
      <c r="D183" s="178">
        <v>85.1844</v>
      </c>
      <c r="E183" s="220">
        <f t="shared" si="11"/>
        <v>0.016899999999992588</v>
      </c>
      <c r="F183" s="221">
        <f t="shared" si="12"/>
        <v>52.96477372443457</v>
      </c>
      <c r="G183" s="222">
        <f t="shared" si="13"/>
        <v>319.08000000000004</v>
      </c>
      <c r="H183" s="237">
        <v>73</v>
      </c>
      <c r="I183" s="183">
        <v>654.22</v>
      </c>
      <c r="J183" s="183">
        <v>335.14</v>
      </c>
    </row>
    <row r="184" spans="1:10" ht="23.25">
      <c r="A184" s="164"/>
      <c r="B184" s="166">
        <v>23</v>
      </c>
      <c r="C184" s="178">
        <v>87.704</v>
      </c>
      <c r="D184" s="178">
        <v>87.72</v>
      </c>
      <c r="E184" s="220">
        <f t="shared" si="11"/>
        <v>0.016000000000005343</v>
      </c>
      <c r="F184" s="221">
        <f t="shared" si="12"/>
        <v>57.765903675374915</v>
      </c>
      <c r="G184" s="222">
        <f t="shared" si="13"/>
        <v>276.98</v>
      </c>
      <c r="H184" s="166">
        <v>74</v>
      </c>
      <c r="I184" s="183">
        <v>838.97</v>
      </c>
      <c r="J184" s="183">
        <v>561.99</v>
      </c>
    </row>
    <row r="185" spans="1:10" ht="23.25">
      <c r="A185" s="164"/>
      <c r="B185" s="166">
        <v>24</v>
      </c>
      <c r="C185" s="178">
        <v>88.0694</v>
      </c>
      <c r="D185" s="178">
        <v>88.0926</v>
      </c>
      <c r="E185" s="220">
        <f t="shared" si="11"/>
        <v>0.023200000000002774</v>
      </c>
      <c r="F185" s="221">
        <f t="shared" si="12"/>
        <v>61.79251564789658</v>
      </c>
      <c r="G185" s="222">
        <f t="shared" si="13"/>
        <v>375.45000000000005</v>
      </c>
      <c r="H185" s="237">
        <v>75</v>
      </c>
      <c r="I185" s="183">
        <v>741.2</v>
      </c>
      <c r="J185" s="183">
        <v>365.75</v>
      </c>
    </row>
    <row r="186" spans="1:10" ht="23.25">
      <c r="A186" s="164">
        <v>21543</v>
      </c>
      <c r="B186" s="166">
        <v>25</v>
      </c>
      <c r="C186" s="178">
        <v>87.0625</v>
      </c>
      <c r="D186" s="178">
        <v>87.0744</v>
      </c>
      <c r="E186" s="220">
        <f t="shared" si="11"/>
        <v>0.011899999999997135</v>
      </c>
      <c r="F186" s="221">
        <f t="shared" si="12"/>
        <v>42.75961192956212</v>
      </c>
      <c r="G186" s="222">
        <f t="shared" si="13"/>
        <v>278.29999999999995</v>
      </c>
      <c r="H186" s="166">
        <v>76</v>
      </c>
      <c r="I186" s="183">
        <v>812.27</v>
      </c>
      <c r="J186" s="183">
        <v>533.97</v>
      </c>
    </row>
    <row r="187" spans="1:10" ht="23.25">
      <c r="A187" s="164"/>
      <c r="B187" s="166">
        <v>26</v>
      </c>
      <c r="C187" s="178">
        <v>85.841</v>
      </c>
      <c r="D187" s="178">
        <v>85.8569</v>
      </c>
      <c r="E187" s="220">
        <f t="shared" si="11"/>
        <v>0.015900000000002024</v>
      </c>
      <c r="F187" s="221">
        <f t="shared" si="12"/>
        <v>49.11652044977765</v>
      </c>
      <c r="G187" s="222">
        <f t="shared" si="13"/>
        <v>323.72</v>
      </c>
      <c r="H187" s="237">
        <v>77</v>
      </c>
      <c r="I187" s="183">
        <v>816.59</v>
      </c>
      <c r="J187" s="183">
        <v>492.87</v>
      </c>
    </row>
    <row r="188" spans="1:10" ht="23.25">
      <c r="A188" s="164"/>
      <c r="B188" s="166">
        <v>27</v>
      </c>
      <c r="C188" s="178">
        <v>86.343</v>
      </c>
      <c r="D188" s="178">
        <v>86.3605</v>
      </c>
      <c r="E188" s="220">
        <f t="shared" si="11"/>
        <v>0.017499999999998295</v>
      </c>
      <c r="F188" s="221">
        <f t="shared" si="12"/>
        <v>50.932797811339945</v>
      </c>
      <c r="G188" s="222">
        <f t="shared" si="13"/>
        <v>343.59000000000003</v>
      </c>
      <c r="H188" s="166">
        <v>78</v>
      </c>
      <c r="I188" s="183">
        <v>692.48</v>
      </c>
      <c r="J188" s="183">
        <v>348.89</v>
      </c>
    </row>
    <row r="189" spans="1:10" ht="23.25">
      <c r="A189" s="164">
        <v>21555</v>
      </c>
      <c r="B189" s="166">
        <v>1</v>
      </c>
      <c r="C189" s="178">
        <v>85.4097</v>
      </c>
      <c r="D189" s="178">
        <v>85.4209</v>
      </c>
      <c r="E189" s="220">
        <f t="shared" si="11"/>
        <v>0.01120000000000232</v>
      </c>
      <c r="F189" s="221">
        <f t="shared" si="12"/>
        <v>33.541972387776106</v>
      </c>
      <c r="G189" s="222">
        <f t="shared" si="13"/>
        <v>333.91</v>
      </c>
      <c r="H189" s="237">
        <v>79</v>
      </c>
      <c r="I189" s="183">
        <v>704.11</v>
      </c>
      <c r="J189" s="183">
        <v>370.2</v>
      </c>
    </row>
    <row r="190" spans="1:10" ht="23.25">
      <c r="A190" s="164"/>
      <c r="B190" s="166">
        <v>2</v>
      </c>
      <c r="C190" s="178">
        <v>87.4864</v>
      </c>
      <c r="D190" s="178">
        <v>87.5046</v>
      </c>
      <c r="E190" s="220">
        <f t="shared" si="11"/>
        <v>0.01819999999999311</v>
      </c>
      <c r="F190" s="221">
        <f t="shared" si="12"/>
        <v>55.25700579892859</v>
      </c>
      <c r="G190" s="222">
        <f t="shared" si="13"/>
        <v>329.37</v>
      </c>
      <c r="H190" s="166">
        <v>80</v>
      </c>
      <c r="I190" s="183">
        <v>730.48</v>
      </c>
      <c r="J190" s="183">
        <v>401.11</v>
      </c>
    </row>
    <row r="191" spans="1:10" ht="23.25">
      <c r="A191" s="164"/>
      <c r="B191" s="166">
        <v>3</v>
      </c>
      <c r="C191" s="178">
        <v>85.8873</v>
      </c>
      <c r="D191" s="178">
        <v>85.9016</v>
      </c>
      <c r="E191" s="220">
        <f t="shared" si="11"/>
        <v>0.014300000000005753</v>
      </c>
      <c r="F191" s="221">
        <f t="shared" si="12"/>
        <v>44.02167220787389</v>
      </c>
      <c r="G191" s="222">
        <f t="shared" si="13"/>
        <v>324.8399999999999</v>
      </c>
      <c r="H191" s="237">
        <v>81</v>
      </c>
      <c r="I191" s="183">
        <v>858.3</v>
      </c>
      <c r="J191" s="183">
        <v>533.46</v>
      </c>
    </row>
    <row r="192" spans="1:10" ht="23.25">
      <c r="A192" s="164">
        <v>21564</v>
      </c>
      <c r="B192" s="166">
        <v>4</v>
      </c>
      <c r="C192" s="178">
        <v>85.0437</v>
      </c>
      <c r="D192" s="178">
        <v>85.0645</v>
      </c>
      <c r="E192" s="220">
        <f t="shared" si="11"/>
        <v>0.020799999999994156</v>
      </c>
      <c r="F192" s="221">
        <f t="shared" si="12"/>
        <v>57.52053317107977</v>
      </c>
      <c r="G192" s="222">
        <f t="shared" si="13"/>
        <v>361.61</v>
      </c>
      <c r="H192" s="166">
        <v>82</v>
      </c>
      <c r="I192" s="183">
        <v>725.35</v>
      </c>
      <c r="J192" s="183">
        <v>363.74</v>
      </c>
    </row>
    <row r="193" spans="1:10" ht="23.25">
      <c r="A193" s="164"/>
      <c r="B193" s="166">
        <v>5</v>
      </c>
      <c r="C193" s="178">
        <v>85.0536</v>
      </c>
      <c r="D193" s="178">
        <v>85.0677</v>
      </c>
      <c r="E193" s="220">
        <f t="shared" si="11"/>
        <v>0.014099999999999113</v>
      </c>
      <c r="F193" s="221">
        <f t="shared" si="12"/>
        <v>41.415773241295675</v>
      </c>
      <c r="G193" s="222">
        <f t="shared" si="13"/>
        <v>340.45</v>
      </c>
      <c r="H193" s="237">
        <v>83</v>
      </c>
      <c r="I193" s="183">
        <v>734.66</v>
      </c>
      <c r="J193" s="183">
        <v>394.21</v>
      </c>
    </row>
    <row r="194" spans="1:10" ht="23.25">
      <c r="A194" s="164"/>
      <c r="B194" s="166">
        <v>6</v>
      </c>
      <c r="C194" s="178">
        <v>87.4258</v>
      </c>
      <c r="D194" s="178">
        <v>87.4508</v>
      </c>
      <c r="E194" s="220">
        <f t="shared" si="11"/>
        <v>0.025000000000005684</v>
      </c>
      <c r="F194" s="221">
        <f t="shared" si="12"/>
        <v>80.36001285762035</v>
      </c>
      <c r="G194" s="222">
        <f t="shared" si="13"/>
        <v>311.0999999999999</v>
      </c>
      <c r="H194" s="166">
        <v>84</v>
      </c>
      <c r="I194" s="183">
        <v>864.04</v>
      </c>
      <c r="J194" s="183">
        <v>552.94</v>
      </c>
    </row>
    <row r="195" spans="1:10" ht="23.25">
      <c r="A195" s="164">
        <v>21578</v>
      </c>
      <c r="B195" s="166">
        <v>7</v>
      </c>
      <c r="C195" s="178">
        <v>86.4546</v>
      </c>
      <c r="D195" s="178">
        <v>86.4816</v>
      </c>
      <c r="E195" s="220">
        <f t="shared" si="11"/>
        <v>0.027000000000001023</v>
      </c>
      <c r="F195" s="221">
        <f t="shared" si="12"/>
        <v>89.59086836779049</v>
      </c>
      <c r="G195" s="222">
        <f t="shared" si="13"/>
        <v>301.37</v>
      </c>
      <c r="H195" s="237">
        <v>85</v>
      </c>
      <c r="I195" s="183">
        <v>851.9</v>
      </c>
      <c r="J195" s="183">
        <v>550.53</v>
      </c>
    </row>
    <row r="196" spans="1:10" ht="23.25">
      <c r="A196" s="164"/>
      <c r="B196" s="166">
        <v>8</v>
      </c>
      <c r="C196" s="178">
        <v>84.7852</v>
      </c>
      <c r="D196" s="178">
        <v>84.8122</v>
      </c>
      <c r="E196" s="220">
        <f t="shared" si="11"/>
        <v>0.027000000000001023</v>
      </c>
      <c r="F196" s="221">
        <f t="shared" si="12"/>
        <v>90.46135289979235</v>
      </c>
      <c r="G196" s="222">
        <f t="shared" si="13"/>
        <v>298.47</v>
      </c>
      <c r="H196" s="166">
        <v>86</v>
      </c>
      <c r="I196" s="183">
        <v>845.87</v>
      </c>
      <c r="J196" s="183">
        <v>547.4</v>
      </c>
    </row>
    <row r="197" spans="1:10" ht="23.25">
      <c r="A197" s="164"/>
      <c r="B197" s="166">
        <v>9</v>
      </c>
      <c r="C197" s="178">
        <v>87.6268</v>
      </c>
      <c r="D197" s="178">
        <v>87.6545</v>
      </c>
      <c r="E197" s="220">
        <f t="shared" si="11"/>
        <v>0.02769999999999584</v>
      </c>
      <c r="F197" s="221">
        <f t="shared" si="12"/>
        <v>101.31675201168925</v>
      </c>
      <c r="G197" s="222">
        <f t="shared" si="13"/>
        <v>273.4</v>
      </c>
      <c r="H197" s="237">
        <v>87</v>
      </c>
      <c r="I197" s="183">
        <v>915.11</v>
      </c>
      <c r="J197" s="183">
        <v>641.71</v>
      </c>
    </row>
    <row r="198" spans="1:10" ht="23.25">
      <c r="A198" s="164">
        <v>21553</v>
      </c>
      <c r="B198" s="166">
        <v>10</v>
      </c>
      <c r="C198" s="178">
        <v>85.0926</v>
      </c>
      <c r="D198" s="178">
        <v>85.0998</v>
      </c>
      <c r="E198" s="220">
        <f t="shared" si="11"/>
        <v>0.007199999999997431</v>
      </c>
      <c r="F198" s="221">
        <f t="shared" si="12"/>
        <v>25.28178657957594</v>
      </c>
      <c r="G198" s="222">
        <f t="shared" si="13"/>
        <v>284.78999999999996</v>
      </c>
      <c r="H198" s="166">
        <v>88</v>
      </c>
      <c r="I198" s="183">
        <v>699.06</v>
      </c>
      <c r="J198" s="183">
        <v>414.27</v>
      </c>
    </row>
    <row r="199" spans="1:10" ht="23.25">
      <c r="A199" s="164"/>
      <c r="B199" s="166">
        <v>11</v>
      </c>
      <c r="C199" s="178">
        <v>86.0795</v>
      </c>
      <c r="D199" s="178">
        <v>86.0835</v>
      </c>
      <c r="E199" s="220">
        <f t="shared" si="11"/>
        <v>0.0040000000000048885</v>
      </c>
      <c r="F199" s="221">
        <f t="shared" si="12"/>
        <v>12.52191334837493</v>
      </c>
      <c r="G199" s="222">
        <f t="shared" si="13"/>
        <v>319.44000000000005</v>
      </c>
      <c r="H199" s="237">
        <v>89</v>
      </c>
      <c r="I199" s="183">
        <v>848.46</v>
      </c>
      <c r="J199" s="183">
        <v>529.02</v>
      </c>
    </row>
    <row r="200" spans="1:10" ht="23.25">
      <c r="A200" s="164"/>
      <c r="B200" s="166">
        <v>12</v>
      </c>
      <c r="C200" s="178">
        <v>84.8472</v>
      </c>
      <c r="D200" s="178">
        <v>84.8521</v>
      </c>
      <c r="E200" s="220">
        <f t="shared" si="11"/>
        <v>0.004899999999992133</v>
      </c>
      <c r="F200" s="221">
        <f t="shared" si="12"/>
        <v>15.128125964779661</v>
      </c>
      <c r="G200" s="222">
        <f t="shared" si="13"/>
        <v>323.90000000000003</v>
      </c>
      <c r="H200" s="166">
        <v>90</v>
      </c>
      <c r="I200" s="183">
        <v>709.83</v>
      </c>
      <c r="J200" s="183">
        <v>385.93</v>
      </c>
    </row>
    <row r="201" spans="1:10" ht="23.25">
      <c r="A201" s="164">
        <v>21590</v>
      </c>
      <c r="B201" s="166">
        <v>13</v>
      </c>
      <c r="C201" s="178">
        <v>86.731</v>
      </c>
      <c r="D201" s="178">
        <v>86.7337</v>
      </c>
      <c r="E201" s="220">
        <f t="shared" si="11"/>
        <v>0.0027000000000043656</v>
      </c>
      <c r="F201" s="221">
        <f t="shared" si="12"/>
        <v>9.35129705955171</v>
      </c>
      <c r="G201" s="222">
        <f t="shared" si="13"/>
        <v>288.73</v>
      </c>
      <c r="H201" s="237">
        <v>91</v>
      </c>
      <c r="I201" s="183">
        <v>831.87</v>
      </c>
      <c r="J201" s="183">
        <v>543.14</v>
      </c>
    </row>
    <row r="202" spans="1:10" ht="23.25">
      <c r="A202" s="164"/>
      <c r="B202" s="166">
        <v>14</v>
      </c>
      <c r="C202" s="178">
        <v>85.9497</v>
      </c>
      <c r="D202" s="178">
        <v>85.9543</v>
      </c>
      <c r="E202" s="220">
        <f t="shared" si="11"/>
        <v>0.004599999999996385</v>
      </c>
      <c r="F202" s="221">
        <f t="shared" si="12"/>
        <v>15.034645051628925</v>
      </c>
      <c r="G202" s="222">
        <f t="shared" si="13"/>
        <v>305.9599999999999</v>
      </c>
      <c r="H202" s="166">
        <v>92</v>
      </c>
      <c r="I202" s="183">
        <v>843.31</v>
      </c>
      <c r="J202" s="183">
        <v>537.35</v>
      </c>
    </row>
    <row r="203" spans="1:10" ht="23.25">
      <c r="A203" s="164"/>
      <c r="B203" s="166">
        <v>15</v>
      </c>
      <c r="C203" s="178">
        <v>86.988</v>
      </c>
      <c r="D203" s="178">
        <v>86.993</v>
      </c>
      <c r="E203" s="220">
        <f t="shared" si="11"/>
        <v>0.0049999999999954525</v>
      </c>
      <c r="F203" s="221">
        <f t="shared" si="12"/>
        <v>16.778523489917625</v>
      </c>
      <c r="G203" s="222">
        <f t="shared" si="13"/>
        <v>298</v>
      </c>
      <c r="H203" s="237">
        <v>93</v>
      </c>
      <c r="I203" s="183">
        <v>834.24</v>
      </c>
      <c r="J203" s="183">
        <v>536.24</v>
      </c>
    </row>
    <row r="204" spans="1:10" ht="23.25">
      <c r="A204" s="164">
        <v>21606</v>
      </c>
      <c r="B204" s="166">
        <v>16</v>
      </c>
      <c r="C204" s="178">
        <v>86.1246</v>
      </c>
      <c r="D204" s="178">
        <v>86.131</v>
      </c>
      <c r="E204" s="220">
        <f aca="true" t="shared" si="14" ref="E204:E267">D204-C204</f>
        <v>0.006399999999999295</v>
      </c>
      <c r="F204" s="221">
        <f aca="true" t="shared" si="15" ref="F204:F267">((10^6)*E204/G204)</f>
        <v>17.481084919830913</v>
      </c>
      <c r="G204" s="222">
        <f aca="true" t="shared" si="16" ref="G204:G267">I204-J204</f>
        <v>366.11</v>
      </c>
      <c r="H204" s="166">
        <v>94</v>
      </c>
      <c r="I204" s="183">
        <v>639.72</v>
      </c>
      <c r="J204" s="183">
        <v>273.61</v>
      </c>
    </row>
    <row r="205" spans="1:10" ht="23.25">
      <c r="A205" s="164"/>
      <c r="B205" s="166">
        <v>17</v>
      </c>
      <c r="C205" s="178">
        <v>87.2192</v>
      </c>
      <c r="D205" s="178">
        <v>87.2216</v>
      </c>
      <c r="E205" s="220">
        <f t="shared" si="14"/>
        <v>0.0023999999999944066</v>
      </c>
      <c r="F205" s="221">
        <f t="shared" si="15"/>
        <v>7.0432868671882805</v>
      </c>
      <c r="G205" s="222">
        <f t="shared" si="16"/>
        <v>340.75</v>
      </c>
      <c r="H205" s="237">
        <v>95</v>
      </c>
      <c r="I205" s="183">
        <v>710.53</v>
      </c>
      <c r="J205" s="183">
        <v>369.78</v>
      </c>
    </row>
    <row r="206" spans="1:10" ht="23.25">
      <c r="A206" s="164"/>
      <c r="B206" s="166">
        <v>18</v>
      </c>
      <c r="C206" s="178">
        <v>85.143</v>
      </c>
      <c r="D206" s="178">
        <v>85.1481</v>
      </c>
      <c r="E206" s="220">
        <f t="shared" si="14"/>
        <v>0.005099999999998772</v>
      </c>
      <c r="F206" s="221">
        <f t="shared" si="15"/>
        <v>16.542328900417687</v>
      </c>
      <c r="G206" s="222">
        <f t="shared" si="16"/>
        <v>308.29999999999995</v>
      </c>
      <c r="H206" s="166">
        <v>96</v>
      </c>
      <c r="I206" s="183">
        <v>706.68</v>
      </c>
      <c r="J206" s="183">
        <v>398.38</v>
      </c>
    </row>
    <row r="207" spans="1:10" ht="23.25">
      <c r="A207" s="164">
        <v>21612</v>
      </c>
      <c r="B207" s="166">
        <v>1</v>
      </c>
      <c r="C207" s="178">
        <v>85.3763</v>
      </c>
      <c r="D207" s="178">
        <v>85.3822</v>
      </c>
      <c r="E207" s="220">
        <f t="shared" si="14"/>
        <v>0.005899999999996908</v>
      </c>
      <c r="F207" s="221">
        <f t="shared" si="15"/>
        <v>20.78855572388889</v>
      </c>
      <c r="G207" s="222">
        <f t="shared" si="16"/>
        <v>283.81000000000006</v>
      </c>
      <c r="H207" s="237">
        <v>97</v>
      </c>
      <c r="I207" s="183">
        <v>837.11</v>
      </c>
      <c r="J207" s="183">
        <v>553.3</v>
      </c>
    </row>
    <row r="208" spans="1:10" ht="23.25">
      <c r="A208" s="164"/>
      <c r="B208" s="166">
        <v>2</v>
      </c>
      <c r="C208" s="178">
        <v>87.4637</v>
      </c>
      <c r="D208" s="178">
        <v>87.4692</v>
      </c>
      <c r="E208" s="220">
        <f t="shared" si="14"/>
        <v>0.00549999999999784</v>
      </c>
      <c r="F208" s="221">
        <f t="shared" si="15"/>
        <v>17.611835153216045</v>
      </c>
      <c r="G208" s="222">
        <f t="shared" si="16"/>
        <v>312.2900000000001</v>
      </c>
      <c r="H208" s="166">
        <v>98</v>
      </c>
      <c r="I208" s="183">
        <v>865.1</v>
      </c>
      <c r="J208" s="246">
        <v>552.81</v>
      </c>
    </row>
    <row r="209" spans="1:10" ht="23.25">
      <c r="A209" s="164"/>
      <c r="B209" s="166">
        <v>3</v>
      </c>
      <c r="C209" s="178">
        <v>85.8625</v>
      </c>
      <c r="D209" s="178">
        <v>85.8693</v>
      </c>
      <c r="E209" s="220">
        <f t="shared" si="14"/>
        <v>0.006799999999998363</v>
      </c>
      <c r="F209" s="221">
        <f t="shared" si="15"/>
        <v>19.913318495953973</v>
      </c>
      <c r="G209" s="222">
        <f t="shared" si="16"/>
        <v>341.48</v>
      </c>
      <c r="H209" s="237">
        <v>99</v>
      </c>
      <c r="I209" s="183">
        <v>735.38</v>
      </c>
      <c r="J209" s="183">
        <v>393.9</v>
      </c>
    </row>
    <row r="210" spans="1:10" ht="23.25">
      <c r="A210" s="164">
        <v>21623</v>
      </c>
      <c r="B210" s="166">
        <v>4</v>
      </c>
      <c r="C210" s="178">
        <v>84.9996</v>
      </c>
      <c r="D210" s="178">
        <v>85.0039</v>
      </c>
      <c r="E210" s="220">
        <f t="shared" si="14"/>
        <v>0.004300000000000637</v>
      </c>
      <c r="F210" s="221">
        <f t="shared" si="15"/>
        <v>16.027433001605118</v>
      </c>
      <c r="G210" s="222">
        <f t="shared" si="16"/>
        <v>268.28999999999996</v>
      </c>
      <c r="H210" s="166">
        <v>100</v>
      </c>
      <c r="I210" s="183">
        <v>818.61</v>
      </c>
      <c r="J210" s="183">
        <v>550.32</v>
      </c>
    </row>
    <row r="211" spans="1:10" ht="23.25">
      <c r="A211" s="164"/>
      <c r="B211" s="166">
        <v>5</v>
      </c>
      <c r="C211" s="178">
        <v>85.0255</v>
      </c>
      <c r="D211" s="178">
        <v>85.0269</v>
      </c>
      <c r="E211" s="220">
        <f t="shared" si="14"/>
        <v>0.0014000000000038426</v>
      </c>
      <c r="F211" s="221">
        <f t="shared" si="15"/>
        <v>4.774409166878704</v>
      </c>
      <c r="G211" s="222">
        <f t="shared" si="16"/>
        <v>293.23</v>
      </c>
      <c r="H211" s="237">
        <v>101</v>
      </c>
      <c r="I211" s="183">
        <v>813.13</v>
      </c>
      <c r="J211" s="183">
        <v>519.9</v>
      </c>
    </row>
    <row r="212" spans="1:10" ht="23.25">
      <c r="A212" s="164"/>
      <c r="B212" s="166">
        <v>6</v>
      </c>
      <c r="C212" s="178">
        <v>87.3913</v>
      </c>
      <c r="D212" s="178">
        <v>87.3979</v>
      </c>
      <c r="E212" s="220">
        <f t="shared" si="14"/>
        <v>0.0066000000000059345</v>
      </c>
      <c r="F212" s="221">
        <f t="shared" si="15"/>
        <v>21.85068697237522</v>
      </c>
      <c r="G212" s="222">
        <f t="shared" si="16"/>
        <v>302.04999999999995</v>
      </c>
      <c r="H212" s="166">
        <v>102</v>
      </c>
      <c r="I212" s="183">
        <v>703.04</v>
      </c>
      <c r="J212" s="183">
        <v>400.99</v>
      </c>
    </row>
    <row r="213" spans="1:10" ht="23.25">
      <c r="A213" s="164">
        <v>21633</v>
      </c>
      <c r="B213" s="166">
        <v>7</v>
      </c>
      <c r="C213" s="178">
        <v>86.4402</v>
      </c>
      <c r="D213" s="178">
        <v>86.448</v>
      </c>
      <c r="E213" s="220">
        <f t="shared" si="14"/>
        <v>0.007799999999988927</v>
      </c>
      <c r="F213" s="221">
        <f t="shared" si="15"/>
        <v>28.539021623756632</v>
      </c>
      <c r="G213" s="222">
        <f t="shared" si="16"/>
        <v>273.31000000000006</v>
      </c>
      <c r="H213" s="237">
        <v>103</v>
      </c>
      <c r="I213" s="183">
        <v>838.07</v>
      </c>
      <c r="J213" s="183">
        <v>564.76</v>
      </c>
    </row>
    <row r="214" spans="1:10" ht="23.25">
      <c r="A214" s="164"/>
      <c r="B214" s="166">
        <v>8</v>
      </c>
      <c r="C214" s="178">
        <v>84.7714</v>
      </c>
      <c r="D214" s="178">
        <v>84.7748</v>
      </c>
      <c r="E214" s="220">
        <f t="shared" si="14"/>
        <v>0.0033999999999991815</v>
      </c>
      <c r="F214" s="221">
        <f t="shared" si="15"/>
        <v>13.020833333330199</v>
      </c>
      <c r="G214" s="222">
        <f t="shared" si="16"/>
        <v>261.12</v>
      </c>
      <c r="H214" s="166">
        <v>104</v>
      </c>
      <c r="I214" s="183">
        <v>902.73</v>
      </c>
      <c r="J214" s="183">
        <v>641.61</v>
      </c>
    </row>
    <row r="215" spans="1:10" ht="23.25">
      <c r="A215" s="238"/>
      <c r="B215" s="239">
        <v>9</v>
      </c>
      <c r="C215" s="240">
        <v>87.615</v>
      </c>
      <c r="D215" s="240">
        <v>87.6207</v>
      </c>
      <c r="E215" s="241">
        <f t="shared" si="14"/>
        <v>0.005700000000004479</v>
      </c>
      <c r="F215" s="242">
        <f t="shared" si="15"/>
        <v>17.1212303256172</v>
      </c>
      <c r="G215" s="243">
        <f t="shared" si="16"/>
        <v>332.92</v>
      </c>
      <c r="H215" s="244">
        <v>105</v>
      </c>
      <c r="I215" s="245">
        <v>702.99</v>
      </c>
      <c r="J215" s="245">
        <v>370.07</v>
      </c>
    </row>
    <row r="216" spans="1:10" ht="23.25">
      <c r="A216" s="224">
        <v>21644</v>
      </c>
      <c r="B216" s="237">
        <v>1</v>
      </c>
      <c r="C216" s="225">
        <v>85.4127</v>
      </c>
      <c r="D216" s="225">
        <v>85.4178</v>
      </c>
      <c r="E216" s="226">
        <f t="shared" si="14"/>
        <v>0.005099999999998772</v>
      </c>
      <c r="F216" s="227">
        <f t="shared" si="15"/>
        <v>17.054004347095045</v>
      </c>
      <c r="G216" s="228">
        <f t="shared" si="16"/>
        <v>299.04999999999995</v>
      </c>
      <c r="H216" s="237">
        <v>1</v>
      </c>
      <c r="I216" s="229">
        <v>850.49</v>
      </c>
      <c r="J216" s="229">
        <v>551.44</v>
      </c>
    </row>
    <row r="217" spans="1:10" ht="23.25">
      <c r="A217" s="164"/>
      <c r="B217" s="166">
        <v>2</v>
      </c>
      <c r="C217" s="178">
        <v>87.465</v>
      </c>
      <c r="D217" s="178">
        <v>87.4681</v>
      </c>
      <c r="E217" s="220">
        <f t="shared" si="14"/>
        <v>0.0031000000000034333</v>
      </c>
      <c r="F217" s="221">
        <f t="shared" si="15"/>
        <v>10.101339242084896</v>
      </c>
      <c r="G217" s="222">
        <f t="shared" si="16"/>
        <v>306.89</v>
      </c>
      <c r="H217" s="166">
        <v>2</v>
      </c>
      <c r="I217" s="183">
        <v>721.17</v>
      </c>
      <c r="J217" s="183">
        <v>414.28</v>
      </c>
    </row>
    <row r="218" spans="1:10" ht="23.25">
      <c r="A218" s="164"/>
      <c r="B218" s="237">
        <v>3</v>
      </c>
      <c r="C218" s="178">
        <v>85.8701</v>
      </c>
      <c r="D218" s="178">
        <v>85.8735</v>
      </c>
      <c r="E218" s="220">
        <f t="shared" si="14"/>
        <v>0.0034000000000133923</v>
      </c>
      <c r="F218" s="221">
        <f t="shared" si="15"/>
        <v>11.018569530457892</v>
      </c>
      <c r="G218" s="222">
        <f t="shared" si="16"/>
        <v>308.57000000000005</v>
      </c>
      <c r="H218" s="237">
        <v>3</v>
      </c>
      <c r="I218" s="183">
        <v>831.57</v>
      </c>
      <c r="J218" s="183">
        <v>523</v>
      </c>
    </row>
    <row r="219" spans="1:10" ht="23.25">
      <c r="A219" s="164">
        <v>21668</v>
      </c>
      <c r="B219" s="166">
        <v>4</v>
      </c>
      <c r="C219" s="178">
        <v>85.0121</v>
      </c>
      <c r="D219" s="178">
        <v>85.0167</v>
      </c>
      <c r="E219" s="220">
        <f t="shared" si="14"/>
        <v>0.004599999999996385</v>
      </c>
      <c r="F219" s="221">
        <f t="shared" si="15"/>
        <v>15.390277359551625</v>
      </c>
      <c r="G219" s="222">
        <f t="shared" si="16"/>
        <v>298.89</v>
      </c>
      <c r="H219" s="166">
        <v>4</v>
      </c>
      <c r="I219" s="183">
        <v>746.16</v>
      </c>
      <c r="J219" s="183">
        <v>447.27</v>
      </c>
    </row>
    <row r="220" spans="1:10" ht="23.25">
      <c r="A220" s="164"/>
      <c r="B220" s="237">
        <v>5</v>
      </c>
      <c r="C220" s="178">
        <v>85.0377</v>
      </c>
      <c r="D220" s="178">
        <v>85.045</v>
      </c>
      <c r="E220" s="220">
        <f t="shared" si="14"/>
        <v>0.00730000000000075</v>
      </c>
      <c r="F220" s="221">
        <f t="shared" si="15"/>
        <v>21.525033909302202</v>
      </c>
      <c r="G220" s="222">
        <f t="shared" si="16"/>
        <v>339.14000000000004</v>
      </c>
      <c r="H220" s="237">
        <v>5</v>
      </c>
      <c r="I220" s="183">
        <v>700.47</v>
      </c>
      <c r="J220" s="183">
        <v>361.33</v>
      </c>
    </row>
    <row r="221" spans="1:10" ht="23.25">
      <c r="A221" s="164"/>
      <c r="B221" s="166">
        <v>6</v>
      </c>
      <c r="C221" s="178">
        <v>87.3872</v>
      </c>
      <c r="D221" s="178">
        <v>87.391</v>
      </c>
      <c r="E221" s="220">
        <f t="shared" si="14"/>
        <v>0.0037999999999982492</v>
      </c>
      <c r="F221" s="221">
        <f t="shared" si="15"/>
        <v>12.391573729857985</v>
      </c>
      <c r="G221" s="222">
        <f t="shared" si="16"/>
        <v>306.65999999999997</v>
      </c>
      <c r="H221" s="166">
        <v>6</v>
      </c>
      <c r="I221" s="183">
        <v>660.38</v>
      </c>
      <c r="J221" s="183">
        <v>353.72</v>
      </c>
    </row>
    <row r="222" spans="1:10" ht="23.25">
      <c r="A222" s="164">
        <v>21675</v>
      </c>
      <c r="B222" s="166">
        <v>1</v>
      </c>
      <c r="C222" s="178">
        <v>85.3728</v>
      </c>
      <c r="D222" s="178">
        <v>85.3863</v>
      </c>
      <c r="E222" s="220">
        <f t="shared" si="14"/>
        <v>0.013500000000007617</v>
      </c>
      <c r="F222" s="221">
        <f t="shared" si="15"/>
        <v>42.12299915756378</v>
      </c>
      <c r="G222" s="222">
        <f t="shared" si="16"/>
        <v>320.49</v>
      </c>
      <c r="H222" s="237">
        <v>7</v>
      </c>
      <c r="I222" s="183">
        <v>690.1</v>
      </c>
      <c r="J222" s="183">
        <v>369.61</v>
      </c>
    </row>
    <row r="223" spans="1:10" ht="23.25">
      <c r="A223" s="164"/>
      <c r="B223" s="166">
        <v>2</v>
      </c>
      <c r="C223" s="178">
        <v>87.4282</v>
      </c>
      <c r="D223" s="178">
        <v>87.4389</v>
      </c>
      <c r="E223" s="220">
        <f t="shared" si="14"/>
        <v>0.010699999999999932</v>
      </c>
      <c r="F223" s="221">
        <f t="shared" si="15"/>
        <v>37.39689640710167</v>
      </c>
      <c r="G223" s="222">
        <f t="shared" si="16"/>
        <v>286.12</v>
      </c>
      <c r="H223" s="166">
        <v>8</v>
      </c>
      <c r="I223" s="183">
        <v>844.85</v>
      </c>
      <c r="J223" s="183">
        <v>558.73</v>
      </c>
    </row>
    <row r="224" spans="1:10" ht="23.25">
      <c r="A224" s="164"/>
      <c r="B224" s="166">
        <v>3</v>
      </c>
      <c r="C224" s="178">
        <v>85.8426</v>
      </c>
      <c r="D224" s="178">
        <v>85.8503</v>
      </c>
      <c r="E224" s="220">
        <f t="shared" si="14"/>
        <v>0.007699999999999818</v>
      </c>
      <c r="F224" s="221">
        <f t="shared" si="15"/>
        <v>24.189494847951174</v>
      </c>
      <c r="G224" s="222">
        <f t="shared" si="16"/>
        <v>318.32</v>
      </c>
      <c r="H224" s="237">
        <v>9</v>
      </c>
      <c r="I224" s="183">
        <v>716.77</v>
      </c>
      <c r="J224" s="183">
        <v>398.45</v>
      </c>
    </row>
    <row r="225" spans="1:10" ht="23.25">
      <c r="A225" s="164">
        <v>21690</v>
      </c>
      <c r="B225" s="166">
        <v>4</v>
      </c>
      <c r="C225" s="178">
        <v>85.005</v>
      </c>
      <c r="D225" s="178">
        <v>85.0341</v>
      </c>
      <c r="E225" s="220">
        <f t="shared" si="14"/>
        <v>0.02909999999999968</v>
      </c>
      <c r="F225" s="221">
        <f t="shared" si="15"/>
        <v>106.54267198769699</v>
      </c>
      <c r="G225" s="222">
        <f t="shared" si="16"/>
        <v>273.13</v>
      </c>
      <c r="H225" s="166">
        <v>10</v>
      </c>
      <c r="I225" s="183">
        <v>848.66</v>
      </c>
      <c r="J225" s="183">
        <v>575.53</v>
      </c>
    </row>
    <row r="226" spans="1:10" ht="23.25">
      <c r="A226" s="164"/>
      <c r="B226" s="166">
        <v>5</v>
      </c>
      <c r="C226" s="178">
        <v>85.0075</v>
      </c>
      <c r="D226" s="178">
        <v>85.0419</v>
      </c>
      <c r="E226" s="220">
        <f t="shared" si="14"/>
        <v>0.03440000000000509</v>
      </c>
      <c r="F226" s="221">
        <f t="shared" si="15"/>
        <v>119.78550038305274</v>
      </c>
      <c r="G226" s="222">
        <f t="shared" si="16"/>
        <v>287.18000000000006</v>
      </c>
      <c r="H226" s="237">
        <v>11</v>
      </c>
      <c r="I226" s="183">
        <v>695.58</v>
      </c>
      <c r="J226" s="183">
        <v>408.4</v>
      </c>
    </row>
    <row r="227" spans="1:10" ht="23.25">
      <c r="A227" s="164"/>
      <c r="B227" s="166">
        <v>6</v>
      </c>
      <c r="C227" s="178">
        <v>87.372</v>
      </c>
      <c r="D227" s="178">
        <v>87.4076</v>
      </c>
      <c r="E227" s="220">
        <f t="shared" si="14"/>
        <v>0.035600000000002296</v>
      </c>
      <c r="F227" s="221">
        <f t="shared" si="15"/>
        <v>120.93623670891157</v>
      </c>
      <c r="G227" s="222">
        <f t="shared" si="16"/>
        <v>294.37</v>
      </c>
      <c r="H227" s="166">
        <v>12</v>
      </c>
      <c r="I227" s="183">
        <v>821.68</v>
      </c>
      <c r="J227" s="183">
        <v>527.31</v>
      </c>
    </row>
    <row r="228" spans="1:10" ht="23.25">
      <c r="A228" s="164">
        <v>21701</v>
      </c>
      <c r="B228" s="166">
        <v>7</v>
      </c>
      <c r="C228" s="178">
        <v>86.422</v>
      </c>
      <c r="D228" s="178">
        <v>86.5351</v>
      </c>
      <c r="E228" s="220">
        <f t="shared" si="14"/>
        <v>0.11310000000000286</v>
      </c>
      <c r="F228" s="221">
        <f t="shared" si="15"/>
        <v>331.1665495432269</v>
      </c>
      <c r="G228" s="222">
        <f t="shared" si="16"/>
        <v>341.52000000000004</v>
      </c>
      <c r="H228" s="237">
        <v>13</v>
      </c>
      <c r="I228" s="183">
        <v>651.72</v>
      </c>
      <c r="J228" s="183">
        <v>310.2</v>
      </c>
    </row>
    <row r="229" spans="1:10" ht="23.25">
      <c r="A229" s="164"/>
      <c r="B229" s="166">
        <v>8</v>
      </c>
      <c r="C229" s="178">
        <v>84.7556</v>
      </c>
      <c r="D229" s="178">
        <v>84.8541</v>
      </c>
      <c r="E229" s="220">
        <f t="shared" si="14"/>
        <v>0.09850000000000136</v>
      </c>
      <c r="F229" s="221">
        <f t="shared" si="15"/>
        <v>354.0872816162246</v>
      </c>
      <c r="G229" s="222">
        <f t="shared" si="16"/>
        <v>278.18000000000006</v>
      </c>
      <c r="H229" s="166">
        <v>14</v>
      </c>
      <c r="I229" s="183">
        <v>830.74</v>
      </c>
      <c r="J229" s="183">
        <v>552.56</v>
      </c>
    </row>
    <row r="230" spans="1:10" ht="23.25">
      <c r="A230" s="164"/>
      <c r="B230" s="166">
        <v>9</v>
      </c>
      <c r="C230" s="178">
        <v>87.5944</v>
      </c>
      <c r="D230" s="178">
        <v>87.7048</v>
      </c>
      <c r="E230" s="220">
        <f t="shared" si="14"/>
        <v>0.11040000000001271</v>
      </c>
      <c r="F230" s="221">
        <f t="shared" si="15"/>
        <v>364.260261317186</v>
      </c>
      <c r="G230" s="222">
        <f t="shared" si="16"/>
        <v>303.0799999999999</v>
      </c>
      <c r="H230" s="237">
        <v>15</v>
      </c>
      <c r="I230" s="183">
        <v>856.04</v>
      </c>
      <c r="J230" s="183">
        <v>552.96</v>
      </c>
    </row>
    <row r="231" spans="1:10" ht="23.25">
      <c r="A231" s="164">
        <v>21702</v>
      </c>
      <c r="B231" s="166">
        <v>1</v>
      </c>
      <c r="C231" s="178">
        <v>85.401</v>
      </c>
      <c r="D231" s="178">
        <v>85.7977</v>
      </c>
      <c r="E231" s="220">
        <f t="shared" si="14"/>
        <v>0.3967000000000098</v>
      </c>
      <c r="F231" s="221">
        <f t="shared" si="15"/>
        <v>1184.6388150625908</v>
      </c>
      <c r="G231" s="222">
        <f t="shared" si="16"/>
        <v>334.87000000000006</v>
      </c>
      <c r="H231" s="166">
        <v>16</v>
      </c>
      <c r="I231" s="183">
        <v>649.33</v>
      </c>
      <c r="J231" s="183">
        <v>314.46</v>
      </c>
    </row>
    <row r="232" spans="1:10" ht="23.25">
      <c r="A232" s="164"/>
      <c r="B232" s="166">
        <v>2</v>
      </c>
      <c r="C232" s="178">
        <v>87.459</v>
      </c>
      <c r="D232" s="178">
        <v>87.7435</v>
      </c>
      <c r="E232" s="220">
        <f t="shared" si="14"/>
        <v>0.2844999999999942</v>
      </c>
      <c r="F232" s="221">
        <f t="shared" si="15"/>
        <v>878.6016491152039</v>
      </c>
      <c r="G232" s="222">
        <f t="shared" si="16"/>
        <v>323.81</v>
      </c>
      <c r="H232" s="237">
        <v>17</v>
      </c>
      <c r="I232" s="183">
        <v>692.02</v>
      </c>
      <c r="J232" s="183">
        <v>368.21</v>
      </c>
    </row>
    <row r="233" spans="1:10" ht="23.25">
      <c r="A233" s="164"/>
      <c r="B233" s="166">
        <v>3</v>
      </c>
      <c r="C233" s="178">
        <v>85.867</v>
      </c>
      <c r="D233" s="178">
        <v>86.1599</v>
      </c>
      <c r="E233" s="220">
        <f t="shared" si="14"/>
        <v>0.29289999999998884</v>
      </c>
      <c r="F233" s="221">
        <f t="shared" si="15"/>
        <v>926.0196016439736</v>
      </c>
      <c r="G233" s="222">
        <f t="shared" si="16"/>
        <v>316.29999999999995</v>
      </c>
      <c r="H233" s="166">
        <v>18</v>
      </c>
      <c r="I233" s="183">
        <v>884.01</v>
      </c>
      <c r="J233" s="183">
        <v>567.71</v>
      </c>
    </row>
    <row r="234" spans="1:10" ht="23.25">
      <c r="A234" s="164">
        <v>21707</v>
      </c>
      <c r="B234" s="166">
        <v>4</v>
      </c>
      <c r="C234" s="178">
        <v>85.0113</v>
      </c>
      <c r="D234" s="178">
        <v>85.1012</v>
      </c>
      <c r="E234" s="220">
        <f t="shared" si="14"/>
        <v>0.08990000000000009</v>
      </c>
      <c r="F234" s="221">
        <f t="shared" si="15"/>
        <v>321.4043116084519</v>
      </c>
      <c r="G234" s="222">
        <f t="shared" si="16"/>
        <v>279.71000000000004</v>
      </c>
      <c r="H234" s="237">
        <v>19</v>
      </c>
      <c r="I234" s="183">
        <v>834.6</v>
      </c>
      <c r="J234" s="183">
        <v>554.89</v>
      </c>
    </row>
    <row r="235" spans="1:10" ht="23.25">
      <c r="A235" s="164"/>
      <c r="B235" s="166">
        <v>5</v>
      </c>
      <c r="C235" s="178">
        <v>85.02</v>
      </c>
      <c r="D235" s="178">
        <v>85.122</v>
      </c>
      <c r="E235" s="220">
        <f t="shared" si="14"/>
        <v>0.10200000000000387</v>
      </c>
      <c r="F235" s="221">
        <f t="shared" si="15"/>
        <v>313.0370734102746</v>
      </c>
      <c r="G235" s="222">
        <f t="shared" si="16"/>
        <v>325.84</v>
      </c>
      <c r="H235" s="166">
        <v>20</v>
      </c>
      <c r="I235" s="183">
        <v>692.02</v>
      </c>
      <c r="J235" s="183">
        <v>366.18</v>
      </c>
    </row>
    <row r="236" spans="1:10" ht="23.25">
      <c r="A236" s="164"/>
      <c r="B236" s="166">
        <v>6</v>
      </c>
      <c r="C236" s="178">
        <v>87.3865</v>
      </c>
      <c r="D236" s="178">
        <v>87.5129</v>
      </c>
      <c r="E236" s="220">
        <f t="shared" si="14"/>
        <v>0.12640000000000384</v>
      </c>
      <c r="F236" s="221">
        <f t="shared" si="15"/>
        <v>366.047898989325</v>
      </c>
      <c r="G236" s="222">
        <f t="shared" si="16"/>
        <v>345.31000000000006</v>
      </c>
      <c r="H236" s="237">
        <v>21</v>
      </c>
      <c r="I236" s="183">
        <v>621.33</v>
      </c>
      <c r="J236" s="183">
        <v>276.02</v>
      </c>
    </row>
    <row r="237" spans="1:10" ht="23.25">
      <c r="A237" s="164">
        <v>21725</v>
      </c>
      <c r="B237" s="166">
        <v>7</v>
      </c>
      <c r="C237" s="178">
        <v>86.4368</v>
      </c>
      <c r="D237" s="178">
        <v>86.4607</v>
      </c>
      <c r="E237" s="220">
        <f t="shared" si="14"/>
        <v>0.02389999999999759</v>
      </c>
      <c r="F237" s="221">
        <f t="shared" si="15"/>
        <v>90.21931976896906</v>
      </c>
      <c r="G237" s="222">
        <f t="shared" si="16"/>
        <v>264.90999999999997</v>
      </c>
      <c r="H237" s="166">
        <v>22</v>
      </c>
      <c r="I237" s="183">
        <v>626.01</v>
      </c>
      <c r="J237" s="183">
        <v>361.1</v>
      </c>
    </row>
    <row r="238" spans="1:10" ht="23.25">
      <c r="A238" s="164"/>
      <c r="B238" s="166">
        <v>8</v>
      </c>
      <c r="C238" s="178">
        <v>84.7984</v>
      </c>
      <c r="D238" s="178">
        <v>84.8238</v>
      </c>
      <c r="E238" s="220">
        <f t="shared" si="14"/>
        <v>0.025400000000004752</v>
      </c>
      <c r="F238" s="221">
        <f t="shared" si="15"/>
        <v>75.19909997928993</v>
      </c>
      <c r="G238" s="222">
        <f t="shared" si="16"/>
        <v>337.7699999999999</v>
      </c>
      <c r="H238" s="237">
        <v>23</v>
      </c>
      <c r="I238" s="183">
        <v>684.81</v>
      </c>
      <c r="J238" s="183">
        <v>347.04</v>
      </c>
    </row>
    <row r="239" spans="1:10" ht="23.25">
      <c r="A239" s="164"/>
      <c r="B239" s="166">
        <v>9</v>
      </c>
      <c r="C239" s="178">
        <v>87.617</v>
      </c>
      <c r="D239" s="178">
        <v>87.6442</v>
      </c>
      <c r="E239" s="220">
        <f t="shared" si="14"/>
        <v>0.02719999999999345</v>
      </c>
      <c r="F239" s="221">
        <f t="shared" si="15"/>
        <v>87.95472918348733</v>
      </c>
      <c r="G239" s="222">
        <f t="shared" si="16"/>
        <v>309.24999999999994</v>
      </c>
      <c r="H239" s="166">
        <v>24</v>
      </c>
      <c r="I239" s="183">
        <v>677.17</v>
      </c>
      <c r="J239" s="183">
        <v>367.92</v>
      </c>
    </row>
    <row r="240" spans="1:10" ht="23.25">
      <c r="A240" s="164">
        <v>21739</v>
      </c>
      <c r="B240" s="166">
        <v>1</v>
      </c>
      <c r="C240" s="178">
        <v>85.3741</v>
      </c>
      <c r="D240" s="178">
        <v>85.4232</v>
      </c>
      <c r="E240" s="220">
        <f t="shared" si="14"/>
        <v>0.0490999999999957</v>
      </c>
      <c r="F240" s="221">
        <f t="shared" si="15"/>
        <v>157.70540245389515</v>
      </c>
      <c r="G240" s="222">
        <f t="shared" si="16"/>
        <v>311.3399999999999</v>
      </c>
      <c r="H240" s="237">
        <v>25</v>
      </c>
      <c r="I240" s="183">
        <v>846.04</v>
      </c>
      <c r="J240" s="183">
        <v>534.7</v>
      </c>
    </row>
    <row r="241" spans="1:10" ht="23.25">
      <c r="A241" s="164"/>
      <c r="B241" s="166">
        <v>2</v>
      </c>
      <c r="C241" s="178">
        <v>87.4222</v>
      </c>
      <c r="D241" s="178">
        <v>87.474</v>
      </c>
      <c r="E241" s="220">
        <f t="shared" si="14"/>
        <v>0.05180000000000007</v>
      </c>
      <c r="F241" s="221">
        <f t="shared" si="15"/>
        <v>173.7263976925917</v>
      </c>
      <c r="G241" s="222">
        <f t="shared" si="16"/>
        <v>298.17</v>
      </c>
      <c r="H241" s="166">
        <v>26</v>
      </c>
      <c r="I241" s="183">
        <v>662.96</v>
      </c>
      <c r="J241" s="183">
        <v>364.79</v>
      </c>
    </row>
    <row r="242" spans="1:10" ht="23.25">
      <c r="A242" s="164"/>
      <c r="B242" s="166">
        <v>3</v>
      </c>
      <c r="C242" s="178">
        <v>85.8304</v>
      </c>
      <c r="D242" s="178">
        <v>85.8899</v>
      </c>
      <c r="E242" s="220">
        <f t="shared" si="14"/>
        <v>0.059499999999999886</v>
      </c>
      <c r="F242" s="221">
        <f t="shared" si="15"/>
        <v>174.02749341912806</v>
      </c>
      <c r="G242" s="222">
        <f t="shared" si="16"/>
        <v>341.9</v>
      </c>
      <c r="H242" s="237">
        <v>27</v>
      </c>
      <c r="I242" s="183">
        <v>641.42</v>
      </c>
      <c r="J242" s="183">
        <v>299.52</v>
      </c>
    </row>
    <row r="243" spans="1:10" ht="23.25">
      <c r="A243" s="164">
        <v>21752</v>
      </c>
      <c r="B243" s="166">
        <v>4</v>
      </c>
      <c r="C243" s="178">
        <v>84.9993</v>
      </c>
      <c r="D243" s="178">
        <v>85.064</v>
      </c>
      <c r="E243" s="220">
        <f t="shared" si="14"/>
        <v>0.06469999999998777</v>
      </c>
      <c r="F243" s="221">
        <f t="shared" si="15"/>
        <v>198.6795639489875</v>
      </c>
      <c r="G243" s="222">
        <f t="shared" si="16"/>
        <v>325.65</v>
      </c>
      <c r="H243" s="166">
        <v>28</v>
      </c>
      <c r="I243" s="183">
        <v>711.63</v>
      </c>
      <c r="J243" s="183">
        <v>385.98</v>
      </c>
    </row>
    <row r="244" spans="1:10" ht="23.25">
      <c r="A244" s="164"/>
      <c r="B244" s="166">
        <v>5</v>
      </c>
      <c r="C244" s="178">
        <v>85.0327</v>
      </c>
      <c r="D244" s="178">
        <v>85.0981</v>
      </c>
      <c r="E244" s="220">
        <f t="shared" si="14"/>
        <v>0.0653999999999968</v>
      </c>
      <c r="F244" s="221">
        <f t="shared" si="15"/>
        <v>228.0414240384839</v>
      </c>
      <c r="G244" s="222">
        <f t="shared" si="16"/>
        <v>286.78999999999996</v>
      </c>
      <c r="H244" s="237">
        <v>29</v>
      </c>
      <c r="I244" s="183">
        <v>844.77</v>
      </c>
      <c r="J244" s="183">
        <v>557.98</v>
      </c>
    </row>
    <row r="245" spans="1:10" ht="23.25">
      <c r="A245" s="164"/>
      <c r="B245" s="166">
        <v>6</v>
      </c>
      <c r="C245" s="178">
        <v>87.371</v>
      </c>
      <c r="D245" s="178">
        <v>87.4345</v>
      </c>
      <c r="E245" s="220">
        <f t="shared" si="14"/>
        <v>0.06350000000000477</v>
      </c>
      <c r="F245" s="221">
        <f t="shared" si="15"/>
        <v>206.719187447115</v>
      </c>
      <c r="G245" s="222">
        <f t="shared" si="16"/>
        <v>307.17999999999995</v>
      </c>
      <c r="H245" s="166">
        <v>30</v>
      </c>
      <c r="I245" s="183">
        <v>614.17</v>
      </c>
      <c r="J245" s="183">
        <v>306.99</v>
      </c>
    </row>
    <row r="246" spans="1:10" ht="23.25">
      <c r="A246" s="164">
        <v>21757</v>
      </c>
      <c r="B246" s="166">
        <v>7</v>
      </c>
      <c r="C246" s="178">
        <v>86.4086</v>
      </c>
      <c r="D246" s="178">
        <v>86.481</v>
      </c>
      <c r="E246" s="220">
        <f t="shared" si="14"/>
        <v>0.07239999999998759</v>
      </c>
      <c r="F246" s="221">
        <f t="shared" si="15"/>
        <v>268.6257049569145</v>
      </c>
      <c r="G246" s="222">
        <f t="shared" si="16"/>
        <v>269.52</v>
      </c>
      <c r="H246" s="237">
        <v>31</v>
      </c>
      <c r="I246" s="183">
        <v>844.59</v>
      </c>
      <c r="J246" s="183">
        <v>575.07</v>
      </c>
    </row>
    <row r="247" spans="1:10" ht="23.25">
      <c r="A247" s="164"/>
      <c r="B247" s="166">
        <v>8</v>
      </c>
      <c r="C247" s="178">
        <v>84.7797</v>
      </c>
      <c r="D247" s="178">
        <v>84.8349</v>
      </c>
      <c r="E247" s="220">
        <f t="shared" si="14"/>
        <v>0.05519999999999925</v>
      </c>
      <c r="F247" s="221">
        <f t="shared" si="15"/>
        <v>224.3172951885536</v>
      </c>
      <c r="G247" s="222">
        <f t="shared" si="16"/>
        <v>246.07999999999993</v>
      </c>
      <c r="H247" s="166">
        <v>32</v>
      </c>
      <c r="I247" s="183">
        <v>804.17</v>
      </c>
      <c r="J247" s="183">
        <v>558.09</v>
      </c>
    </row>
    <row r="248" spans="1:10" ht="23.25">
      <c r="A248" s="164"/>
      <c r="B248" s="166">
        <v>9</v>
      </c>
      <c r="C248" s="178">
        <v>87.629</v>
      </c>
      <c r="D248" s="178">
        <v>87.6882</v>
      </c>
      <c r="E248" s="220">
        <f t="shared" si="14"/>
        <v>0.05919999999998993</v>
      </c>
      <c r="F248" s="221">
        <f t="shared" si="15"/>
        <v>208.63436123344468</v>
      </c>
      <c r="G248" s="222">
        <f t="shared" si="16"/>
        <v>283.75</v>
      </c>
      <c r="H248" s="237">
        <v>33</v>
      </c>
      <c r="I248" s="183">
        <v>630.28</v>
      </c>
      <c r="J248" s="183">
        <v>346.53</v>
      </c>
    </row>
    <row r="249" spans="1:10" ht="23.25">
      <c r="A249" s="164">
        <v>21763</v>
      </c>
      <c r="B249" s="166">
        <v>1</v>
      </c>
      <c r="C249" s="178">
        <v>85.4108</v>
      </c>
      <c r="D249" s="178">
        <v>85.6108</v>
      </c>
      <c r="E249" s="220">
        <f t="shared" si="14"/>
        <v>0.20000000000000284</v>
      </c>
      <c r="F249" s="221">
        <f t="shared" si="15"/>
        <v>553.4493732185928</v>
      </c>
      <c r="G249" s="222">
        <f t="shared" si="16"/>
        <v>361.37</v>
      </c>
      <c r="H249" s="166">
        <v>34</v>
      </c>
      <c r="I249" s="183">
        <v>736.15</v>
      </c>
      <c r="J249" s="183">
        <v>374.78</v>
      </c>
    </row>
    <row r="250" spans="1:10" ht="23.25">
      <c r="A250" s="164"/>
      <c r="B250" s="166">
        <v>2</v>
      </c>
      <c r="C250" s="178">
        <v>87.4845</v>
      </c>
      <c r="D250" s="178">
        <v>87.6571</v>
      </c>
      <c r="E250" s="220">
        <f t="shared" si="14"/>
        <v>0.17260000000000275</v>
      </c>
      <c r="F250" s="221">
        <f t="shared" si="15"/>
        <v>487.9427812173205</v>
      </c>
      <c r="G250" s="222">
        <f t="shared" si="16"/>
        <v>353.72999999999996</v>
      </c>
      <c r="H250" s="237">
        <v>35</v>
      </c>
      <c r="I250" s="183">
        <v>721.14</v>
      </c>
      <c r="J250" s="183">
        <v>367.41</v>
      </c>
    </row>
    <row r="251" spans="1:10" ht="23.25">
      <c r="A251" s="164"/>
      <c r="B251" s="166">
        <v>3</v>
      </c>
      <c r="C251" s="178">
        <v>85.8822</v>
      </c>
      <c r="D251" s="178">
        <v>86.0262</v>
      </c>
      <c r="E251" s="220">
        <f t="shared" si="14"/>
        <v>0.14400000000000546</v>
      </c>
      <c r="F251" s="221">
        <f t="shared" si="15"/>
        <v>515.3901216893537</v>
      </c>
      <c r="G251" s="222">
        <f t="shared" si="16"/>
        <v>279.4000000000001</v>
      </c>
      <c r="H251" s="166">
        <v>36</v>
      </c>
      <c r="I251" s="183">
        <v>902.19</v>
      </c>
      <c r="J251" s="183">
        <v>622.79</v>
      </c>
    </row>
    <row r="252" spans="1:10" ht="23.25">
      <c r="A252" s="164">
        <v>21773</v>
      </c>
      <c r="B252" s="166">
        <v>4</v>
      </c>
      <c r="C252" s="178">
        <v>85.0185</v>
      </c>
      <c r="D252" s="178">
        <v>85.0412</v>
      </c>
      <c r="E252" s="220">
        <f t="shared" si="14"/>
        <v>0.022700000000000387</v>
      </c>
      <c r="F252" s="221">
        <f t="shared" si="15"/>
        <v>72.33906947100185</v>
      </c>
      <c r="G252" s="222">
        <f t="shared" si="16"/>
        <v>313.80000000000007</v>
      </c>
      <c r="H252" s="237">
        <v>37</v>
      </c>
      <c r="I252" s="183">
        <v>689.94</v>
      </c>
      <c r="J252" s="183">
        <v>376.14</v>
      </c>
    </row>
    <row r="253" spans="1:10" ht="23.25">
      <c r="A253" s="164"/>
      <c r="B253" s="166">
        <v>5</v>
      </c>
      <c r="C253" s="178">
        <v>85.0367</v>
      </c>
      <c r="D253" s="178">
        <v>85.0606</v>
      </c>
      <c r="E253" s="220">
        <f t="shared" si="14"/>
        <v>0.02389999999999759</v>
      </c>
      <c r="F253" s="221">
        <f t="shared" si="15"/>
        <v>84.90230905860601</v>
      </c>
      <c r="G253" s="222">
        <f t="shared" si="16"/>
        <v>281.5</v>
      </c>
      <c r="H253" s="166">
        <v>38</v>
      </c>
      <c r="I253" s="183">
        <v>836.65</v>
      </c>
      <c r="J253" s="183">
        <v>555.15</v>
      </c>
    </row>
    <row r="254" spans="1:10" ht="23.25">
      <c r="A254" s="164"/>
      <c r="B254" s="166">
        <v>6</v>
      </c>
      <c r="C254" s="178">
        <v>87.3815</v>
      </c>
      <c r="D254" s="178">
        <v>87.4054</v>
      </c>
      <c r="E254" s="220">
        <f t="shared" si="14"/>
        <v>0.02389999999999759</v>
      </c>
      <c r="F254" s="221">
        <f t="shared" si="15"/>
        <v>78.21704411571407</v>
      </c>
      <c r="G254" s="222">
        <f t="shared" si="16"/>
        <v>305.56</v>
      </c>
      <c r="H254" s="237">
        <v>39</v>
      </c>
      <c r="I254" s="183">
        <v>672.13</v>
      </c>
      <c r="J254" s="183">
        <v>366.57</v>
      </c>
    </row>
    <row r="255" spans="1:10" ht="23.25">
      <c r="A255" s="164">
        <v>21787</v>
      </c>
      <c r="B255" s="166">
        <v>7</v>
      </c>
      <c r="C255" s="178">
        <v>85.43</v>
      </c>
      <c r="D255" s="178">
        <v>85.5534</v>
      </c>
      <c r="E255" s="220">
        <f t="shared" si="14"/>
        <v>0.12339999999998952</v>
      </c>
      <c r="F255" s="221">
        <f t="shared" si="15"/>
        <v>375.1672139121656</v>
      </c>
      <c r="G255" s="222">
        <f t="shared" si="16"/>
        <v>328.92</v>
      </c>
      <c r="H255" s="166">
        <v>40</v>
      </c>
      <c r="I255" s="183">
        <v>729.85</v>
      </c>
      <c r="J255" s="183">
        <v>400.93</v>
      </c>
    </row>
    <row r="256" spans="1:10" ht="23.25">
      <c r="A256" s="164"/>
      <c r="B256" s="166">
        <v>8</v>
      </c>
      <c r="C256" s="178">
        <v>84.7774</v>
      </c>
      <c r="D256" s="178">
        <v>84.8826</v>
      </c>
      <c r="E256" s="220">
        <f t="shared" si="14"/>
        <v>0.10519999999999641</v>
      </c>
      <c r="F256" s="221">
        <f t="shared" si="15"/>
        <v>299.45915172216456</v>
      </c>
      <c r="G256" s="222">
        <f t="shared" si="16"/>
        <v>351.29999999999995</v>
      </c>
      <c r="H256" s="237">
        <v>41</v>
      </c>
      <c r="I256" s="183">
        <v>721.05</v>
      </c>
      <c r="J256" s="183">
        <v>369.75</v>
      </c>
    </row>
    <row r="257" spans="1:10" ht="23.25">
      <c r="A257" s="164"/>
      <c r="B257" s="166">
        <v>9</v>
      </c>
      <c r="C257" s="178">
        <v>87.6203</v>
      </c>
      <c r="D257" s="178">
        <v>87.7528</v>
      </c>
      <c r="E257" s="220">
        <f t="shared" si="14"/>
        <v>0.13249999999999318</v>
      </c>
      <c r="F257" s="221">
        <f t="shared" si="15"/>
        <v>389.3280051714312</v>
      </c>
      <c r="G257" s="222">
        <f t="shared" si="16"/>
        <v>340.33000000000004</v>
      </c>
      <c r="H257" s="166">
        <v>42</v>
      </c>
      <c r="I257" s="183">
        <v>694.46</v>
      </c>
      <c r="J257" s="183">
        <v>354.13</v>
      </c>
    </row>
    <row r="258" spans="1:10" ht="23.25">
      <c r="A258" s="164">
        <v>21806</v>
      </c>
      <c r="B258" s="166">
        <v>10</v>
      </c>
      <c r="C258" s="178">
        <v>85.0837</v>
      </c>
      <c r="D258" s="178">
        <v>85.1608</v>
      </c>
      <c r="E258" s="220">
        <f t="shared" si="14"/>
        <v>0.0771000000000015</v>
      </c>
      <c r="F258" s="221">
        <f t="shared" si="15"/>
        <v>291.4933837429168</v>
      </c>
      <c r="G258" s="222">
        <f t="shared" si="16"/>
        <v>264.5</v>
      </c>
      <c r="H258" s="237">
        <v>43</v>
      </c>
      <c r="I258" s="183">
        <v>828.89</v>
      </c>
      <c r="J258" s="183">
        <v>564.39</v>
      </c>
    </row>
    <row r="259" spans="1:10" ht="23.25">
      <c r="A259" s="164"/>
      <c r="B259" s="166">
        <v>11</v>
      </c>
      <c r="C259" s="178">
        <v>86.1098</v>
      </c>
      <c r="D259" s="178">
        <v>86.1984</v>
      </c>
      <c r="E259" s="220">
        <f t="shared" si="14"/>
        <v>0.08859999999999957</v>
      </c>
      <c r="F259" s="221">
        <f t="shared" si="15"/>
        <v>328.13599496314777</v>
      </c>
      <c r="G259" s="222">
        <f t="shared" si="16"/>
        <v>270.0100000000001</v>
      </c>
      <c r="H259" s="166">
        <v>44</v>
      </c>
      <c r="I259" s="183">
        <v>818.69</v>
      </c>
      <c r="J259" s="183">
        <v>548.68</v>
      </c>
    </row>
    <row r="260" spans="1:10" ht="23.25">
      <c r="A260" s="164"/>
      <c r="B260" s="166">
        <v>12</v>
      </c>
      <c r="C260" s="178">
        <v>84.8314</v>
      </c>
      <c r="D260" s="178">
        <v>84.9205</v>
      </c>
      <c r="E260" s="220">
        <f t="shared" si="14"/>
        <v>0.08910000000000196</v>
      </c>
      <c r="F260" s="221">
        <f t="shared" si="15"/>
        <v>316.4849216779809</v>
      </c>
      <c r="G260" s="222">
        <f t="shared" si="16"/>
        <v>281.53</v>
      </c>
      <c r="H260" s="237">
        <v>45</v>
      </c>
      <c r="I260" s="183">
        <v>794.39</v>
      </c>
      <c r="J260" s="183">
        <v>512.86</v>
      </c>
    </row>
    <row r="261" spans="1:10" ht="23.25">
      <c r="A261" s="164">
        <v>21807</v>
      </c>
      <c r="B261" s="166">
        <v>13</v>
      </c>
      <c r="C261" s="178">
        <v>86.7215</v>
      </c>
      <c r="D261" s="178">
        <v>86.8462</v>
      </c>
      <c r="E261" s="220">
        <f t="shared" si="14"/>
        <v>0.12469999999999004</v>
      </c>
      <c r="F261" s="221">
        <f t="shared" si="15"/>
        <v>407.96963946865816</v>
      </c>
      <c r="G261" s="222">
        <f t="shared" si="16"/>
        <v>305.65999999999997</v>
      </c>
      <c r="H261" s="166">
        <v>46</v>
      </c>
      <c r="I261" s="183">
        <v>663.67</v>
      </c>
      <c r="J261" s="183">
        <v>358.01</v>
      </c>
    </row>
    <row r="262" spans="1:10" ht="23.25">
      <c r="A262" s="164"/>
      <c r="B262" s="166">
        <v>14</v>
      </c>
      <c r="C262" s="178">
        <v>85.9299</v>
      </c>
      <c r="D262" s="178">
        <v>86.0581</v>
      </c>
      <c r="E262" s="220">
        <f t="shared" si="14"/>
        <v>0.12819999999999254</v>
      </c>
      <c r="F262" s="221">
        <f t="shared" si="15"/>
        <v>420.7693317578854</v>
      </c>
      <c r="G262" s="222">
        <f t="shared" si="16"/>
        <v>304.68000000000006</v>
      </c>
      <c r="H262" s="237">
        <v>47</v>
      </c>
      <c r="I262" s="183">
        <v>668.32</v>
      </c>
      <c r="J262" s="183">
        <v>363.64</v>
      </c>
    </row>
    <row r="263" spans="1:10" ht="23.25">
      <c r="A263" s="164"/>
      <c r="B263" s="166">
        <v>15</v>
      </c>
      <c r="C263" s="178">
        <v>86.9933</v>
      </c>
      <c r="D263" s="178">
        <v>87.1184</v>
      </c>
      <c r="E263" s="220">
        <f t="shared" si="14"/>
        <v>0.1250999999999891</v>
      </c>
      <c r="F263" s="221">
        <f t="shared" si="15"/>
        <v>411.68920920126726</v>
      </c>
      <c r="G263" s="222">
        <f t="shared" si="16"/>
        <v>303.87000000000006</v>
      </c>
      <c r="H263" s="166">
        <v>48</v>
      </c>
      <c r="I263" s="183">
        <v>659.69</v>
      </c>
      <c r="J263" s="183">
        <v>355.82</v>
      </c>
    </row>
    <row r="264" spans="1:10" ht="23.25">
      <c r="A264" s="164">
        <v>21812</v>
      </c>
      <c r="B264" s="166">
        <v>16</v>
      </c>
      <c r="C264" s="178">
        <v>86.1351</v>
      </c>
      <c r="D264" s="178">
        <v>86.2935</v>
      </c>
      <c r="E264" s="220">
        <f t="shared" si="14"/>
        <v>0.15840000000000032</v>
      </c>
      <c r="F264" s="221">
        <f t="shared" si="15"/>
        <v>544.1989899336941</v>
      </c>
      <c r="G264" s="222">
        <f t="shared" si="16"/>
        <v>291.07</v>
      </c>
      <c r="H264" s="237">
        <v>49</v>
      </c>
      <c r="I264" s="183">
        <v>648.63</v>
      </c>
      <c r="J264" s="183">
        <v>357.56</v>
      </c>
    </row>
    <row r="265" spans="1:10" ht="23.25">
      <c r="A265" s="164"/>
      <c r="B265" s="166">
        <v>17</v>
      </c>
      <c r="C265" s="178">
        <v>87.2063</v>
      </c>
      <c r="D265" s="178">
        <v>87.3645</v>
      </c>
      <c r="E265" s="220">
        <f t="shared" si="14"/>
        <v>0.1582000000000079</v>
      </c>
      <c r="F265" s="221">
        <f t="shared" si="15"/>
        <v>562.0692105450432</v>
      </c>
      <c r="G265" s="222">
        <f t="shared" si="16"/>
        <v>281.46000000000004</v>
      </c>
      <c r="H265" s="166">
        <v>50</v>
      </c>
      <c r="I265" s="183">
        <v>640.83</v>
      </c>
      <c r="J265" s="183">
        <v>359.37</v>
      </c>
    </row>
    <row r="266" spans="1:10" ht="23.25">
      <c r="A266" s="164"/>
      <c r="B266" s="166">
        <v>18</v>
      </c>
      <c r="C266" s="178">
        <v>85.1453</v>
      </c>
      <c r="D266" s="178">
        <v>85.3377</v>
      </c>
      <c r="E266" s="220">
        <f t="shared" si="14"/>
        <v>0.19239999999999213</v>
      </c>
      <c r="F266" s="221">
        <f t="shared" si="15"/>
        <v>596.718667617753</v>
      </c>
      <c r="G266" s="222">
        <f t="shared" si="16"/>
        <v>322.43000000000006</v>
      </c>
      <c r="H266" s="237">
        <v>51</v>
      </c>
      <c r="I266" s="183">
        <v>695.2</v>
      </c>
      <c r="J266" s="183">
        <v>372.77</v>
      </c>
    </row>
    <row r="267" spans="1:10" ht="23.25">
      <c r="A267" s="164">
        <v>21829</v>
      </c>
      <c r="B267" s="166">
        <v>1</v>
      </c>
      <c r="C267" s="178">
        <v>85.3914</v>
      </c>
      <c r="D267" s="178">
        <v>85.4502</v>
      </c>
      <c r="E267" s="220">
        <f t="shared" si="14"/>
        <v>0.05879999999999086</v>
      </c>
      <c r="F267" s="221">
        <f t="shared" si="15"/>
        <v>216.28779518866645</v>
      </c>
      <c r="G267" s="222">
        <f t="shared" si="16"/>
        <v>271.86</v>
      </c>
      <c r="H267" s="166">
        <v>52</v>
      </c>
      <c r="I267" s="183">
        <v>819.96</v>
      </c>
      <c r="J267" s="183">
        <v>548.1</v>
      </c>
    </row>
    <row r="268" spans="1:10" ht="23.25">
      <c r="A268" s="164"/>
      <c r="B268" s="166">
        <v>2</v>
      </c>
      <c r="C268" s="178">
        <v>87.4491</v>
      </c>
      <c r="D268" s="178">
        <v>87.5124</v>
      </c>
      <c r="E268" s="220">
        <f aca="true" t="shared" si="17" ref="E268:E366">D268-C268</f>
        <v>0.06329999999999814</v>
      </c>
      <c r="F268" s="221">
        <f aca="true" t="shared" si="18" ref="F268:F366">((10^6)*E268/G268)</f>
        <v>226.78417884780072</v>
      </c>
      <c r="G268" s="222">
        <f aca="true" t="shared" si="19" ref="G268:G428">I268-J268</f>
        <v>279.12</v>
      </c>
      <c r="H268" s="237">
        <v>53</v>
      </c>
      <c r="I268" s="183">
        <v>822.34</v>
      </c>
      <c r="J268" s="183">
        <v>543.22</v>
      </c>
    </row>
    <row r="269" spans="1:10" ht="23.25">
      <c r="A269" s="164"/>
      <c r="B269" s="166">
        <v>3</v>
      </c>
      <c r="C269" s="178">
        <v>85.8722</v>
      </c>
      <c r="D269" s="178">
        <v>85.9303</v>
      </c>
      <c r="E269" s="220">
        <f t="shared" si="17"/>
        <v>0.058099999999996044</v>
      </c>
      <c r="F269" s="221">
        <f t="shared" si="18"/>
        <v>234.92782337954816</v>
      </c>
      <c r="G269" s="222">
        <f t="shared" si="19"/>
        <v>247.30999999999995</v>
      </c>
      <c r="H269" s="166">
        <v>54</v>
      </c>
      <c r="I269" s="183">
        <v>891.88</v>
      </c>
      <c r="J269" s="183">
        <v>644.57</v>
      </c>
    </row>
    <row r="270" spans="1:10" ht="23.25">
      <c r="A270" s="164">
        <v>21849</v>
      </c>
      <c r="B270" s="166">
        <v>4</v>
      </c>
      <c r="C270" s="178">
        <v>85.0147</v>
      </c>
      <c r="D270" s="178">
        <v>85.0683</v>
      </c>
      <c r="E270" s="220">
        <f t="shared" si="17"/>
        <v>0.05359999999998877</v>
      </c>
      <c r="F270" s="221">
        <f t="shared" si="18"/>
        <v>177.81316348191604</v>
      </c>
      <c r="G270" s="222">
        <f t="shared" si="19"/>
        <v>301.44</v>
      </c>
      <c r="H270" s="237">
        <v>55</v>
      </c>
      <c r="I270" s="183">
        <v>777.35</v>
      </c>
      <c r="J270" s="183">
        <v>475.91</v>
      </c>
    </row>
    <row r="271" spans="1:10" ht="23.25">
      <c r="A271" s="164"/>
      <c r="B271" s="166">
        <v>5</v>
      </c>
      <c r="C271" s="178">
        <v>85.0426</v>
      </c>
      <c r="D271" s="178">
        <v>85.0991</v>
      </c>
      <c r="E271" s="220">
        <f t="shared" si="17"/>
        <v>0.056500000000013983</v>
      </c>
      <c r="F271" s="221">
        <f t="shared" si="18"/>
        <v>182.53481084228986</v>
      </c>
      <c r="G271" s="222">
        <f t="shared" si="19"/>
        <v>309.53000000000003</v>
      </c>
      <c r="H271" s="166">
        <v>56</v>
      </c>
      <c r="I271" s="183">
        <v>708.09</v>
      </c>
      <c r="J271" s="183">
        <v>398.56</v>
      </c>
    </row>
    <row r="272" spans="1:10" ht="23.25">
      <c r="A272" s="164"/>
      <c r="B272" s="166">
        <v>6</v>
      </c>
      <c r="C272" s="178">
        <v>87.3971</v>
      </c>
      <c r="D272" s="178">
        <v>87.4583</v>
      </c>
      <c r="E272" s="220">
        <f t="shared" si="17"/>
        <v>0.06119999999999948</v>
      </c>
      <c r="F272" s="221">
        <f t="shared" si="18"/>
        <v>191.3217456546189</v>
      </c>
      <c r="G272" s="222">
        <f t="shared" si="19"/>
        <v>319.87999999999994</v>
      </c>
      <c r="H272" s="237">
        <v>57</v>
      </c>
      <c r="I272" s="183">
        <v>696.17</v>
      </c>
      <c r="J272" s="183">
        <v>376.29</v>
      </c>
    </row>
    <row r="273" spans="1:10" ht="23.25">
      <c r="A273" s="164">
        <v>21854</v>
      </c>
      <c r="B273" s="166">
        <v>7</v>
      </c>
      <c r="C273" s="178">
        <v>86.4455</v>
      </c>
      <c r="D273" s="178">
        <v>86.5458</v>
      </c>
      <c r="E273" s="220">
        <f t="shared" si="17"/>
        <v>0.10030000000000427</v>
      </c>
      <c r="F273" s="221">
        <f t="shared" si="18"/>
        <v>364.5151911615215</v>
      </c>
      <c r="G273" s="222">
        <f t="shared" si="19"/>
        <v>275.1600000000001</v>
      </c>
      <c r="H273" s="166">
        <v>58</v>
      </c>
      <c r="I273" s="183">
        <v>820.46</v>
      </c>
      <c r="J273" s="183">
        <v>545.3</v>
      </c>
    </row>
    <row r="274" spans="1:10" ht="23.25">
      <c r="A274" s="164"/>
      <c r="B274" s="166">
        <v>8</v>
      </c>
      <c r="C274" s="178">
        <v>84.7966</v>
      </c>
      <c r="D274" s="178">
        <v>84.9085</v>
      </c>
      <c r="E274" s="220">
        <f t="shared" si="17"/>
        <v>0.11190000000000566</v>
      </c>
      <c r="F274" s="221">
        <f t="shared" si="18"/>
        <v>398.93048128344265</v>
      </c>
      <c r="G274" s="222">
        <f t="shared" si="19"/>
        <v>280.5</v>
      </c>
      <c r="H274" s="237">
        <v>59</v>
      </c>
      <c r="I274" s="183">
        <v>813.69</v>
      </c>
      <c r="J274" s="183">
        <v>533.19</v>
      </c>
    </row>
    <row r="275" spans="1:10" ht="23.25">
      <c r="A275" s="164"/>
      <c r="B275" s="166">
        <v>9</v>
      </c>
      <c r="C275" s="178">
        <v>87.6413</v>
      </c>
      <c r="D275" s="178">
        <v>87.757</v>
      </c>
      <c r="E275" s="220">
        <f t="shared" si="17"/>
        <v>0.11570000000000391</v>
      </c>
      <c r="F275" s="221">
        <f t="shared" si="18"/>
        <v>424.54041756872226</v>
      </c>
      <c r="G275" s="222">
        <f t="shared" si="19"/>
        <v>272.5300000000001</v>
      </c>
      <c r="H275" s="166">
        <v>60</v>
      </c>
      <c r="I275" s="183">
        <v>817.84</v>
      </c>
      <c r="J275" s="183">
        <v>545.31</v>
      </c>
    </row>
    <row r="276" spans="1:10" ht="23.25">
      <c r="A276" s="164">
        <v>21865</v>
      </c>
      <c r="B276" s="166">
        <v>10</v>
      </c>
      <c r="C276" s="178">
        <v>85.1021</v>
      </c>
      <c r="D276" s="178">
        <v>85.4542</v>
      </c>
      <c r="E276" s="220">
        <f t="shared" si="17"/>
        <v>0.3521000000000072</v>
      </c>
      <c r="F276" s="221">
        <f t="shared" si="18"/>
        <v>1113.1836863737187</v>
      </c>
      <c r="G276" s="222">
        <f t="shared" si="19"/>
        <v>316.29999999999995</v>
      </c>
      <c r="H276" s="237">
        <v>61</v>
      </c>
      <c r="I276" s="183">
        <v>666.28</v>
      </c>
      <c r="J276" s="183">
        <v>349.98</v>
      </c>
    </row>
    <row r="277" spans="1:10" ht="23.25">
      <c r="A277" s="164"/>
      <c r="B277" s="166">
        <v>11</v>
      </c>
      <c r="C277" s="178">
        <v>86.1146</v>
      </c>
      <c r="D277" s="178">
        <v>86.4971</v>
      </c>
      <c r="E277" s="220">
        <f t="shared" si="17"/>
        <v>0.3825000000000074</v>
      </c>
      <c r="F277" s="221">
        <f t="shared" si="18"/>
        <v>1043.1723347969764</v>
      </c>
      <c r="G277" s="222">
        <f t="shared" si="19"/>
        <v>366.6700000000001</v>
      </c>
      <c r="H277" s="166">
        <v>62</v>
      </c>
      <c r="I277" s="183">
        <v>736.82</v>
      </c>
      <c r="J277" s="183">
        <v>370.15</v>
      </c>
    </row>
    <row r="278" spans="1:10" ht="23.25">
      <c r="A278" s="164"/>
      <c r="B278" s="166">
        <v>12</v>
      </c>
      <c r="C278" s="178">
        <v>84.864</v>
      </c>
      <c r="D278" s="178">
        <v>85.2077</v>
      </c>
      <c r="E278" s="220">
        <f t="shared" si="17"/>
        <v>0.34369999999999834</v>
      </c>
      <c r="F278" s="221">
        <f t="shared" si="18"/>
        <v>894.516305337944</v>
      </c>
      <c r="G278" s="222">
        <f t="shared" si="19"/>
        <v>384.2300000000001</v>
      </c>
      <c r="H278" s="237">
        <v>63</v>
      </c>
      <c r="I278" s="183">
        <v>753.07</v>
      </c>
      <c r="J278" s="183">
        <v>368.84</v>
      </c>
    </row>
    <row r="279" spans="1:10" ht="23.25">
      <c r="A279" s="164">
        <v>21866</v>
      </c>
      <c r="B279" s="166">
        <v>13</v>
      </c>
      <c r="C279" s="178">
        <v>86.759</v>
      </c>
      <c r="D279" s="178">
        <v>87.033</v>
      </c>
      <c r="E279" s="220">
        <f t="shared" si="17"/>
        <v>0.2740000000000009</v>
      </c>
      <c r="F279" s="221">
        <f t="shared" si="18"/>
        <v>837.9461145600811</v>
      </c>
      <c r="G279" s="222">
        <f t="shared" si="19"/>
        <v>326.99</v>
      </c>
      <c r="H279" s="166">
        <v>64</v>
      </c>
      <c r="I279" s="183">
        <v>867.37</v>
      </c>
      <c r="J279" s="183">
        <v>540.38</v>
      </c>
    </row>
    <row r="280" spans="1:10" ht="23.25">
      <c r="A280" s="164"/>
      <c r="B280" s="166">
        <v>14</v>
      </c>
      <c r="C280" s="178">
        <v>85.959</v>
      </c>
      <c r="D280" s="178">
        <v>86.2621</v>
      </c>
      <c r="E280" s="220">
        <f t="shared" si="17"/>
        <v>0.3031000000000006</v>
      </c>
      <c r="F280" s="221">
        <f t="shared" si="18"/>
        <v>884.8601623168115</v>
      </c>
      <c r="G280" s="222">
        <f t="shared" si="19"/>
        <v>342.53999999999996</v>
      </c>
      <c r="H280" s="237">
        <v>65</v>
      </c>
      <c r="I280" s="183">
        <v>786.51</v>
      </c>
      <c r="J280" s="183">
        <v>443.97</v>
      </c>
    </row>
    <row r="281" spans="1:10" ht="23.25">
      <c r="A281" s="164"/>
      <c r="B281" s="166">
        <v>15</v>
      </c>
      <c r="C281" s="178">
        <v>87.0268</v>
      </c>
      <c r="D281" s="178">
        <v>87.3212</v>
      </c>
      <c r="E281" s="220">
        <f t="shared" si="17"/>
        <v>0.2944000000000102</v>
      </c>
      <c r="F281" s="221">
        <f t="shared" si="18"/>
        <v>805.8467686749245</v>
      </c>
      <c r="G281" s="222">
        <f t="shared" si="19"/>
        <v>365.33</v>
      </c>
      <c r="H281" s="166">
        <v>66</v>
      </c>
      <c r="I281" s="183">
        <v>704.9</v>
      </c>
      <c r="J281" s="183">
        <v>339.57</v>
      </c>
    </row>
    <row r="282" spans="1:10" ht="23.25">
      <c r="A282" s="164">
        <v>21872</v>
      </c>
      <c r="B282" s="166">
        <v>16</v>
      </c>
      <c r="C282" s="178">
        <v>86.1569</v>
      </c>
      <c r="D282" s="178">
        <v>86.2336</v>
      </c>
      <c r="E282" s="220">
        <f t="shared" si="17"/>
        <v>0.07670000000000243</v>
      </c>
      <c r="F282" s="221">
        <f t="shared" si="18"/>
        <v>212.0893706448469</v>
      </c>
      <c r="G282" s="222">
        <f t="shared" si="19"/>
        <v>361.64</v>
      </c>
      <c r="H282" s="237">
        <v>67</v>
      </c>
      <c r="I282" s="183">
        <v>731.04</v>
      </c>
      <c r="J282" s="183">
        <v>369.4</v>
      </c>
    </row>
    <row r="283" spans="1:10" ht="23.25">
      <c r="A283" s="164"/>
      <c r="B283" s="166">
        <v>17</v>
      </c>
      <c r="C283" s="178">
        <v>87.2548</v>
      </c>
      <c r="D283" s="178">
        <v>87.3313</v>
      </c>
      <c r="E283" s="220">
        <f t="shared" si="17"/>
        <v>0.0764999999999958</v>
      </c>
      <c r="F283" s="221">
        <f t="shared" si="18"/>
        <v>192.5594039468279</v>
      </c>
      <c r="G283" s="222">
        <f t="shared" si="19"/>
        <v>397.28000000000003</v>
      </c>
      <c r="H283" s="166">
        <v>68</v>
      </c>
      <c r="I283" s="183">
        <v>772.37</v>
      </c>
      <c r="J283" s="183">
        <v>375.09</v>
      </c>
    </row>
    <row r="284" spans="1:10" ht="23.25">
      <c r="A284" s="164"/>
      <c r="B284" s="166">
        <v>18</v>
      </c>
      <c r="C284" s="178">
        <v>85.1814</v>
      </c>
      <c r="D284" s="178">
        <v>85.2603</v>
      </c>
      <c r="E284" s="220">
        <f t="shared" si="17"/>
        <v>0.07890000000000441</v>
      </c>
      <c r="F284" s="221">
        <f t="shared" si="18"/>
        <v>244.85615864446018</v>
      </c>
      <c r="G284" s="222">
        <f t="shared" si="19"/>
        <v>322.23</v>
      </c>
      <c r="H284" s="237">
        <v>69</v>
      </c>
      <c r="I284" s="183">
        <v>841.21</v>
      </c>
      <c r="J284" s="183">
        <v>518.98</v>
      </c>
    </row>
    <row r="285" spans="1:10" ht="23.25">
      <c r="A285" s="164">
        <v>21892</v>
      </c>
      <c r="B285" s="166">
        <v>1</v>
      </c>
      <c r="C285" s="178">
        <v>85.41</v>
      </c>
      <c r="D285" s="178">
        <v>85.4473</v>
      </c>
      <c r="E285" s="220">
        <f t="shared" si="17"/>
        <v>0.03730000000000189</v>
      </c>
      <c r="F285" s="221">
        <f t="shared" si="18"/>
        <v>121.9990841891865</v>
      </c>
      <c r="G285" s="222">
        <f t="shared" si="19"/>
        <v>305.74</v>
      </c>
      <c r="H285" s="166">
        <v>70</v>
      </c>
      <c r="I285" s="183">
        <v>707.62</v>
      </c>
      <c r="J285" s="183">
        <v>401.88</v>
      </c>
    </row>
    <row r="286" spans="1:10" ht="23.25">
      <c r="A286" s="164"/>
      <c r="B286" s="166">
        <v>2</v>
      </c>
      <c r="C286" s="178">
        <v>87.4493</v>
      </c>
      <c r="D286" s="178">
        <v>87.4873</v>
      </c>
      <c r="E286" s="220">
        <f t="shared" si="17"/>
        <v>0.038000000000010914</v>
      </c>
      <c r="F286" s="221">
        <f t="shared" si="18"/>
        <v>124.77016023118897</v>
      </c>
      <c r="G286" s="222">
        <f t="shared" si="19"/>
        <v>304.56</v>
      </c>
      <c r="H286" s="237">
        <v>71</v>
      </c>
      <c r="I286" s="183">
        <v>744.38</v>
      </c>
      <c r="J286" s="183">
        <v>439.82</v>
      </c>
    </row>
    <row r="287" spans="1:10" ht="23.25">
      <c r="A287" s="164"/>
      <c r="B287" s="166">
        <v>3</v>
      </c>
      <c r="C287" s="178">
        <v>85.8543</v>
      </c>
      <c r="D287" s="178">
        <v>85.894</v>
      </c>
      <c r="E287" s="220">
        <f t="shared" si="17"/>
        <v>0.039700000000010505</v>
      </c>
      <c r="F287" s="221">
        <f t="shared" si="18"/>
        <v>128.10170694721214</v>
      </c>
      <c r="G287" s="222">
        <f t="shared" si="19"/>
        <v>309.90999999999997</v>
      </c>
      <c r="H287" s="166">
        <v>72</v>
      </c>
      <c r="I287" s="183">
        <v>624.42</v>
      </c>
      <c r="J287" s="183">
        <v>314.51</v>
      </c>
    </row>
    <row r="288" spans="1:10" ht="23.25">
      <c r="A288" s="164">
        <v>21904</v>
      </c>
      <c r="B288" s="166">
        <v>4</v>
      </c>
      <c r="C288" s="178">
        <v>85.0126</v>
      </c>
      <c r="D288" s="178">
        <v>85.0243</v>
      </c>
      <c r="E288" s="220">
        <f t="shared" si="17"/>
        <v>0.011699999999990496</v>
      </c>
      <c r="F288" s="221">
        <f t="shared" si="18"/>
        <v>46.110191534604304</v>
      </c>
      <c r="G288" s="222">
        <f t="shared" si="19"/>
        <v>253.74</v>
      </c>
      <c r="H288" s="237">
        <v>73</v>
      </c>
      <c r="I288" s="183">
        <v>790.47</v>
      </c>
      <c r="J288" s="183">
        <v>536.73</v>
      </c>
    </row>
    <row r="289" spans="1:10" ht="23.25">
      <c r="A289" s="164"/>
      <c r="B289" s="166">
        <v>5</v>
      </c>
      <c r="C289" s="178">
        <v>85.0008</v>
      </c>
      <c r="D289" s="178">
        <v>85.0146</v>
      </c>
      <c r="E289" s="220">
        <f t="shared" si="17"/>
        <v>0.013800000000003365</v>
      </c>
      <c r="F289" s="221">
        <f t="shared" si="18"/>
        <v>52.86748649581798</v>
      </c>
      <c r="G289" s="222">
        <f t="shared" si="19"/>
        <v>261.03</v>
      </c>
      <c r="H289" s="166">
        <v>74</v>
      </c>
      <c r="I289" s="183">
        <v>876.26</v>
      </c>
      <c r="J289" s="183">
        <v>615.23</v>
      </c>
    </row>
    <row r="290" spans="1:10" ht="23.25">
      <c r="A290" s="164"/>
      <c r="B290" s="166">
        <v>6</v>
      </c>
      <c r="C290" s="178">
        <v>87.3695</v>
      </c>
      <c r="D290" s="178">
        <v>87.3865</v>
      </c>
      <c r="E290" s="220">
        <f t="shared" si="17"/>
        <v>0.016999999999995907</v>
      </c>
      <c r="F290" s="221">
        <f t="shared" si="18"/>
        <v>61.166480768524124</v>
      </c>
      <c r="G290" s="222">
        <f t="shared" si="19"/>
        <v>277.92999999999995</v>
      </c>
      <c r="H290" s="166">
        <v>75</v>
      </c>
      <c r="I290" s="183">
        <v>761.91</v>
      </c>
      <c r="J290" s="183">
        <v>483.98</v>
      </c>
    </row>
    <row r="291" spans="1:10" ht="23.25">
      <c r="A291" s="164">
        <v>21921</v>
      </c>
      <c r="B291" s="166">
        <v>1</v>
      </c>
      <c r="C291" s="178">
        <v>85.3716</v>
      </c>
      <c r="D291" s="178">
        <v>85.398</v>
      </c>
      <c r="E291" s="251">
        <f t="shared" si="17"/>
        <v>0.026399999999995316</v>
      </c>
      <c r="F291" s="221">
        <f t="shared" si="18"/>
        <v>72.70724318368305</v>
      </c>
      <c r="G291" s="251">
        <f t="shared" si="19"/>
        <v>363.09999999999997</v>
      </c>
      <c r="H291" s="166">
        <v>76</v>
      </c>
      <c r="I291" s="183">
        <v>738.18</v>
      </c>
      <c r="J291" s="183">
        <v>375.08</v>
      </c>
    </row>
    <row r="292" spans="1:10" ht="23.25">
      <c r="A292" s="164"/>
      <c r="B292" s="166">
        <v>2</v>
      </c>
      <c r="C292" s="178">
        <v>87.4136</v>
      </c>
      <c r="D292" s="178">
        <v>87.4443</v>
      </c>
      <c r="E292" s="251">
        <f t="shared" si="17"/>
        <v>0.030699999999995953</v>
      </c>
      <c r="F292" s="221">
        <f t="shared" si="18"/>
        <v>94.89660288706983</v>
      </c>
      <c r="G292" s="251">
        <f t="shared" si="19"/>
        <v>323.50999999999993</v>
      </c>
      <c r="H292" s="166">
        <v>77</v>
      </c>
      <c r="I292" s="183">
        <v>754.81</v>
      </c>
      <c r="J292" s="183">
        <v>431.3</v>
      </c>
    </row>
    <row r="293" spans="1:10" ht="23.25">
      <c r="A293" s="164"/>
      <c r="B293" s="166">
        <v>3</v>
      </c>
      <c r="C293" s="178">
        <v>85.8322</v>
      </c>
      <c r="D293" s="178">
        <v>85.8595</v>
      </c>
      <c r="E293" s="251">
        <f t="shared" si="17"/>
        <v>0.02729999999999677</v>
      </c>
      <c r="F293" s="221">
        <f t="shared" si="18"/>
        <v>80.44554455444592</v>
      </c>
      <c r="G293" s="251">
        <f t="shared" si="19"/>
        <v>339.36</v>
      </c>
      <c r="H293" s="166">
        <v>78</v>
      </c>
      <c r="I293" s="183">
        <v>741.38</v>
      </c>
      <c r="J293" s="183">
        <v>402.02</v>
      </c>
    </row>
    <row r="294" spans="1:10" ht="23.25">
      <c r="A294" s="164">
        <v>21934</v>
      </c>
      <c r="B294" s="166">
        <v>4</v>
      </c>
      <c r="C294" s="178">
        <v>84.9806</v>
      </c>
      <c r="D294" s="178">
        <v>84.9975</v>
      </c>
      <c r="E294" s="251">
        <f t="shared" si="17"/>
        <v>0.0169000000000068</v>
      </c>
      <c r="F294" s="221">
        <f t="shared" si="18"/>
        <v>60.645207593235014</v>
      </c>
      <c r="G294" s="251">
        <f t="shared" si="19"/>
        <v>278.66999999999996</v>
      </c>
      <c r="H294" s="166">
        <v>79</v>
      </c>
      <c r="I294" s="183">
        <v>717.55</v>
      </c>
      <c r="J294" s="183">
        <v>438.88</v>
      </c>
    </row>
    <row r="295" spans="1:10" ht="23.25">
      <c r="A295" s="164"/>
      <c r="B295" s="166">
        <v>5</v>
      </c>
      <c r="C295" s="178">
        <v>84.9823</v>
      </c>
      <c r="D295" s="178">
        <v>85.0044</v>
      </c>
      <c r="E295" s="251">
        <f t="shared" si="17"/>
        <v>0.02210000000000889</v>
      </c>
      <c r="F295" s="221">
        <f t="shared" si="18"/>
        <v>77.56291018849853</v>
      </c>
      <c r="G295" s="251">
        <f t="shared" si="19"/>
        <v>284.93000000000006</v>
      </c>
      <c r="H295" s="166">
        <v>80</v>
      </c>
      <c r="I295" s="183">
        <v>825.22</v>
      </c>
      <c r="J295" s="183">
        <v>540.29</v>
      </c>
    </row>
    <row r="296" spans="1:10" ht="23.25">
      <c r="A296" s="164"/>
      <c r="B296" s="166">
        <v>6</v>
      </c>
      <c r="C296" s="178">
        <v>87.3512</v>
      </c>
      <c r="D296" s="178">
        <v>87.3742</v>
      </c>
      <c r="E296" s="251">
        <f t="shared" si="17"/>
        <v>0.022999999999996135</v>
      </c>
      <c r="F296" s="221">
        <f t="shared" si="18"/>
        <v>75.88505064501021</v>
      </c>
      <c r="G296" s="251">
        <f t="shared" si="19"/>
        <v>303.0899999999999</v>
      </c>
      <c r="H296" s="166">
        <v>81</v>
      </c>
      <c r="I296" s="183">
        <v>836.66</v>
      </c>
      <c r="J296" s="183">
        <v>533.57</v>
      </c>
    </row>
    <row r="297" spans="1:10" ht="23.25">
      <c r="A297" s="164">
        <v>21942</v>
      </c>
      <c r="B297" s="166">
        <v>7</v>
      </c>
      <c r="C297" s="178">
        <v>86.3984</v>
      </c>
      <c r="D297" s="178">
        <v>86.4113</v>
      </c>
      <c r="E297" s="251">
        <f t="shared" si="17"/>
        <v>0.01290000000000191</v>
      </c>
      <c r="F297" s="221">
        <f t="shared" si="18"/>
        <v>50.49911920141677</v>
      </c>
      <c r="G297" s="251">
        <f t="shared" si="19"/>
        <v>255.44999999999993</v>
      </c>
      <c r="H297" s="166">
        <v>82</v>
      </c>
      <c r="I297" s="183">
        <v>821.39</v>
      </c>
      <c r="J297" s="183">
        <v>565.94</v>
      </c>
    </row>
    <row r="298" spans="1:10" ht="23.25">
      <c r="A298" s="164"/>
      <c r="B298" s="166">
        <v>8</v>
      </c>
      <c r="C298" s="178">
        <v>84.7413</v>
      </c>
      <c r="D298" s="178">
        <v>84.7596</v>
      </c>
      <c r="E298" s="251">
        <f t="shared" si="17"/>
        <v>0.01830000000001064</v>
      </c>
      <c r="F298" s="221">
        <f t="shared" si="18"/>
        <v>61.98137171891835</v>
      </c>
      <c r="G298" s="251">
        <f t="shared" si="19"/>
        <v>295.24999999999994</v>
      </c>
      <c r="H298" s="166">
        <v>83</v>
      </c>
      <c r="I298" s="183">
        <v>774.04</v>
      </c>
      <c r="J298" s="183">
        <v>478.79</v>
      </c>
    </row>
    <row r="299" spans="1:10" ht="23.25">
      <c r="A299" s="164"/>
      <c r="B299" s="166">
        <v>9</v>
      </c>
      <c r="C299" s="178">
        <v>87.5967</v>
      </c>
      <c r="D299" s="178">
        <v>87.611</v>
      </c>
      <c r="E299" s="251">
        <f t="shared" si="17"/>
        <v>0.014300000000005753</v>
      </c>
      <c r="F299" s="221">
        <f t="shared" si="18"/>
        <v>50.52646456082875</v>
      </c>
      <c r="G299" s="251">
        <f t="shared" si="19"/>
        <v>283.02</v>
      </c>
      <c r="H299" s="166">
        <v>84</v>
      </c>
      <c r="I299" s="183">
        <v>832.37</v>
      </c>
      <c r="J299" s="183">
        <v>549.35</v>
      </c>
    </row>
    <row r="300" spans="1:10" ht="23.25">
      <c r="A300" s="164">
        <v>21947</v>
      </c>
      <c r="B300" s="166">
        <v>1</v>
      </c>
      <c r="C300" s="178">
        <v>85.4114</v>
      </c>
      <c r="D300" s="178">
        <v>85.4304</v>
      </c>
      <c r="E300" s="251">
        <f t="shared" si="17"/>
        <v>0.019000000000005457</v>
      </c>
      <c r="F300" s="221">
        <f t="shared" si="18"/>
        <v>59.21954868471967</v>
      </c>
      <c r="G300" s="251">
        <f t="shared" si="19"/>
        <v>320.84</v>
      </c>
      <c r="H300" s="166">
        <v>85</v>
      </c>
      <c r="I300" s="183">
        <v>740.79</v>
      </c>
      <c r="J300" s="183">
        <v>419.95</v>
      </c>
    </row>
    <row r="301" spans="1:10" ht="23.25">
      <c r="A301" s="164"/>
      <c r="B301" s="166">
        <v>2</v>
      </c>
      <c r="C301" s="178">
        <v>87.4753</v>
      </c>
      <c r="D301" s="178">
        <v>87.486</v>
      </c>
      <c r="E301" s="251">
        <f t="shared" si="17"/>
        <v>0.010699999999999932</v>
      </c>
      <c r="F301" s="221">
        <f t="shared" si="18"/>
        <v>33.82115876979464</v>
      </c>
      <c r="G301" s="251">
        <f t="shared" si="19"/>
        <v>316.37</v>
      </c>
      <c r="H301" s="166">
        <v>86</v>
      </c>
      <c r="I301" s="183">
        <v>695.49</v>
      </c>
      <c r="J301" s="183">
        <v>379.12</v>
      </c>
    </row>
    <row r="302" spans="1:10" ht="23.25">
      <c r="A302" s="164"/>
      <c r="B302" s="166">
        <v>3</v>
      </c>
      <c r="C302" s="178">
        <v>85.8646</v>
      </c>
      <c r="D302" s="178">
        <v>85.8795</v>
      </c>
      <c r="E302" s="251">
        <f t="shared" si="17"/>
        <v>0.014899999999997249</v>
      </c>
      <c r="F302" s="221">
        <f t="shared" si="18"/>
        <v>47.820784389233104</v>
      </c>
      <c r="G302" s="251">
        <f t="shared" si="19"/>
        <v>311.58</v>
      </c>
      <c r="H302" s="166">
        <v>87</v>
      </c>
      <c r="I302" s="183">
        <v>821.78</v>
      </c>
      <c r="J302" s="183">
        <v>510.2</v>
      </c>
    </row>
    <row r="303" spans="1:10" ht="23.25">
      <c r="A303" s="164">
        <v>21962</v>
      </c>
      <c r="B303" s="166">
        <v>4</v>
      </c>
      <c r="C303" s="178">
        <v>84.9956</v>
      </c>
      <c r="D303" s="178">
        <v>85.0105</v>
      </c>
      <c r="E303" s="251">
        <f t="shared" si="17"/>
        <v>0.014899999999997249</v>
      </c>
      <c r="F303" s="221">
        <f t="shared" si="18"/>
        <v>45.78276232907435</v>
      </c>
      <c r="G303" s="251">
        <f t="shared" si="19"/>
        <v>325.45000000000005</v>
      </c>
      <c r="H303" s="166">
        <v>88</v>
      </c>
      <c r="I303" s="183">
        <v>672.46</v>
      </c>
      <c r="J303" s="183">
        <v>347.01</v>
      </c>
    </row>
    <row r="304" spans="1:10" ht="23.25">
      <c r="A304" s="164"/>
      <c r="B304" s="166">
        <v>5</v>
      </c>
      <c r="C304" s="178">
        <v>85.0251</v>
      </c>
      <c r="D304" s="178">
        <v>85.0438</v>
      </c>
      <c r="E304" s="251">
        <f t="shared" si="17"/>
        <v>0.01870000000000971</v>
      </c>
      <c r="F304" s="221">
        <f t="shared" si="18"/>
        <v>69.59952359687998</v>
      </c>
      <c r="G304" s="251">
        <f t="shared" si="19"/>
        <v>268.67999999999995</v>
      </c>
      <c r="H304" s="166">
        <v>89</v>
      </c>
      <c r="I304" s="183">
        <v>819</v>
      </c>
      <c r="J304" s="183">
        <v>550.32</v>
      </c>
    </row>
    <row r="305" spans="1:10" ht="23.25">
      <c r="A305" s="164"/>
      <c r="B305" s="166">
        <v>6</v>
      </c>
      <c r="C305" s="178">
        <v>87.3814</v>
      </c>
      <c r="D305" s="178">
        <v>87.3977</v>
      </c>
      <c r="E305" s="251">
        <f t="shared" si="17"/>
        <v>0.01630000000000109</v>
      </c>
      <c r="F305" s="221">
        <f t="shared" si="18"/>
        <v>57.55649717514511</v>
      </c>
      <c r="G305" s="251">
        <f t="shared" si="19"/>
        <v>283.19999999999993</v>
      </c>
      <c r="H305" s="166">
        <v>90</v>
      </c>
      <c r="I305" s="183">
        <v>820.64</v>
      </c>
      <c r="J305" s="183">
        <v>537.44</v>
      </c>
    </row>
    <row r="306" spans="1:10" ht="23.25">
      <c r="A306" s="164">
        <v>21973</v>
      </c>
      <c r="B306" s="166">
        <v>7</v>
      </c>
      <c r="C306" s="178">
        <v>86.4185</v>
      </c>
      <c r="D306" s="178">
        <v>86.429</v>
      </c>
      <c r="E306" s="251">
        <f t="shared" si="17"/>
        <v>0.010500000000007503</v>
      </c>
      <c r="F306" s="221">
        <f t="shared" si="18"/>
        <v>40.14221814431129</v>
      </c>
      <c r="G306" s="251">
        <f t="shared" si="19"/>
        <v>261.56999999999994</v>
      </c>
      <c r="H306" s="166">
        <v>91</v>
      </c>
      <c r="I306" s="183">
        <v>811.15</v>
      </c>
      <c r="J306" s="183">
        <v>549.58</v>
      </c>
    </row>
    <row r="307" spans="1:10" ht="23.25">
      <c r="A307" s="164"/>
      <c r="B307" s="166">
        <v>8</v>
      </c>
      <c r="C307" s="178">
        <v>84.7603</v>
      </c>
      <c r="D307" s="178">
        <v>84.7705</v>
      </c>
      <c r="E307" s="251">
        <f t="shared" si="17"/>
        <v>0.010199999999997544</v>
      </c>
      <c r="F307" s="221">
        <f t="shared" si="18"/>
        <v>32.92978208231653</v>
      </c>
      <c r="G307" s="251">
        <f t="shared" si="19"/>
        <v>309.75</v>
      </c>
      <c r="H307" s="166">
        <v>92</v>
      </c>
      <c r="I307" s="183">
        <v>623.28</v>
      </c>
      <c r="J307" s="183">
        <v>313.53</v>
      </c>
    </row>
    <row r="308" spans="1:10" ht="23.25">
      <c r="A308" s="164"/>
      <c r="B308" s="166">
        <v>9</v>
      </c>
      <c r="C308" s="178">
        <v>87.6226</v>
      </c>
      <c r="D308" s="178">
        <v>87.6322</v>
      </c>
      <c r="E308" s="251">
        <f t="shared" si="17"/>
        <v>0.009599999999991837</v>
      </c>
      <c r="F308" s="221">
        <f t="shared" si="18"/>
        <v>30.079899733641973</v>
      </c>
      <c r="G308" s="251">
        <f t="shared" si="19"/>
        <v>319.15000000000003</v>
      </c>
      <c r="H308" s="166">
        <v>93</v>
      </c>
      <c r="I308" s="183">
        <v>792.96</v>
      </c>
      <c r="J308" s="183">
        <v>473.81</v>
      </c>
    </row>
    <row r="309" spans="1:10" ht="23.25">
      <c r="A309" s="164">
        <v>21985</v>
      </c>
      <c r="B309" s="166">
        <v>19</v>
      </c>
      <c r="C309" s="178">
        <v>88.9445</v>
      </c>
      <c r="D309" s="178">
        <v>88.9457</v>
      </c>
      <c r="E309" s="251">
        <f t="shared" si="17"/>
        <v>0.0011999999999972033</v>
      </c>
      <c r="F309" s="221">
        <f t="shared" si="18"/>
        <v>3.757515030051363</v>
      </c>
      <c r="G309" s="251">
        <f t="shared" si="19"/>
        <v>319.36</v>
      </c>
      <c r="H309" s="166">
        <v>94</v>
      </c>
      <c r="I309" s="183">
        <v>852.95</v>
      </c>
      <c r="J309" s="183">
        <v>533.59</v>
      </c>
    </row>
    <row r="310" spans="1:10" ht="23.25">
      <c r="A310" s="164"/>
      <c r="B310" s="166">
        <v>20</v>
      </c>
      <c r="C310" s="178">
        <v>84.632</v>
      </c>
      <c r="D310" s="178">
        <v>84.6352</v>
      </c>
      <c r="E310" s="251">
        <f t="shared" si="17"/>
        <v>0.003199999999992542</v>
      </c>
      <c r="F310" s="221">
        <f t="shared" si="18"/>
        <v>9.291791283116648</v>
      </c>
      <c r="G310" s="251">
        <f t="shared" si="19"/>
        <v>344.39</v>
      </c>
      <c r="H310" s="166">
        <v>95</v>
      </c>
      <c r="I310" s="183">
        <v>725.17</v>
      </c>
      <c r="J310" s="183">
        <v>380.78</v>
      </c>
    </row>
    <row r="311" spans="1:10" ht="23.25">
      <c r="A311" s="164"/>
      <c r="B311" s="166">
        <v>21</v>
      </c>
      <c r="C311" s="178">
        <v>86.3335</v>
      </c>
      <c r="D311" s="178">
        <v>86.3374</v>
      </c>
      <c r="E311" s="251">
        <f t="shared" si="17"/>
        <v>0.003900000000001569</v>
      </c>
      <c r="F311" s="221">
        <f t="shared" si="18"/>
        <v>12.376630383045821</v>
      </c>
      <c r="G311" s="251">
        <f t="shared" si="19"/>
        <v>315.11</v>
      </c>
      <c r="H311" s="166">
        <v>96</v>
      </c>
      <c r="I311" s="183">
        <v>746.48</v>
      </c>
      <c r="J311" s="183">
        <v>431.37</v>
      </c>
    </row>
    <row r="312" spans="1:10" ht="23.25">
      <c r="A312" s="164">
        <v>21992</v>
      </c>
      <c r="B312" s="166">
        <v>22</v>
      </c>
      <c r="C312" s="178">
        <v>85.106</v>
      </c>
      <c r="D312" s="178">
        <v>85.1082</v>
      </c>
      <c r="E312" s="251">
        <f t="shared" si="17"/>
        <v>0.002200000000001978</v>
      </c>
      <c r="F312" s="221">
        <f t="shared" si="18"/>
        <v>7.874579425878653</v>
      </c>
      <c r="G312" s="251">
        <f t="shared" si="19"/>
        <v>279.38</v>
      </c>
      <c r="H312" s="166">
        <v>97</v>
      </c>
      <c r="I312" s="183">
        <v>758.24</v>
      </c>
      <c r="J312" s="183">
        <v>478.86</v>
      </c>
    </row>
    <row r="313" spans="1:10" ht="23.25">
      <c r="A313" s="164"/>
      <c r="B313" s="166">
        <v>23</v>
      </c>
      <c r="C313" s="178">
        <v>87.6521</v>
      </c>
      <c r="D313" s="178">
        <v>87.653</v>
      </c>
      <c r="E313" s="251">
        <f t="shared" si="17"/>
        <v>0.0009000000000014552</v>
      </c>
      <c r="F313" s="221">
        <f t="shared" si="18"/>
        <v>3.3585849162273966</v>
      </c>
      <c r="G313" s="251">
        <f t="shared" si="19"/>
        <v>267.9699999999999</v>
      </c>
      <c r="H313" s="166">
        <v>98</v>
      </c>
      <c r="I313" s="183">
        <v>833.92</v>
      </c>
      <c r="J313" s="183">
        <v>565.95</v>
      </c>
    </row>
    <row r="314" spans="1:10" ht="23.25">
      <c r="A314" s="164"/>
      <c r="B314" s="166">
        <v>24</v>
      </c>
      <c r="C314" s="178">
        <v>88.0105</v>
      </c>
      <c r="D314" s="178">
        <v>88.0109</v>
      </c>
      <c r="E314" s="251">
        <f t="shared" si="17"/>
        <v>0.0004000000000132786</v>
      </c>
      <c r="F314" s="221">
        <f t="shared" si="18"/>
        <v>1.4771048744951207</v>
      </c>
      <c r="G314" s="251">
        <f t="shared" si="19"/>
        <v>270.79999999999995</v>
      </c>
      <c r="H314" s="166">
        <v>99</v>
      </c>
      <c r="I314" s="183">
        <v>822.39</v>
      </c>
      <c r="J314" s="183">
        <v>551.59</v>
      </c>
    </row>
    <row r="315" spans="1:10" ht="23.25">
      <c r="A315" s="164">
        <v>21999</v>
      </c>
      <c r="B315" s="166">
        <v>25</v>
      </c>
      <c r="C315" s="178">
        <v>87.0217</v>
      </c>
      <c r="D315" s="178">
        <v>87.0251</v>
      </c>
      <c r="E315" s="251">
        <f t="shared" si="17"/>
        <v>0.0033999999999991815</v>
      </c>
      <c r="F315" s="221">
        <f t="shared" si="18"/>
        <v>11.046492738552846</v>
      </c>
      <c r="G315" s="251">
        <f t="shared" si="19"/>
        <v>307.7900000000001</v>
      </c>
      <c r="H315" s="166">
        <v>100</v>
      </c>
      <c r="I315" s="183">
        <v>709.82</v>
      </c>
      <c r="J315" s="183">
        <v>402.03</v>
      </c>
    </row>
    <row r="316" spans="1:10" ht="23.25">
      <c r="A316" s="164"/>
      <c r="B316" s="166">
        <v>26</v>
      </c>
      <c r="C316" s="178">
        <v>85.776</v>
      </c>
      <c r="D316" s="178">
        <v>85.779</v>
      </c>
      <c r="E316" s="251">
        <f t="shared" si="17"/>
        <v>0.0030000000000001137</v>
      </c>
      <c r="F316" s="221">
        <f t="shared" si="18"/>
        <v>9.052777693956106</v>
      </c>
      <c r="G316" s="251">
        <f t="shared" si="19"/>
        <v>331.39</v>
      </c>
      <c r="H316" s="166">
        <v>102</v>
      </c>
      <c r="I316" s="183">
        <v>706.42</v>
      </c>
      <c r="J316" s="183">
        <v>375.03</v>
      </c>
    </row>
    <row r="317" spans="1:10" ht="23.25">
      <c r="A317" s="238"/>
      <c r="B317" s="239">
        <v>27</v>
      </c>
      <c r="C317" s="240">
        <v>86.3089</v>
      </c>
      <c r="D317" s="240">
        <v>86.3138</v>
      </c>
      <c r="E317" s="258">
        <f t="shared" si="17"/>
        <v>0.004900000000006344</v>
      </c>
      <c r="F317" s="242">
        <f t="shared" si="18"/>
        <v>15.921497270621082</v>
      </c>
      <c r="G317" s="258">
        <f t="shared" si="19"/>
        <v>307.76</v>
      </c>
      <c r="H317" s="239">
        <v>103</v>
      </c>
      <c r="I317" s="245">
        <v>746.63</v>
      </c>
      <c r="J317" s="245">
        <v>438.87</v>
      </c>
    </row>
    <row r="318" spans="1:10" ht="23.25">
      <c r="A318" s="224">
        <v>22032</v>
      </c>
      <c r="B318" s="237">
        <v>19</v>
      </c>
      <c r="C318" s="225">
        <v>88.939</v>
      </c>
      <c r="D318" s="225">
        <v>88.947</v>
      </c>
      <c r="E318" s="257">
        <f t="shared" si="17"/>
        <v>0.008000000000009777</v>
      </c>
      <c r="F318" s="227">
        <f t="shared" si="18"/>
        <v>31.96164602480933</v>
      </c>
      <c r="G318" s="257">
        <f t="shared" si="19"/>
        <v>250.30000000000007</v>
      </c>
      <c r="H318" s="237">
        <v>1</v>
      </c>
      <c r="I318" s="229">
        <v>819.69</v>
      </c>
      <c r="J318" s="229">
        <v>569.39</v>
      </c>
    </row>
    <row r="319" spans="1:10" ht="23.25">
      <c r="A319" s="164"/>
      <c r="B319" s="166">
        <v>20</v>
      </c>
      <c r="C319" s="178">
        <v>84.6532</v>
      </c>
      <c r="D319" s="178">
        <v>84.6606</v>
      </c>
      <c r="E319" s="251">
        <f t="shared" si="17"/>
        <v>0.00740000000000407</v>
      </c>
      <c r="F319" s="221">
        <f t="shared" si="18"/>
        <v>24.007267064638175</v>
      </c>
      <c r="G319" s="251">
        <f t="shared" si="19"/>
        <v>308.23999999999995</v>
      </c>
      <c r="H319" s="166">
        <v>2</v>
      </c>
      <c r="I319" s="183">
        <v>674.06</v>
      </c>
      <c r="J319" s="183">
        <v>365.82</v>
      </c>
    </row>
    <row r="320" spans="1:10" ht="23.25">
      <c r="A320" s="164"/>
      <c r="B320" s="166">
        <v>21</v>
      </c>
      <c r="C320" s="178">
        <v>86.323</v>
      </c>
      <c r="D320" s="178">
        <v>86.3291</v>
      </c>
      <c r="E320" s="251">
        <f t="shared" si="17"/>
        <v>0.006100000000003547</v>
      </c>
      <c r="F320" s="221">
        <f t="shared" si="18"/>
        <v>23.101685286890916</v>
      </c>
      <c r="G320" s="251">
        <f t="shared" si="19"/>
        <v>264.05</v>
      </c>
      <c r="H320" s="166">
        <v>3</v>
      </c>
      <c r="I320" s="183">
        <v>643.63</v>
      </c>
      <c r="J320" s="183">
        <v>379.58</v>
      </c>
    </row>
    <row r="321" spans="1:10" ht="23.25">
      <c r="A321" s="164">
        <v>22054</v>
      </c>
      <c r="B321" s="166">
        <v>34</v>
      </c>
      <c r="C321" s="178">
        <v>83.7624</v>
      </c>
      <c r="D321" s="178">
        <v>83.9283</v>
      </c>
      <c r="E321" s="251">
        <f t="shared" si="17"/>
        <v>0.1658999999999935</v>
      </c>
      <c r="F321" s="221">
        <f t="shared" si="18"/>
        <v>488.4871326776795</v>
      </c>
      <c r="G321" s="251">
        <f t="shared" si="19"/>
        <v>339.62</v>
      </c>
      <c r="H321" s="166">
        <v>4</v>
      </c>
      <c r="I321" s="183">
        <v>707.13</v>
      </c>
      <c r="J321" s="183">
        <v>367.51</v>
      </c>
    </row>
    <row r="322" spans="1:10" ht="23.25">
      <c r="A322" s="164"/>
      <c r="B322" s="166">
        <v>35</v>
      </c>
      <c r="C322" s="178">
        <v>85.018</v>
      </c>
      <c r="D322" s="178">
        <v>85.1887</v>
      </c>
      <c r="E322" s="251">
        <f t="shared" si="17"/>
        <v>0.17069999999999652</v>
      </c>
      <c r="F322" s="221">
        <f t="shared" si="18"/>
        <v>457.0893024501178</v>
      </c>
      <c r="G322" s="251">
        <f t="shared" si="19"/>
        <v>373.45</v>
      </c>
      <c r="H322" s="166">
        <v>5</v>
      </c>
      <c r="I322" s="183">
        <v>733.54</v>
      </c>
      <c r="J322" s="183">
        <v>360.09</v>
      </c>
    </row>
    <row r="323" spans="1:10" ht="23.25">
      <c r="A323" s="164"/>
      <c r="B323" s="166">
        <v>36</v>
      </c>
      <c r="C323" s="178">
        <v>84.5708</v>
      </c>
      <c r="D323" s="178">
        <v>84.7427</v>
      </c>
      <c r="E323" s="251">
        <f t="shared" si="17"/>
        <v>0.17189999999999372</v>
      </c>
      <c r="F323" s="221">
        <f t="shared" si="18"/>
        <v>516.0457506529186</v>
      </c>
      <c r="G323" s="251">
        <f t="shared" si="19"/>
        <v>333.11</v>
      </c>
      <c r="H323" s="166">
        <v>6</v>
      </c>
      <c r="I323" s="183">
        <v>701.09</v>
      </c>
      <c r="J323" s="183">
        <v>367.98</v>
      </c>
    </row>
    <row r="324" spans="1:10" ht="23.25">
      <c r="A324" s="164">
        <v>22055</v>
      </c>
      <c r="B324" s="166">
        <v>1</v>
      </c>
      <c r="C324" s="178">
        <v>85.4276</v>
      </c>
      <c r="D324" s="178">
        <v>85.5424</v>
      </c>
      <c r="E324" s="251">
        <f t="shared" si="17"/>
        <v>0.11480000000000246</v>
      </c>
      <c r="F324" s="221">
        <f t="shared" si="18"/>
        <v>394.63733241664653</v>
      </c>
      <c r="G324" s="251">
        <f t="shared" si="19"/>
        <v>290.9</v>
      </c>
      <c r="H324" s="166">
        <v>7</v>
      </c>
      <c r="I324" s="183">
        <v>847.29</v>
      </c>
      <c r="J324" s="183">
        <v>556.39</v>
      </c>
    </row>
    <row r="325" spans="1:10" ht="23.25">
      <c r="A325" s="164"/>
      <c r="B325" s="166">
        <v>2</v>
      </c>
      <c r="C325" s="178">
        <v>87.4288</v>
      </c>
      <c r="D325" s="178">
        <v>87.6328</v>
      </c>
      <c r="E325" s="251">
        <f t="shared" si="17"/>
        <v>0.20400000000000773</v>
      </c>
      <c r="F325" s="221">
        <f t="shared" si="18"/>
        <v>557.0117955439268</v>
      </c>
      <c r="G325" s="251">
        <f t="shared" si="19"/>
        <v>366.23999999999995</v>
      </c>
      <c r="H325" s="166">
        <v>8</v>
      </c>
      <c r="I325" s="183">
        <v>776.18</v>
      </c>
      <c r="J325" s="183">
        <v>409.94</v>
      </c>
    </row>
    <row r="326" spans="1:10" ht="23.25">
      <c r="A326" s="164"/>
      <c r="B326" s="166">
        <v>3</v>
      </c>
      <c r="C326" s="178">
        <v>85.8778</v>
      </c>
      <c r="D326" s="178">
        <v>85.9972</v>
      </c>
      <c r="E326" s="251">
        <f t="shared" si="17"/>
        <v>0.11940000000001305</v>
      </c>
      <c r="F326" s="221">
        <f t="shared" si="18"/>
        <v>363.00620211605576</v>
      </c>
      <c r="G326" s="251">
        <f t="shared" si="19"/>
        <v>328.91999999999996</v>
      </c>
      <c r="H326" s="166">
        <v>9</v>
      </c>
      <c r="I326" s="183">
        <v>734.4</v>
      </c>
      <c r="J326" s="183">
        <v>405.48</v>
      </c>
    </row>
    <row r="327" spans="1:10" ht="23.25">
      <c r="A327" s="164">
        <v>22063</v>
      </c>
      <c r="B327" s="166">
        <v>4</v>
      </c>
      <c r="C327" s="178">
        <v>85.0106</v>
      </c>
      <c r="D327" s="178">
        <v>85.1652</v>
      </c>
      <c r="E327" s="251">
        <f t="shared" si="17"/>
        <v>0.15460000000000207</v>
      </c>
      <c r="F327" s="221">
        <f t="shared" si="18"/>
        <v>447.4933425958147</v>
      </c>
      <c r="G327" s="251">
        <f t="shared" si="19"/>
        <v>345.48</v>
      </c>
      <c r="H327" s="166">
        <v>10</v>
      </c>
      <c r="I327" s="183">
        <v>711.62</v>
      </c>
      <c r="J327" s="183">
        <v>366.14</v>
      </c>
    </row>
    <row r="328" spans="1:10" ht="23.25">
      <c r="A328" s="164"/>
      <c r="B328" s="166">
        <v>5</v>
      </c>
      <c r="C328" s="178">
        <v>85.0418</v>
      </c>
      <c r="D328" s="178">
        <v>85.2154</v>
      </c>
      <c r="E328" s="251">
        <f t="shared" si="17"/>
        <v>0.17360000000000753</v>
      </c>
      <c r="F328" s="221">
        <f t="shared" si="18"/>
        <v>562.0305620305865</v>
      </c>
      <c r="G328" s="251">
        <f t="shared" si="19"/>
        <v>308.88</v>
      </c>
      <c r="H328" s="166">
        <v>11</v>
      </c>
      <c r="I328" s="183">
        <v>850.36</v>
      </c>
      <c r="J328" s="183">
        <v>541.48</v>
      </c>
    </row>
    <row r="329" spans="1:10" ht="23.25">
      <c r="A329" s="164"/>
      <c r="B329" s="166">
        <v>6</v>
      </c>
      <c r="C329" s="178">
        <v>87.3575</v>
      </c>
      <c r="D329" s="178">
        <v>87.6</v>
      </c>
      <c r="E329" s="251">
        <f t="shared" si="17"/>
        <v>0.2424999999999926</v>
      </c>
      <c r="F329" s="221">
        <f t="shared" si="18"/>
        <v>690.7257605104038</v>
      </c>
      <c r="G329" s="251">
        <f t="shared" si="19"/>
        <v>351.08000000000004</v>
      </c>
      <c r="H329" s="166">
        <v>12</v>
      </c>
      <c r="I329" s="183">
        <v>735.57</v>
      </c>
      <c r="J329" s="183">
        <v>384.49</v>
      </c>
    </row>
    <row r="330" spans="1:10" ht="23.25">
      <c r="A330" s="164">
        <v>22064</v>
      </c>
      <c r="B330" s="166">
        <v>7</v>
      </c>
      <c r="C330" s="178">
        <v>86.4623</v>
      </c>
      <c r="D330" s="178">
        <v>86.7703</v>
      </c>
      <c r="E330" s="251">
        <f t="shared" si="17"/>
        <v>0.30800000000000693</v>
      </c>
      <c r="F330" s="221">
        <f t="shared" si="18"/>
        <v>1054.5417194508402</v>
      </c>
      <c r="G330" s="251">
        <f t="shared" si="19"/>
        <v>292.07000000000005</v>
      </c>
      <c r="H330" s="166">
        <v>13</v>
      </c>
      <c r="I330" s="183">
        <v>834.97</v>
      </c>
      <c r="J330" s="183">
        <v>542.9</v>
      </c>
    </row>
    <row r="331" spans="1:10" ht="23.25">
      <c r="A331" s="164"/>
      <c r="B331" s="166">
        <v>8</v>
      </c>
      <c r="C331" s="178">
        <v>84.7886</v>
      </c>
      <c r="D331" s="178">
        <v>84.9653</v>
      </c>
      <c r="E331" s="251">
        <f t="shared" si="17"/>
        <v>0.17669999999999675</v>
      </c>
      <c r="F331" s="221">
        <f t="shared" si="18"/>
        <v>509.95670995670054</v>
      </c>
      <c r="G331" s="251">
        <f t="shared" si="19"/>
        <v>346.5</v>
      </c>
      <c r="H331" s="166">
        <v>14</v>
      </c>
      <c r="I331" s="183">
        <v>740.78</v>
      </c>
      <c r="J331" s="183">
        <v>394.28</v>
      </c>
    </row>
    <row r="332" spans="1:10" ht="23.25">
      <c r="A332" s="164"/>
      <c r="B332" s="166">
        <v>9</v>
      </c>
      <c r="C332" s="178">
        <v>87.6588</v>
      </c>
      <c r="D332" s="178">
        <v>87.8093</v>
      </c>
      <c r="E332" s="251">
        <f t="shared" si="17"/>
        <v>0.15049999999999386</v>
      </c>
      <c r="F332" s="221">
        <f t="shared" si="18"/>
        <v>492.8770263631698</v>
      </c>
      <c r="G332" s="251">
        <f t="shared" si="19"/>
        <v>305.3499999999999</v>
      </c>
      <c r="H332" s="166">
        <v>15</v>
      </c>
      <c r="I332" s="183">
        <v>846.67</v>
      </c>
      <c r="J332" s="183">
        <v>541.32</v>
      </c>
    </row>
    <row r="333" spans="1:10" ht="23.25">
      <c r="A333" s="164">
        <v>22083</v>
      </c>
      <c r="B333" s="166">
        <v>1</v>
      </c>
      <c r="C333" s="178">
        <v>85.4325</v>
      </c>
      <c r="D333" s="178">
        <v>85.451</v>
      </c>
      <c r="E333" s="251">
        <f t="shared" si="17"/>
        <v>0.01849999999998886</v>
      </c>
      <c r="F333" s="221">
        <f t="shared" si="18"/>
        <v>61.231920034385396</v>
      </c>
      <c r="G333" s="251">
        <f t="shared" si="19"/>
        <v>302.13</v>
      </c>
      <c r="H333" s="166">
        <v>16</v>
      </c>
      <c r="I333" s="183">
        <v>835</v>
      </c>
      <c r="J333" s="183">
        <v>532.87</v>
      </c>
    </row>
    <row r="334" spans="1:10" ht="23.25">
      <c r="A334" s="164"/>
      <c r="B334" s="166">
        <v>2</v>
      </c>
      <c r="C334" s="178">
        <v>87.5184</v>
      </c>
      <c r="D334" s="178">
        <v>87.5433</v>
      </c>
      <c r="E334" s="251">
        <f t="shared" si="17"/>
        <v>0.024900000000002365</v>
      </c>
      <c r="F334" s="221">
        <f t="shared" si="18"/>
        <v>72.10911934204735</v>
      </c>
      <c r="G334" s="251">
        <f t="shared" si="19"/>
        <v>345.30999999999995</v>
      </c>
      <c r="H334" s="166">
        <v>17</v>
      </c>
      <c r="I334" s="183">
        <v>831.78</v>
      </c>
      <c r="J334" s="183">
        <v>486.47</v>
      </c>
    </row>
    <row r="335" spans="1:10" ht="23.25">
      <c r="A335" s="164"/>
      <c r="B335" s="166">
        <v>3</v>
      </c>
      <c r="C335" s="178">
        <v>85.886</v>
      </c>
      <c r="D335" s="178">
        <v>85.9148</v>
      </c>
      <c r="E335" s="251">
        <f t="shared" si="17"/>
        <v>0.028800000000003934</v>
      </c>
      <c r="F335" s="221">
        <f t="shared" si="18"/>
        <v>88.78749576102578</v>
      </c>
      <c r="G335" s="251">
        <f t="shared" si="19"/>
        <v>324.37</v>
      </c>
      <c r="H335" s="166">
        <v>18</v>
      </c>
      <c r="I335" s="183">
        <v>827.24</v>
      </c>
      <c r="J335" s="183">
        <v>502.87</v>
      </c>
    </row>
    <row r="336" spans="1:10" ht="23.25">
      <c r="A336" s="164">
        <v>22089</v>
      </c>
      <c r="B336" s="166">
        <v>4</v>
      </c>
      <c r="C336" s="178">
        <v>85.076</v>
      </c>
      <c r="D336" s="178">
        <v>85.0948</v>
      </c>
      <c r="E336" s="251">
        <f t="shared" si="17"/>
        <v>0.01880000000001303</v>
      </c>
      <c r="F336" s="221">
        <f t="shared" si="18"/>
        <v>60.62560464370535</v>
      </c>
      <c r="G336" s="251">
        <f t="shared" si="19"/>
        <v>310.09999999999997</v>
      </c>
      <c r="H336" s="166">
        <v>19</v>
      </c>
      <c r="I336" s="183">
        <v>648.17</v>
      </c>
      <c r="J336" s="183">
        <v>338.07</v>
      </c>
    </row>
    <row r="337" spans="1:10" ht="23.25">
      <c r="A337" s="164"/>
      <c r="B337" s="166">
        <v>5</v>
      </c>
      <c r="C337" s="178">
        <v>85.0624</v>
      </c>
      <c r="D337" s="178">
        <v>85.0842</v>
      </c>
      <c r="E337" s="251">
        <f t="shared" si="17"/>
        <v>0.02179999999999893</v>
      </c>
      <c r="F337" s="221">
        <f t="shared" si="18"/>
        <v>75.19315673288816</v>
      </c>
      <c r="G337" s="251">
        <f t="shared" si="19"/>
        <v>289.91999999999996</v>
      </c>
      <c r="H337" s="166">
        <v>20</v>
      </c>
      <c r="I337" s="183">
        <v>808.29</v>
      </c>
      <c r="J337" s="183">
        <v>518.37</v>
      </c>
    </row>
    <row r="338" spans="1:10" ht="23.25">
      <c r="A338" s="164"/>
      <c r="B338" s="166">
        <v>6</v>
      </c>
      <c r="C338" s="178">
        <v>87.4088</v>
      </c>
      <c r="D338" s="178">
        <v>87.4311</v>
      </c>
      <c r="E338" s="251">
        <f t="shared" si="17"/>
        <v>0.02230000000000132</v>
      </c>
      <c r="F338" s="221">
        <f t="shared" si="18"/>
        <v>77.45476016811267</v>
      </c>
      <c r="G338" s="251">
        <f t="shared" si="19"/>
        <v>287.90999999999997</v>
      </c>
      <c r="H338" s="166">
        <v>21</v>
      </c>
      <c r="I338" s="183">
        <v>863.43</v>
      </c>
      <c r="J338" s="183">
        <v>575.52</v>
      </c>
    </row>
    <row r="339" spans="1:10" ht="23.25">
      <c r="A339" s="164">
        <v>22096</v>
      </c>
      <c r="B339" s="166">
        <v>7</v>
      </c>
      <c r="C339" s="178">
        <v>86.4401</v>
      </c>
      <c r="D339" s="178">
        <v>86.5192</v>
      </c>
      <c r="E339" s="251">
        <f t="shared" si="17"/>
        <v>0.07909999999999684</v>
      </c>
      <c r="F339" s="221">
        <f t="shared" si="18"/>
        <v>265.9538699482108</v>
      </c>
      <c r="G339" s="251">
        <f t="shared" si="19"/>
        <v>297.41999999999996</v>
      </c>
      <c r="H339" s="166">
        <v>22</v>
      </c>
      <c r="I339" s="183">
        <v>801.39</v>
      </c>
      <c r="J339" s="183">
        <v>503.97</v>
      </c>
    </row>
    <row r="340" spans="1:10" ht="23.25">
      <c r="A340" s="164"/>
      <c r="B340" s="166">
        <v>8</v>
      </c>
      <c r="C340" s="178">
        <v>84.8244</v>
      </c>
      <c r="D340" s="178">
        <v>84.9186</v>
      </c>
      <c r="E340" s="251">
        <f t="shared" si="17"/>
        <v>0.09420000000000073</v>
      </c>
      <c r="F340" s="221">
        <f t="shared" si="18"/>
        <v>348.64354713350144</v>
      </c>
      <c r="G340" s="251">
        <f t="shared" si="19"/>
        <v>270.18999999999994</v>
      </c>
      <c r="H340" s="166">
        <v>23</v>
      </c>
      <c r="I340" s="183">
        <v>823.91</v>
      </c>
      <c r="J340" s="183">
        <v>553.72</v>
      </c>
    </row>
    <row r="341" spans="1:10" ht="23.25">
      <c r="A341" s="164"/>
      <c r="B341" s="166">
        <v>9</v>
      </c>
      <c r="C341" s="178">
        <v>87.6845</v>
      </c>
      <c r="D341" s="178">
        <v>87.7805</v>
      </c>
      <c r="E341" s="251">
        <f t="shared" si="17"/>
        <v>0.09600000000000364</v>
      </c>
      <c r="F341" s="221">
        <f t="shared" si="18"/>
        <v>299.44789294738956</v>
      </c>
      <c r="G341" s="251">
        <f t="shared" si="19"/>
        <v>320.59000000000003</v>
      </c>
      <c r="H341" s="166">
        <v>24</v>
      </c>
      <c r="I341" s="183">
        <v>792.46</v>
      </c>
      <c r="J341" s="183">
        <v>471.87</v>
      </c>
    </row>
    <row r="342" spans="1:10" ht="23.25">
      <c r="A342" s="164">
        <v>22115</v>
      </c>
      <c r="B342" s="166">
        <v>19</v>
      </c>
      <c r="C342" s="178">
        <v>88.9396</v>
      </c>
      <c r="D342" s="178">
        <v>89.0515</v>
      </c>
      <c r="E342" s="251">
        <f t="shared" si="17"/>
        <v>0.11190000000000566</v>
      </c>
      <c r="F342" s="221">
        <f t="shared" si="18"/>
        <v>473.15010570826917</v>
      </c>
      <c r="G342" s="251">
        <f t="shared" si="19"/>
        <v>236.5</v>
      </c>
      <c r="H342" s="166">
        <v>25</v>
      </c>
      <c r="I342" s="183">
        <v>757.53</v>
      </c>
      <c r="J342" s="183">
        <v>521.03</v>
      </c>
    </row>
    <row r="343" spans="1:10" ht="23.25">
      <c r="A343" s="164"/>
      <c r="B343" s="166">
        <v>20</v>
      </c>
      <c r="C343" s="178">
        <v>84.6163</v>
      </c>
      <c r="D343" s="178">
        <v>84.7288</v>
      </c>
      <c r="E343" s="251">
        <f t="shared" si="17"/>
        <v>0.11250000000001137</v>
      </c>
      <c r="F343" s="221">
        <f t="shared" si="18"/>
        <v>490.30289823495923</v>
      </c>
      <c r="G343" s="251">
        <f t="shared" si="19"/>
        <v>229.44999999999993</v>
      </c>
      <c r="H343" s="166">
        <v>26</v>
      </c>
      <c r="I343" s="183">
        <v>589.55</v>
      </c>
      <c r="J343" s="183">
        <v>360.1</v>
      </c>
    </row>
    <row r="344" spans="1:10" ht="23.25">
      <c r="A344" s="164"/>
      <c r="B344" s="166">
        <v>21</v>
      </c>
      <c r="C344" s="178">
        <v>86.3053</v>
      </c>
      <c r="D344" s="178">
        <v>86.3829</v>
      </c>
      <c r="E344" s="251">
        <f t="shared" si="17"/>
        <v>0.07760000000000389</v>
      </c>
      <c r="F344" s="221">
        <f t="shared" si="18"/>
        <v>393.80867800052704</v>
      </c>
      <c r="G344" s="251">
        <f t="shared" si="19"/>
        <v>197.05000000000007</v>
      </c>
      <c r="H344" s="166">
        <v>27</v>
      </c>
      <c r="I344" s="183">
        <v>754.73</v>
      </c>
      <c r="J344" s="183">
        <v>557.68</v>
      </c>
    </row>
    <row r="345" spans="1:10" ht="23.25">
      <c r="A345" s="164">
        <v>22116</v>
      </c>
      <c r="B345" s="166">
        <v>22</v>
      </c>
      <c r="C345" s="178">
        <v>85.142</v>
      </c>
      <c r="D345" s="178">
        <v>85.2946</v>
      </c>
      <c r="E345" s="251">
        <f t="shared" si="17"/>
        <v>0.15260000000000673</v>
      </c>
      <c r="F345" s="221">
        <f t="shared" si="18"/>
        <v>421.18627694517596</v>
      </c>
      <c r="G345" s="251">
        <f t="shared" si="19"/>
        <v>362.31000000000006</v>
      </c>
      <c r="H345" s="166">
        <v>28</v>
      </c>
      <c r="I345" s="183">
        <v>708.94</v>
      </c>
      <c r="J345" s="183">
        <v>346.63</v>
      </c>
    </row>
    <row r="346" spans="1:10" ht="23.25">
      <c r="A346" s="164"/>
      <c r="B346" s="166">
        <v>23</v>
      </c>
      <c r="C346" s="178">
        <v>87.6407</v>
      </c>
      <c r="D346" s="178">
        <v>87.8305</v>
      </c>
      <c r="E346" s="251">
        <f t="shared" si="17"/>
        <v>0.1898000000000053</v>
      </c>
      <c r="F346" s="221">
        <f t="shared" si="18"/>
        <v>599.8167051164722</v>
      </c>
      <c r="G346" s="251">
        <f t="shared" si="19"/>
        <v>316.43</v>
      </c>
      <c r="H346" s="166">
        <v>29</v>
      </c>
      <c r="I346" s="183">
        <v>824.09</v>
      </c>
      <c r="J346" s="183">
        <v>507.66</v>
      </c>
    </row>
    <row r="347" spans="1:10" ht="23.25">
      <c r="A347" s="164"/>
      <c r="B347" s="166">
        <v>24</v>
      </c>
      <c r="C347" s="178">
        <v>88.051</v>
      </c>
      <c r="D347" s="178">
        <v>88.1269</v>
      </c>
      <c r="E347" s="251">
        <f t="shared" si="17"/>
        <v>0.0759000000000043</v>
      </c>
      <c r="F347" s="221">
        <f t="shared" si="18"/>
        <v>230.03485376573505</v>
      </c>
      <c r="G347" s="251">
        <f t="shared" si="19"/>
        <v>329.95000000000005</v>
      </c>
      <c r="H347" s="166">
        <v>30</v>
      </c>
      <c r="I347" s="183">
        <v>809.09</v>
      </c>
      <c r="J347" s="183">
        <v>479.14</v>
      </c>
    </row>
    <row r="348" spans="1:10" ht="23.25">
      <c r="A348" s="164">
        <v>22121</v>
      </c>
      <c r="B348" s="166">
        <v>25</v>
      </c>
      <c r="C348" s="178">
        <v>86.989</v>
      </c>
      <c r="D348" s="178">
        <v>87.0828</v>
      </c>
      <c r="E348" s="251">
        <f t="shared" si="17"/>
        <v>0.09380000000000166</v>
      </c>
      <c r="F348" s="221">
        <f t="shared" si="18"/>
        <v>279.01719317033036</v>
      </c>
      <c r="G348" s="251">
        <f t="shared" si="19"/>
        <v>336.18</v>
      </c>
      <c r="H348" s="166">
        <v>31</v>
      </c>
      <c r="I348" s="183">
        <v>767.52</v>
      </c>
      <c r="J348" s="183">
        <v>431.34</v>
      </c>
    </row>
    <row r="349" spans="1:10" ht="23.25">
      <c r="A349" s="164"/>
      <c r="B349" s="166">
        <v>26</v>
      </c>
      <c r="C349" s="178">
        <v>85.7936</v>
      </c>
      <c r="D349" s="178">
        <v>85.8912</v>
      </c>
      <c r="E349" s="251">
        <f t="shared" si="17"/>
        <v>0.09759999999999991</v>
      </c>
      <c r="F349" s="221">
        <f t="shared" si="18"/>
        <v>306.58080728757625</v>
      </c>
      <c r="G349" s="251">
        <f t="shared" si="19"/>
        <v>318.35</v>
      </c>
      <c r="H349" s="166">
        <v>32</v>
      </c>
      <c r="I349" s="183">
        <v>853</v>
      </c>
      <c r="J349" s="183">
        <v>534.65</v>
      </c>
    </row>
    <row r="350" spans="1:10" ht="23.25">
      <c r="A350" s="164"/>
      <c r="B350" s="166">
        <v>27</v>
      </c>
      <c r="C350" s="178">
        <v>86.3462</v>
      </c>
      <c r="D350" s="178">
        <v>86.4691</v>
      </c>
      <c r="E350" s="251">
        <f t="shared" si="17"/>
        <v>0.12290000000000134</v>
      </c>
      <c r="F350" s="221">
        <f t="shared" si="18"/>
        <v>373.4200291686963</v>
      </c>
      <c r="G350" s="251">
        <f t="shared" si="19"/>
        <v>329.12</v>
      </c>
      <c r="H350" s="166">
        <v>33</v>
      </c>
      <c r="I350" s="183">
        <v>846.86</v>
      </c>
      <c r="J350" s="183">
        <v>517.74</v>
      </c>
    </row>
    <row r="351" spans="1:10" ht="23.25">
      <c r="A351" s="164">
        <v>22124</v>
      </c>
      <c r="B351" s="166">
        <v>31</v>
      </c>
      <c r="C351" s="178">
        <v>84.8773</v>
      </c>
      <c r="D351" s="178">
        <v>84.9985</v>
      </c>
      <c r="E351" s="251">
        <f t="shared" si="17"/>
        <v>0.12120000000000175</v>
      </c>
      <c r="F351" s="221">
        <f t="shared" si="18"/>
        <v>365.93098034480164</v>
      </c>
      <c r="G351" s="251">
        <f t="shared" si="19"/>
        <v>331.21</v>
      </c>
      <c r="H351" s="166">
        <v>34</v>
      </c>
      <c r="I351" s="183">
        <v>699.03</v>
      </c>
      <c r="J351" s="183">
        <v>367.82</v>
      </c>
    </row>
    <row r="352" spans="1:10" ht="23.25">
      <c r="A352" s="164"/>
      <c r="B352" s="166">
        <v>32</v>
      </c>
      <c r="C352" s="178">
        <v>84.9943</v>
      </c>
      <c r="D352" s="178">
        <v>85.0936</v>
      </c>
      <c r="E352" s="251">
        <f t="shared" si="17"/>
        <v>0.0992999999999995</v>
      </c>
      <c r="F352" s="221">
        <f t="shared" si="18"/>
        <v>320.9748844425754</v>
      </c>
      <c r="G352" s="251">
        <f t="shared" si="19"/>
        <v>309.3699999999999</v>
      </c>
      <c r="H352" s="166">
        <v>35</v>
      </c>
      <c r="I352" s="183">
        <v>846.81</v>
      </c>
      <c r="J352" s="183">
        <v>537.44</v>
      </c>
    </row>
    <row r="353" spans="1:10" ht="23.25">
      <c r="A353" s="164"/>
      <c r="B353" s="166">
        <v>33</v>
      </c>
      <c r="C353" s="178">
        <v>86.032</v>
      </c>
      <c r="D353" s="178">
        <v>86.1398</v>
      </c>
      <c r="E353" s="251">
        <f t="shared" si="17"/>
        <v>0.10779999999999745</v>
      </c>
      <c r="F353" s="221">
        <f t="shared" si="18"/>
        <v>320.7569626279381</v>
      </c>
      <c r="G353" s="251">
        <f t="shared" si="19"/>
        <v>336.08000000000004</v>
      </c>
      <c r="H353" s="166">
        <v>36</v>
      </c>
      <c r="I353" s="183">
        <v>714.44</v>
      </c>
      <c r="J353" s="183">
        <v>378.36</v>
      </c>
    </row>
    <row r="354" spans="1:10" ht="23.25">
      <c r="A354" s="164">
        <v>22148</v>
      </c>
      <c r="B354" s="166">
        <v>1</v>
      </c>
      <c r="C354" s="178">
        <v>85.3936</v>
      </c>
      <c r="D354" s="178">
        <v>85.4179</v>
      </c>
      <c r="E354" s="251">
        <f t="shared" si="17"/>
        <v>0.024299999999996658</v>
      </c>
      <c r="F354" s="221">
        <f t="shared" si="18"/>
        <v>72.14321764687426</v>
      </c>
      <c r="G354" s="251">
        <f t="shared" si="19"/>
        <v>336.83</v>
      </c>
      <c r="H354" s="166">
        <v>37</v>
      </c>
      <c r="I354" s="183">
        <v>721.14</v>
      </c>
      <c r="J354" s="183">
        <v>384.31</v>
      </c>
    </row>
    <row r="355" spans="1:10" ht="23.25">
      <c r="A355" s="164"/>
      <c r="B355" s="166">
        <v>2</v>
      </c>
      <c r="C355" s="178">
        <v>87.4433</v>
      </c>
      <c r="D355" s="178">
        <v>87.4724</v>
      </c>
      <c r="E355" s="251">
        <f t="shared" si="17"/>
        <v>0.02909999999999968</v>
      </c>
      <c r="F355" s="221">
        <f t="shared" si="18"/>
        <v>98.28092809618592</v>
      </c>
      <c r="G355" s="251">
        <f t="shared" si="19"/>
        <v>296.0899999999999</v>
      </c>
      <c r="H355" s="166">
        <v>38</v>
      </c>
      <c r="I355" s="183">
        <v>863.67</v>
      </c>
      <c r="J355" s="183">
        <v>567.58</v>
      </c>
    </row>
    <row r="356" spans="1:10" ht="23.25">
      <c r="A356" s="164"/>
      <c r="B356" s="166">
        <v>3</v>
      </c>
      <c r="C356" s="178">
        <v>85.8495</v>
      </c>
      <c r="D356" s="178">
        <v>85.8776</v>
      </c>
      <c r="E356" s="251">
        <f t="shared" si="17"/>
        <v>0.028099999999994907</v>
      </c>
      <c r="F356" s="221">
        <f t="shared" si="18"/>
        <v>84.69212453658913</v>
      </c>
      <c r="G356" s="251">
        <f t="shared" si="19"/>
        <v>331.78999999999996</v>
      </c>
      <c r="H356" s="166">
        <v>39</v>
      </c>
      <c r="I356" s="183">
        <v>788.78</v>
      </c>
      <c r="J356" s="183">
        <v>456.99</v>
      </c>
    </row>
    <row r="357" spans="1:10" ht="23.25">
      <c r="A357" s="164">
        <v>22153</v>
      </c>
      <c r="B357" s="166">
        <v>4</v>
      </c>
      <c r="C357" s="178">
        <v>84.9932</v>
      </c>
      <c r="D357" s="178">
        <v>84.9977</v>
      </c>
      <c r="E357" s="251">
        <f t="shared" si="17"/>
        <v>0.004499999999993065</v>
      </c>
      <c r="F357" s="221">
        <f t="shared" si="18"/>
        <v>14.622258326541235</v>
      </c>
      <c r="G357" s="251">
        <f t="shared" si="19"/>
        <v>307.75</v>
      </c>
      <c r="H357" s="166">
        <v>40</v>
      </c>
      <c r="I357" s="183">
        <v>751.14</v>
      </c>
      <c r="J357" s="183">
        <v>443.39</v>
      </c>
    </row>
    <row r="358" spans="1:10" ht="23.25">
      <c r="A358" s="164"/>
      <c r="B358" s="166">
        <v>5</v>
      </c>
      <c r="C358" s="178">
        <v>85.0124</v>
      </c>
      <c r="D358" s="178">
        <v>85.0197</v>
      </c>
      <c r="E358" s="251">
        <f t="shared" si="17"/>
        <v>0.00730000000000075</v>
      </c>
      <c r="F358" s="221">
        <f t="shared" si="18"/>
        <v>25.352503993890227</v>
      </c>
      <c r="G358" s="251">
        <f t="shared" si="19"/>
        <v>287.93999999999994</v>
      </c>
      <c r="H358" s="166">
        <v>41</v>
      </c>
      <c r="I358" s="183">
        <v>838.29</v>
      </c>
      <c r="J358" s="183">
        <v>550.35</v>
      </c>
    </row>
    <row r="359" spans="1:10" ht="23.25">
      <c r="A359" s="164"/>
      <c r="B359" s="166">
        <v>6</v>
      </c>
      <c r="C359" s="178">
        <v>87.3855</v>
      </c>
      <c r="D359" s="178">
        <v>87.398</v>
      </c>
      <c r="E359" s="251">
        <f t="shared" si="17"/>
        <v>0.012500000000002842</v>
      </c>
      <c r="F359" s="221">
        <f t="shared" si="18"/>
        <v>40.844334073986545</v>
      </c>
      <c r="G359" s="251">
        <f t="shared" si="19"/>
        <v>306.03999999999996</v>
      </c>
      <c r="H359" s="166">
        <v>42</v>
      </c>
      <c r="I359" s="183">
        <v>806.51</v>
      </c>
      <c r="J359" s="183">
        <v>500.47</v>
      </c>
    </row>
    <row r="360" spans="1:10" ht="23.25">
      <c r="A360" s="164">
        <v>22157</v>
      </c>
      <c r="B360" s="166">
        <v>7</v>
      </c>
      <c r="C360" s="178">
        <v>86.4873</v>
      </c>
      <c r="D360" s="178">
        <v>86.5138</v>
      </c>
      <c r="E360" s="251">
        <f t="shared" si="17"/>
        <v>0.026499999999998636</v>
      </c>
      <c r="F360" s="221">
        <f t="shared" si="18"/>
        <v>79.77362352869935</v>
      </c>
      <c r="G360" s="251">
        <f t="shared" si="19"/>
        <v>332.19</v>
      </c>
      <c r="H360" s="166">
        <v>43</v>
      </c>
      <c r="I360" s="183">
        <v>631.64</v>
      </c>
      <c r="J360" s="183">
        <v>299.45</v>
      </c>
    </row>
    <row r="361" spans="1:10" ht="23.25">
      <c r="A361" s="164"/>
      <c r="B361" s="166">
        <v>8</v>
      </c>
      <c r="C361" s="178">
        <v>84.815</v>
      </c>
      <c r="D361" s="178">
        <v>84.833</v>
      </c>
      <c r="E361" s="251">
        <f t="shared" si="17"/>
        <v>0.018000000000000682</v>
      </c>
      <c r="F361" s="221">
        <f t="shared" si="18"/>
        <v>64.80181445080707</v>
      </c>
      <c r="G361" s="251">
        <f t="shared" si="19"/>
        <v>277.77000000000004</v>
      </c>
      <c r="H361" s="166">
        <v>44</v>
      </c>
      <c r="I361" s="183">
        <v>784.97</v>
      </c>
      <c r="J361" s="183">
        <v>507.2</v>
      </c>
    </row>
    <row r="362" spans="1:10" ht="23.25">
      <c r="A362" s="164"/>
      <c r="B362" s="166">
        <v>9</v>
      </c>
      <c r="C362" s="178">
        <v>87.6654</v>
      </c>
      <c r="D362" s="178">
        <v>87.6892</v>
      </c>
      <c r="E362" s="251">
        <f t="shared" si="17"/>
        <v>0.02379999999999427</v>
      </c>
      <c r="F362" s="221">
        <f t="shared" si="18"/>
        <v>72.19121572432137</v>
      </c>
      <c r="G362" s="251">
        <f t="shared" si="19"/>
        <v>329.68</v>
      </c>
      <c r="H362" s="166">
        <v>45</v>
      </c>
      <c r="I362" s="183">
        <v>746.23</v>
      </c>
      <c r="J362" s="183">
        <v>416.55</v>
      </c>
    </row>
    <row r="363" spans="1:10" ht="23.25">
      <c r="A363" s="164">
        <v>22158</v>
      </c>
      <c r="B363" s="166">
        <v>10</v>
      </c>
      <c r="C363" s="178">
        <v>85.131</v>
      </c>
      <c r="D363" s="178">
        <v>85.1687</v>
      </c>
      <c r="E363" s="251">
        <f t="shared" si="17"/>
        <v>0.037700000000000955</v>
      </c>
      <c r="F363" s="221">
        <f t="shared" si="18"/>
        <v>109.34508962237064</v>
      </c>
      <c r="G363" s="251">
        <f t="shared" si="19"/>
        <v>344.78000000000003</v>
      </c>
      <c r="H363" s="166">
        <v>46</v>
      </c>
      <c r="I363" s="183">
        <v>710.7</v>
      </c>
      <c r="J363" s="183">
        <v>365.92</v>
      </c>
    </row>
    <row r="364" spans="1:10" ht="23.25">
      <c r="A364" s="164"/>
      <c r="B364" s="166">
        <v>11</v>
      </c>
      <c r="C364" s="178">
        <v>86.1324</v>
      </c>
      <c r="D364" s="178">
        <v>86.1742</v>
      </c>
      <c r="E364" s="251">
        <f t="shared" si="17"/>
        <v>0.04179999999999495</v>
      </c>
      <c r="F364" s="221">
        <f t="shared" si="18"/>
        <v>171.93862860431472</v>
      </c>
      <c r="G364" s="251">
        <f t="shared" si="19"/>
        <v>243.11</v>
      </c>
      <c r="H364" s="166">
        <v>47</v>
      </c>
      <c r="I364" s="183">
        <v>797.97</v>
      </c>
      <c r="J364" s="183">
        <v>554.86</v>
      </c>
    </row>
    <row r="365" spans="1:10" ht="23.25">
      <c r="A365" s="164"/>
      <c r="B365" s="166">
        <v>12</v>
      </c>
      <c r="C365" s="178">
        <v>84.8225</v>
      </c>
      <c r="D365" s="178">
        <v>84.872</v>
      </c>
      <c r="E365" s="251">
        <f t="shared" si="17"/>
        <v>0.04949999999999477</v>
      </c>
      <c r="F365" s="221">
        <f t="shared" si="18"/>
        <v>155.54787417903646</v>
      </c>
      <c r="G365" s="251">
        <f t="shared" si="19"/>
        <v>318.22999999999996</v>
      </c>
      <c r="H365" s="166">
        <v>48</v>
      </c>
      <c r="I365" s="183">
        <v>712.15</v>
      </c>
      <c r="J365" s="183">
        <v>393.92</v>
      </c>
    </row>
    <row r="366" spans="1:10" ht="23.25">
      <c r="A366" s="164">
        <v>22165</v>
      </c>
      <c r="B366" s="166">
        <v>19</v>
      </c>
      <c r="C366" s="178">
        <v>88.982</v>
      </c>
      <c r="D366" s="178">
        <v>89.0369</v>
      </c>
      <c r="E366" s="251">
        <f t="shared" si="17"/>
        <v>0.0549000000000035</v>
      </c>
      <c r="F366" s="221">
        <f t="shared" si="18"/>
        <v>185.969309982736</v>
      </c>
      <c r="G366" s="251">
        <f t="shared" si="19"/>
        <v>295.21000000000004</v>
      </c>
      <c r="H366" s="166">
        <v>49</v>
      </c>
      <c r="I366" s="183">
        <v>844.75</v>
      </c>
      <c r="J366" s="183">
        <v>549.54</v>
      </c>
    </row>
    <row r="367" spans="1:10" ht="23.25">
      <c r="A367" s="164"/>
      <c r="B367" s="166">
        <v>20</v>
      </c>
      <c r="C367" s="178">
        <v>84.6392</v>
      </c>
      <c r="D367" s="178">
        <v>84.7011</v>
      </c>
      <c r="E367" s="251">
        <f aca="true" t="shared" si="20" ref="E367:E428">D367-C367</f>
        <v>0.06189999999999429</v>
      </c>
      <c r="F367" s="221">
        <f aca="true" t="shared" si="21" ref="F367:F428">((10^6)*E367/G367)</f>
        <v>202.9574740155228</v>
      </c>
      <c r="G367" s="251">
        <f t="shared" si="19"/>
        <v>304.99</v>
      </c>
      <c r="H367" s="166">
        <v>50</v>
      </c>
      <c r="I367" s="183">
        <v>697.84</v>
      </c>
      <c r="J367" s="183">
        <v>392.85</v>
      </c>
    </row>
    <row r="368" spans="1:10" ht="23.25">
      <c r="A368" s="164"/>
      <c r="B368" s="166">
        <v>21</v>
      </c>
      <c r="C368" s="178">
        <v>86.3706</v>
      </c>
      <c r="D368" s="178">
        <v>86.4298</v>
      </c>
      <c r="E368" s="251">
        <f t="shared" si="20"/>
        <v>0.05920000000000414</v>
      </c>
      <c r="F368" s="221">
        <f t="shared" si="21"/>
        <v>200.41301330445899</v>
      </c>
      <c r="G368" s="251">
        <f t="shared" si="19"/>
        <v>295.39</v>
      </c>
      <c r="H368" s="166">
        <v>51</v>
      </c>
      <c r="I368" s="183">
        <v>682.29</v>
      </c>
      <c r="J368" s="183">
        <v>386.9</v>
      </c>
    </row>
    <row r="369" spans="1:10" ht="23.25">
      <c r="A369" s="164">
        <v>22172</v>
      </c>
      <c r="B369" s="166">
        <v>22</v>
      </c>
      <c r="C369" s="178">
        <v>85.1043</v>
      </c>
      <c r="D369" s="178">
        <v>85.1697</v>
      </c>
      <c r="E369" s="251">
        <f t="shared" si="20"/>
        <v>0.065400000000011</v>
      </c>
      <c r="F369" s="221">
        <f t="shared" si="21"/>
        <v>206.49153826727397</v>
      </c>
      <c r="G369" s="251">
        <f t="shared" si="19"/>
        <v>316.71999999999997</v>
      </c>
      <c r="H369" s="166">
        <v>52</v>
      </c>
      <c r="I369" s="183">
        <v>702.63</v>
      </c>
      <c r="J369" s="183">
        <v>385.91</v>
      </c>
    </row>
    <row r="370" spans="1:10" ht="23.25">
      <c r="A370" s="164"/>
      <c r="B370" s="166">
        <v>23</v>
      </c>
      <c r="C370" s="178">
        <v>87.726</v>
      </c>
      <c r="D370" s="178">
        <v>87.7974</v>
      </c>
      <c r="E370" s="251">
        <f t="shared" si="20"/>
        <v>0.07139999999999702</v>
      </c>
      <c r="F370" s="221">
        <f t="shared" si="21"/>
        <v>195.37556437268307</v>
      </c>
      <c r="G370" s="251">
        <f t="shared" si="19"/>
        <v>365.44999999999993</v>
      </c>
      <c r="H370" s="166">
        <v>53</v>
      </c>
      <c r="I370" s="183">
        <v>735.67</v>
      </c>
      <c r="J370" s="183">
        <v>370.22</v>
      </c>
    </row>
    <row r="371" spans="1:10" ht="23.25">
      <c r="A371" s="164"/>
      <c r="B371" s="166">
        <v>24</v>
      </c>
      <c r="C371" s="178">
        <v>88.05</v>
      </c>
      <c r="D371" s="178">
        <v>88.1435</v>
      </c>
      <c r="E371" s="251">
        <f t="shared" si="20"/>
        <v>0.09350000000000591</v>
      </c>
      <c r="F371" s="221">
        <f t="shared" si="21"/>
        <v>311.52129006465617</v>
      </c>
      <c r="G371" s="251">
        <f t="shared" si="19"/>
        <v>300.14000000000004</v>
      </c>
      <c r="H371" s="166">
        <v>54</v>
      </c>
      <c r="I371" s="183">
        <v>780.47</v>
      </c>
      <c r="J371" s="183">
        <v>480.33</v>
      </c>
    </row>
    <row r="372" spans="1:10" ht="23.25">
      <c r="A372" s="164">
        <v>22178</v>
      </c>
      <c r="B372" s="166">
        <v>25</v>
      </c>
      <c r="C372" s="178">
        <v>87.0475</v>
      </c>
      <c r="D372" s="178">
        <v>87.1592</v>
      </c>
      <c r="E372" s="251">
        <f t="shared" si="20"/>
        <v>0.11169999999999902</v>
      </c>
      <c r="F372" s="221">
        <f t="shared" si="21"/>
        <v>322.94437377124734</v>
      </c>
      <c r="G372" s="251">
        <f t="shared" si="19"/>
        <v>345.88</v>
      </c>
      <c r="H372" s="166">
        <v>55</v>
      </c>
      <c r="I372" s="183">
        <v>723.91</v>
      </c>
      <c r="J372" s="183">
        <v>378.03</v>
      </c>
    </row>
    <row r="373" spans="1:10" ht="23.25">
      <c r="A373" s="164"/>
      <c r="B373" s="166">
        <v>26</v>
      </c>
      <c r="C373" s="178">
        <v>85.8351</v>
      </c>
      <c r="D373" s="178">
        <v>85.942</v>
      </c>
      <c r="E373" s="251">
        <f t="shared" si="20"/>
        <v>0.106899999999996</v>
      </c>
      <c r="F373" s="221">
        <f t="shared" si="21"/>
        <v>364.32417694770635</v>
      </c>
      <c r="G373" s="251">
        <f t="shared" si="19"/>
        <v>293.42</v>
      </c>
      <c r="H373" s="166">
        <v>56</v>
      </c>
      <c r="I373" s="183">
        <v>802.24</v>
      </c>
      <c r="J373" s="183">
        <v>508.82</v>
      </c>
    </row>
    <row r="374" spans="1:10" ht="23.25">
      <c r="A374" s="164"/>
      <c r="B374" s="166">
        <v>27</v>
      </c>
      <c r="C374" s="178">
        <v>86.3212</v>
      </c>
      <c r="D374" s="178">
        <v>86.4082</v>
      </c>
      <c r="E374" s="251">
        <f t="shared" si="20"/>
        <v>0.08699999999998909</v>
      </c>
      <c r="F374" s="221">
        <f t="shared" si="21"/>
        <v>261.0182712789568</v>
      </c>
      <c r="G374" s="251">
        <f t="shared" si="19"/>
        <v>333.31</v>
      </c>
      <c r="H374" s="166">
        <v>57</v>
      </c>
      <c r="I374" s="183">
        <v>726.01</v>
      </c>
      <c r="J374" s="183">
        <v>392.7</v>
      </c>
    </row>
    <row r="375" spans="1:10" ht="23.25">
      <c r="A375" s="164">
        <v>22195</v>
      </c>
      <c r="B375" s="166">
        <v>28</v>
      </c>
      <c r="C375" s="178">
        <v>87.2968</v>
      </c>
      <c r="D375" s="179">
        <v>87.4742</v>
      </c>
      <c r="E375" s="251">
        <f t="shared" si="20"/>
        <v>0.17739999999999156</v>
      </c>
      <c r="F375" s="221">
        <f t="shared" si="21"/>
        <v>723.6976298290359</v>
      </c>
      <c r="G375" s="251">
        <f t="shared" si="19"/>
        <v>245.13</v>
      </c>
      <c r="H375" s="166">
        <v>58</v>
      </c>
      <c r="I375" s="183">
        <v>558.85</v>
      </c>
      <c r="J375" s="183">
        <v>313.72</v>
      </c>
    </row>
    <row r="376" spans="1:10" ht="23.25">
      <c r="A376" s="164"/>
      <c r="B376" s="166">
        <v>29</v>
      </c>
      <c r="C376" s="178">
        <v>85.2502</v>
      </c>
      <c r="D376" s="178">
        <v>85.3483</v>
      </c>
      <c r="E376" s="251">
        <f t="shared" si="20"/>
        <v>0.09809999999998809</v>
      </c>
      <c r="F376" s="221">
        <f t="shared" si="21"/>
        <v>371.1972150748755</v>
      </c>
      <c r="G376" s="251">
        <f t="shared" si="19"/>
        <v>264.28</v>
      </c>
      <c r="H376" s="166">
        <v>59</v>
      </c>
      <c r="I376" s="183">
        <v>824.05</v>
      </c>
      <c r="J376" s="183">
        <v>559.77</v>
      </c>
    </row>
    <row r="377" spans="1:10" ht="23.25">
      <c r="A377" s="164"/>
      <c r="B377" s="166">
        <v>30</v>
      </c>
      <c r="C377" s="178">
        <v>85.0112</v>
      </c>
      <c r="D377" s="178">
        <v>85.1106</v>
      </c>
      <c r="E377" s="251">
        <f t="shared" si="20"/>
        <v>0.09940000000000282</v>
      </c>
      <c r="F377" s="221">
        <f t="shared" si="21"/>
        <v>344.8275862069063</v>
      </c>
      <c r="G377" s="251">
        <f t="shared" si="19"/>
        <v>288.26000000000005</v>
      </c>
      <c r="H377" s="166">
        <v>60</v>
      </c>
      <c r="I377" s="183">
        <v>796.85</v>
      </c>
      <c r="J377" s="183">
        <v>508.59</v>
      </c>
    </row>
    <row r="378" spans="1:10" ht="23.25">
      <c r="A378" s="164">
        <v>22201</v>
      </c>
      <c r="B378" s="166">
        <v>31</v>
      </c>
      <c r="C378" s="178">
        <v>84.9386</v>
      </c>
      <c r="D378" s="178">
        <v>85.073</v>
      </c>
      <c r="E378" s="251">
        <f t="shared" si="20"/>
        <v>0.1343999999999994</v>
      </c>
      <c r="F378" s="221">
        <f t="shared" si="21"/>
        <v>475.66802335869556</v>
      </c>
      <c r="G378" s="251">
        <f t="shared" si="19"/>
        <v>282.54999999999995</v>
      </c>
      <c r="H378" s="166">
        <v>61</v>
      </c>
      <c r="I378" s="183">
        <v>792.41</v>
      </c>
      <c r="J378" s="183">
        <v>509.86</v>
      </c>
    </row>
    <row r="379" spans="2:10" ht="23.25">
      <c r="B379" s="166">
        <v>32</v>
      </c>
      <c r="C379" s="178">
        <v>85.0327</v>
      </c>
      <c r="D379" s="178">
        <v>85.1542</v>
      </c>
      <c r="E379" s="251">
        <f t="shared" si="20"/>
        <v>0.1214999999999975</v>
      </c>
      <c r="F379" s="221">
        <f t="shared" si="21"/>
        <v>451.5889239918138</v>
      </c>
      <c r="G379" s="251">
        <f t="shared" si="19"/>
        <v>269.05</v>
      </c>
      <c r="H379" s="166">
        <v>62</v>
      </c>
      <c r="I379" s="183">
        <v>700.47</v>
      </c>
      <c r="J379" s="183">
        <v>431.42</v>
      </c>
    </row>
    <row r="380" spans="1:10" ht="23.25">
      <c r="A380" s="164"/>
      <c r="B380" s="166">
        <v>33</v>
      </c>
      <c r="C380" s="178">
        <v>86.0413</v>
      </c>
      <c r="D380" s="178">
        <v>86.156</v>
      </c>
      <c r="E380" s="251">
        <f t="shared" si="20"/>
        <v>0.11469999999999914</v>
      </c>
      <c r="F380" s="221">
        <f t="shared" si="21"/>
        <v>393.1717684159982</v>
      </c>
      <c r="G380" s="251">
        <f t="shared" si="19"/>
        <v>291.72999999999996</v>
      </c>
      <c r="H380" s="166">
        <v>63</v>
      </c>
      <c r="I380" s="183">
        <v>634.39</v>
      </c>
      <c r="J380" s="183">
        <v>342.66</v>
      </c>
    </row>
    <row r="381" spans="1:10" ht="23.25">
      <c r="A381" s="164">
        <v>22208</v>
      </c>
      <c r="B381" s="166">
        <v>34</v>
      </c>
      <c r="C381" s="178">
        <v>83.787</v>
      </c>
      <c r="D381" s="178">
        <v>83.8688</v>
      </c>
      <c r="E381" s="251">
        <f t="shared" si="20"/>
        <v>0.081799999999987</v>
      </c>
      <c r="F381" s="221">
        <f t="shared" si="21"/>
        <v>282.6439998617428</v>
      </c>
      <c r="G381" s="251">
        <f t="shared" si="19"/>
        <v>289.40999999999997</v>
      </c>
      <c r="H381" s="166">
        <v>64</v>
      </c>
      <c r="I381" s="183">
        <v>825.78</v>
      </c>
      <c r="J381" s="183">
        <v>536.37</v>
      </c>
    </row>
    <row r="382" spans="1:10" ht="23.25">
      <c r="A382" s="164"/>
      <c r="B382" s="166">
        <v>35</v>
      </c>
      <c r="C382" s="178">
        <v>85.0716</v>
      </c>
      <c r="D382" s="178">
        <v>85.1392</v>
      </c>
      <c r="E382" s="251">
        <f t="shared" si="20"/>
        <v>0.06759999999999877</v>
      </c>
      <c r="F382" s="221">
        <f t="shared" si="21"/>
        <v>244.70588235293675</v>
      </c>
      <c r="G382" s="251">
        <f t="shared" si="19"/>
        <v>276.25</v>
      </c>
      <c r="H382" s="166">
        <v>65</v>
      </c>
      <c r="I382" s="183">
        <v>827.99</v>
      </c>
      <c r="J382" s="183">
        <v>551.74</v>
      </c>
    </row>
    <row r="383" spans="1:10" ht="23.25">
      <c r="A383" s="164"/>
      <c r="B383" s="166">
        <v>36</v>
      </c>
      <c r="C383" s="178">
        <v>84.615</v>
      </c>
      <c r="D383" s="178">
        <v>84.6781</v>
      </c>
      <c r="E383" s="251">
        <f t="shared" si="20"/>
        <v>0.06310000000000571</v>
      </c>
      <c r="F383" s="221">
        <f t="shared" si="21"/>
        <v>231.69567452451247</v>
      </c>
      <c r="G383" s="251">
        <f t="shared" si="19"/>
        <v>272.3399999999999</v>
      </c>
      <c r="H383" s="166">
        <v>66</v>
      </c>
      <c r="I383" s="183">
        <v>822.81</v>
      </c>
      <c r="J383" s="183">
        <v>550.47</v>
      </c>
    </row>
    <row r="384" spans="1:10" ht="23.25">
      <c r="A384" s="164">
        <v>22236</v>
      </c>
      <c r="B384" s="166">
        <v>1</v>
      </c>
      <c r="C384" s="178">
        <v>85.4062</v>
      </c>
      <c r="D384" s="178">
        <v>85.448</v>
      </c>
      <c r="E384" s="251">
        <f t="shared" si="20"/>
        <v>0.04179999999999495</v>
      </c>
      <c r="F384" s="221">
        <f t="shared" si="21"/>
        <v>146.63579597275992</v>
      </c>
      <c r="G384" s="251">
        <f t="shared" si="19"/>
        <v>285.06000000000006</v>
      </c>
      <c r="H384" s="166">
        <v>67</v>
      </c>
      <c r="I384" s="183">
        <v>820.58</v>
      </c>
      <c r="J384" s="183">
        <v>535.52</v>
      </c>
    </row>
    <row r="385" spans="1:10" ht="23.25">
      <c r="A385" s="164"/>
      <c r="B385" s="166">
        <v>2</v>
      </c>
      <c r="C385" s="178">
        <v>87.4964</v>
      </c>
      <c r="D385" s="178">
        <v>87.5394</v>
      </c>
      <c r="E385" s="251">
        <f t="shared" si="20"/>
        <v>0.043000000000006366</v>
      </c>
      <c r="F385" s="221">
        <f t="shared" si="21"/>
        <v>139.65119677830006</v>
      </c>
      <c r="G385" s="251">
        <f t="shared" si="19"/>
        <v>307.90999999999997</v>
      </c>
      <c r="H385" s="166">
        <v>68</v>
      </c>
      <c r="I385" s="183">
        <v>838.39</v>
      </c>
      <c r="J385" s="183">
        <v>530.48</v>
      </c>
    </row>
    <row r="386" spans="1:10" ht="23.25">
      <c r="A386" s="164"/>
      <c r="B386" s="166">
        <v>3</v>
      </c>
      <c r="C386" s="178">
        <v>85.9044</v>
      </c>
      <c r="D386" s="178">
        <v>85.9427</v>
      </c>
      <c r="E386" s="251">
        <f t="shared" si="20"/>
        <v>0.03830000000000666</v>
      </c>
      <c r="F386" s="221">
        <f t="shared" si="21"/>
        <v>119.68750000002083</v>
      </c>
      <c r="G386" s="251">
        <f t="shared" si="19"/>
        <v>320</v>
      </c>
      <c r="H386" s="166">
        <v>69</v>
      </c>
      <c r="I386" s="183">
        <v>867.21</v>
      </c>
      <c r="J386" s="183">
        <v>547.21</v>
      </c>
    </row>
    <row r="387" spans="1:10" ht="23.25">
      <c r="A387" s="164">
        <v>22243</v>
      </c>
      <c r="B387" s="166">
        <v>4</v>
      </c>
      <c r="C387" s="178">
        <v>85.0512</v>
      </c>
      <c r="D387" s="178">
        <v>85.0862</v>
      </c>
      <c r="E387" s="251">
        <f t="shared" si="20"/>
        <v>0.0350000000000108</v>
      </c>
      <c r="F387" s="221">
        <f t="shared" si="21"/>
        <v>116.38733705776401</v>
      </c>
      <c r="G387" s="251">
        <f t="shared" si="19"/>
        <v>300.72</v>
      </c>
      <c r="H387" s="166">
        <v>70</v>
      </c>
      <c r="I387" s="183">
        <v>830.19</v>
      </c>
      <c r="J387" s="183">
        <v>529.47</v>
      </c>
    </row>
    <row r="388" spans="1:10" ht="23.25">
      <c r="A388" s="164"/>
      <c r="B388" s="166">
        <v>5</v>
      </c>
      <c r="C388" s="178">
        <v>85.0513</v>
      </c>
      <c r="D388" s="178">
        <v>85.0981</v>
      </c>
      <c r="E388" s="251">
        <f t="shared" si="20"/>
        <v>0.046800000000004616</v>
      </c>
      <c r="F388" s="221">
        <f t="shared" si="21"/>
        <v>131.11447302068868</v>
      </c>
      <c r="G388" s="251">
        <f t="shared" si="19"/>
        <v>356.93999999999994</v>
      </c>
      <c r="H388" s="166">
        <v>71</v>
      </c>
      <c r="I388" s="183">
        <v>721.17</v>
      </c>
      <c r="J388" s="183">
        <v>364.23</v>
      </c>
    </row>
    <row r="389" spans="1:10" ht="23.25">
      <c r="A389" s="164"/>
      <c r="B389" s="166">
        <v>6</v>
      </c>
      <c r="C389" s="178">
        <v>87.3934</v>
      </c>
      <c r="D389" s="178">
        <v>87.4403</v>
      </c>
      <c r="E389" s="251">
        <f t="shared" si="20"/>
        <v>0.046899999999993724</v>
      </c>
      <c r="F389" s="221">
        <f t="shared" si="21"/>
        <v>143.13617774520455</v>
      </c>
      <c r="G389" s="251">
        <f t="shared" si="19"/>
        <v>327.66</v>
      </c>
      <c r="H389" s="166">
        <v>72</v>
      </c>
      <c r="I389" s="183">
        <v>747.61</v>
      </c>
      <c r="J389" s="183">
        <v>419.95</v>
      </c>
    </row>
    <row r="390" spans="1:10" ht="23.25">
      <c r="A390" s="164">
        <v>22247</v>
      </c>
      <c r="B390" s="166">
        <v>7</v>
      </c>
      <c r="C390" s="178">
        <v>86.464</v>
      </c>
      <c r="D390" s="178">
        <v>86.5303</v>
      </c>
      <c r="E390" s="251">
        <f t="shared" si="20"/>
        <v>0.06629999999999825</v>
      </c>
      <c r="F390" s="221">
        <f t="shared" si="21"/>
        <v>234.6238233420563</v>
      </c>
      <c r="G390" s="251">
        <f t="shared" si="19"/>
        <v>282.5799999999999</v>
      </c>
      <c r="H390" s="166">
        <v>73</v>
      </c>
      <c r="I390" s="183">
        <v>830.78</v>
      </c>
      <c r="J390" s="183">
        <v>548.2</v>
      </c>
    </row>
    <row r="391" spans="1:10" ht="23.25">
      <c r="A391" s="164"/>
      <c r="B391" s="166">
        <v>8</v>
      </c>
      <c r="C391" s="178">
        <v>84.8036</v>
      </c>
      <c r="D391" s="178">
        <v>84.8794</v>
      </c>
      <c r="E391" s="251">
        <f t="shared" si="20"/>
        <v>0.07580000000000098</v>
      </c>
      <c r="F391" s="221">
        <f t="shared" si="21"/>
        <v>262.483551492489</v>
      </c>
      <c r="G391" s="251">
        <f t="shared" si="19"/>
        <v>288.78</v>
      </c>
      <c r="H391" s="166">
        <v>74</v>
      </c>
      <c r="I391" s="183">
        <v>909.77</v>
      </c>
      <c r="J391" s="183">
        <v>620.99</v>
      </c>
    </row>
    <row r="392" spans="1:10" ht="23.25">
      <c r="A392" s="164"/>
      <c r="B392" s="166">
        <v>9</v>
      </c>
      <c r="C392" s="178">
        <v>87.678</v>
      </c>
      <c r="D392" s="178">
        <v>87.7535</v>
      </c>
      <c r="E392" s="251">
        <f t="shared" si="20"/>
        <v>0.07550000000000523</v>
      </c>
      <c r="F392" s="221">
        <f t="shared" si="21"/>
        <v>209.66398222717365</v>
      </c>
      <c r="G392" s="251">
        <f t="shared" si="19"/>
        <v>360.09999999999997</v>
      </c>
      <c r="H392" s="166">
        <v>75</v>
      </c>
      <c r="I392" s="183">
        <v>689.67</v>
      </c>
      <c r="J392" s="183">
        <v>329.57</v>
      </c>
    </row>
    <row r="393" spans="1:10" ht="23.25">
      <c r="A393" s="164">
        <v>22256</v>
      </c>
      <c r="B393" s="166">
        <v>1</v>
      </c>
      <c r="C393" s="178">
        <v>85.402</v>
      </c>
      <c r="D393" s="178">
        <v>85.4401</v>
      </c>
      <c r="E393" s="251">
        <f t="shared" si="20"/>
        <v>0.03810000000000002</v>
      </c>
      <c r="F393" s="221">
        <f t="shared" si="21"/>
        <v>116.44966073720894</v>
      </c>
      <c r="G393" s="251">
        <f t="shared" si="19"/>
        <v>327.18</v>
      </c>
      <c r="H393" s="166">
        <v>76</v>
      </c>
      <c r="I393" s="183">
        <v>754.12</v>
      </c>
      <c r="J393" s="183">
        <v>426.94</v>
      </c>
    </row>
    <row r="394" spans="1:10" ht="23.25">
      <c r="A394" s="164"/>
      <c r="B394" s="166">
        <v>2</v>
      </c>
      <c r="C394" s="178">
        <v>87.4448</v>
      </c>
      <c r="D394" s="178">
        <v>87.4765</v>
      </c>
      <c r="E394" s="251">
        <f t="shared" si="20"/>
        <v>0.03170000000000073</v>
      </c>
      <c r="F394" s="221">
        <f t="shared" si="21"/>
        <v>103.14309884818353</v>
      </c>
      <c r="G394" s="251">
        <f t="shared" si="19"/>
        <v>307.34000000000003</v>
      </c>
      <c r="H394" s="166">
        <v>77</v>
      </c>
      <c r="I394" s="183">
        <v>833.37</v>
      </c>
      <c r="J394" s="183">
        <v>526.03</v>
      </c>
    </row>
    <row r="395" spans="1:10" ht="23.25">
      <c r="A395" s="164"/>
      <c r="B395" s="166">
        <v>3</v>
      </c>
      <c r="C395" s="178">
        <v>85.8632</v>
      </c>
      <c r="D395" s="178">
        <v>85.8886</v>
      </c>
      <c r="E395" s="251">
        <f t="shared" si="20"/>
        <v>0.02539999999999054</v>
      </c>
      <c r="F395" s="221">
        <f t="shared" si="21"/>
        <v>95.50667418684165</v>
      </c>
      <c r="G395" s="251">
        <f t="shared" si="19"/>
        <v>265.95000000000005</v>
      </c>
      <c r="H395" s="166">
        <v>78</v>
      </c>
      <c r="I395" s="183">
        <v>820.35</v>
      </c>
      <c r="J395" s="183">
        <v>554.4</v>
      </c>
    </row>
    <row r="396" spans="1:10" ht="23.25">
      <c r="A396" s="164">
        <v>22269</v>
      </c>
      <c r="B396" s="166">
        <v>4</v>
      </c>
      <c r="C396" s="178">
        <v>84.9964</v>
      </c>
      <c r="D396" s="178">
        <v>85.0196</v>
      </c>
      <c r="E396" s="251">
        <f t="shared" si="20"/>
        <v>0.023200000000002774</v>
      </c>
      <c r="F396" s="221">
        <f t="shared" si="21"/>
        <v>99.64779658106163</v>
      </c>
      <c r="G396" s="251">
        <f t="shared" si="19"/>
        <v>232.82000000000005</v>
      </c>
      <c r="H396" s="166">
        <v>79</v>
      </c>
      <c r="I396" s="183">
        <v>764.22</v>
      </c>
      <c r="J396" s="183">
        <v>531.4</v>
      </c>
    </row>
    <row r="397" spans="1:10" ht="23.25">
      <c r="A397" s="164"/>
      <c r="B397" s="166">
        <v>5</v>
      </c>
      <c r="C397" s="178">
        <v>85.0367</v>
      </c>
      <c r="D397" s="178">
        <v>85.0586</v>
      </c>
      <c r="E397" s="251">
        <f t="shared" si="20"/>
        <v>0.02190000000000225</v>
      </c>
      <c r="F397" s="221">
        <f t="shared" si="21"/>
        <v>125.32906031819986</v>
      </c>
      <c r="G397" s="251">
        <f t="shared" si="19"/>
        <v>174.74000000000007</v>
      </c>
      <c r="H397" s="166">
        <v>80</v>
      </c>
      <c r="I397" s="183">
        <v>562.82</v>
      </c>
      <c r="J397" s="183">
        <v>388.08</v>
      </c>
    </row>
    <row r="398" spans="1:10" ht="23.25">
      <c r="A398" s="164"/>
      <c r="B398" s="166">
        <v>6</v>
      </c>
      <c r="C398" s="178">
        <v>87.3822</v>
      </c>
      <c r="D398" s="178">
        <v>87.407</v>
      </c>
      <c r="E398" s="251">
        <f t="shared" si="20"/>
        <v>0.024799999999999045</v>
      </c>
      <c r="F398" s="221">
        <f t="shared" si="21"/>
        <v>97.74939892002305</v>
      </c>
      <c r="G398" s="251">
        <f t="shared" si="19"/>
        <v>253.70999999999998</v>
      </c>
      <c r="H398" s="166">
        <v>81</v>
      </c>
      <c r="I398" s="183">
        <v>731.5</v>
      </c>
      <c r="J398" s="183">
        <v>477.79</v>
      </c>
    </row>
    <row r="399" spans="1:10" ht="23.25">
      <c r="A399" s="164">
        <v>22276</v>
      </c>
      <c r="B399" s="166">
        <v>7</v>
      </c>
      <c r="C399" s="178">
        <v>86.4093</v>
      </c>
      <c r="D399" s="178">
        <v>86.4219</v>
      </c>
      <c r="E399" s="251">
        <f t="shared" si="20"/>
        <v>0.012599999999991951</v>
      </c>
      <c r="F399" s="221">
        <f t="shared" si="21"/>
        <v>60.20642201831017</v>
      </c>
      <c r="G399" s="251">
        <f t="shared" si="19"/>
        <v>209.27999999999997</v>
      </c>
      <c r="H399" s="166">
        <v>82</v>
      </c>
      <c r="I399" s="183">
        <v>681.27</v>
      </c>
      <c r="J399" s="183">
        <v>471.99</v>
      </c>
    </row>
    <row r="400" spans="1:10" ht="23.25">
      <c r="A400" s="164"/>
      <c r="B400" s="166">
        <v>8</v>
      </c>
      <c r="C400" s="178">
        <v>84.7598</v>
      </c>
      <c r="D400" s="178">
        <v>84.7752</v>
      </c>
      <c r="E400" s="251">
        <f t="shared" si="20"/>
        <v>0.015399999999999636</v>
      </c>
      <c r="F400" s="221">
        <f t="shared" si="21"/>
        <v>46.49337318479496</v>
      </c>
      <c r="G400" s="251">
        <f t="shared" si="19"/>
        <v>331.23</v>
      </c>
      <c r="H400" s="166">
        <v>83</v>
      </c>
      <c r="I400" s="183">
        <v>639.74</v>
      </c>
      <c r="J400" s="183">
        <v>308.51</v>
      </c>
    </row>
    <row r="401" spans="1:10" ht="23.25">
      <c r="A401" s="164"/>
      <c r="B401" s="166">
        <v>9</v>
      </c>
      <c r="C401" s="178">
        <v>87.604</v>
      </c>
      <c r="D401" s="178">
        <v>87.618</v>
      </c>
      <c r="E401" s="251">
        <f t="shared" si="20"/>
        <v>0.013999999999995794</v>
      </c>
      <c r="F401" s="221">
        <f t="shared" si="21"/>
        <v>50.58534470297657</v>
      </c>
      <c r="G401" s="251">
        <f t="shared" si="19"/>
        <v>276.76</v>
      </c>
      <c r="H401" s="166">
        <v>84</v>
      </c>
      <c r="I401" s="183">
        <v>611.51</v>
      </c>
      <c r="J401" s="183">
        <v>334.75</v>
      </c>
    </row>
    <row r="402" spans="1:10" ht="23.25">
      <c r="A402" s="164">
        <v>22290</v>
      </c>
      <c r="B402" s="166">
        <v>19</v>
      </c>
      <c r="C402" s="178">
        <v>88.9835</v>
      </c>
      <c r="D402" s="178">
        <v>89.0131</v>
      </c>
      <c r="E402" s="251">
        <f t="shared" si="20"/>
        <v>0.029599999999987858</v>
      </c>
      <c r="F402" s="221">
        <f t="shared" si="21"/>
        <v>110.17643117690709</v>
      </c>
      <c r="G402" s="251">
        <f t="shared" si="19"/>
        <v>268.65999999999997</v>
      </c>
      <c r="H402" s="166">
        <v>85</v>
      </c>
      <c r="I402" s="183">
        <v>815.24</v>
      </c>
      <c r="J402" s="183">
        <v>546.58</v>
      </c>
    </row>
    <row r="403" spans="1:10" ht="23.25">
      <c r="A403" s="164"/>
      <c r="B403" s="166">
        <v>20</v>
      </c>
      <c r="C403" s="178">
        <v>84.6672</v>
      </c>
      <c r="D403" s="178">
        <v>84.696</v>
      </c>
      <c r="E403" s="251">
        <f t="shared" si="20"/>
        <v>0.028800000000003934</v>
      </c>
      <c r="F403" s="221">
        <f t="shared" si="21"/>
        <v>106.19077467646447</v>
      </c>
      <c r="G403" s="251">
        <f t="shared" si="19"/>
        <v>271.21000000000004</v>
      </c>
      <c r="H403" s="166">
        <v>86</v>
      </c>
      <c r="I403" s="183">
        <v>782.97</v>
      </c>
      <c r="J403" s="183">
        <v>511.76</v>
      </c>
    </row>
    <row r="404" spans="1:10" ht="23.25">
      <c r="A404" s="164"/>
      <c r="B404" s="166">
        <v>21</v>
      </c>
      <c r="C404" s="178">
        <v>86.3582</v>
      </c>
      <c r="D404" s="178">
        <v>86.3873</v>
      </c>
      <c r="E404" s="251">
        <f t="shared" si="20"/>
        <v>0.02909999999999968</v>
      </c>
      <c r="F404" s="221">
        <f t="shared" si="21"/>
        <v>96.88051403269195</v>
      </c>
      <c r="G404" s="251">
        <f t="shared" si="19"/>
        <v>300.37</v>
      </c>
      <c r="H404" s="166">
        <v>87</v>
      </c>
      <c r="I404" s="183">
        <v>823.92</v>
      </c>
      <c r="J404" s="183">
        <v>523.55</v>
      </c>
    </row>
    <row r="405" spans="1:10" ht="23.25">
      <c r="A405" s="164">
        <v>22298</v>
      </c>
      <c r="B405" s="166">
        <v>22</v>
      </c>
      <c r="C405" s="178">
        <v>85.1447</v>
      </c>
      <c r="D405" s="178">
        <v>85.1644</v>
      </c>
      <c r="E405" s="251">
        <f t="shared" si="20"/>
        <v>0.019700000000000273</v>
      </c>
      <c r="F405" s="221">
        <f t="shared" si="21"/>
        <v>71.82965069642046</v>
      </c>
      <c r="G405" s="251">
        <f t="shared" si="19"/>
        <v>274.26</v>
      </c>
      <c r="H405" s="166">
        <v>88</v>
      </c>
      <c r="I405" s="183">
        <v>792.58</v>
      </c>
      <c r="J405" s="183">
        <v>518.32</v>
      </c>
    </row>
    <row r="406" spans="1:10" ht="23.25">
      <c r="A406" s="164"/>
      <c r="B406" s="166">
        <v>23</v>
      </c>
      <c r="C406" s="178">
        <v>87.744</v>
      </c>
      <c r="D406" s="178">
        <v>87.7653</v>
      </c>
      <c r="E406" s="251">
        <f t="shared" si="20"/>
        <v>0.021299999999996544</v>
      </c>
      <c r="F406" s="221">
        <f t="shared" si="21"/>
        <v>77.92207792206527</v>
      </c>
      <c r="G406" s="251">
        <f t="shared" si="19"/>
        <v>273.35</v>
      </c>
      <c r="H406" s="166">
        <v>89</v>
      </c>
      <c r="I406" s="183">
        <v>831.85</v>
      </c>
      <c r="J406" s="183">
        <v>558.5</v>
      </c>
    </row>
    <row r="407" spans="1:10" ht="23.25">
      <c r="A407" s="164"/>
      <c r="B407" s="166">
        <v>24</v>
      </c>
      <c r="C407" s="178">
        <v>88.1134</v>
      </c>
      <c r="D407" s="178">
        <v>88.1418</v>
      </c>
      <c r="E407" s="251">
        <f t="shared" si="20"/>
        <v>0.028400000000004866</v>
      </c>
      <c r="F407" s="221">
        <f t="shared" si="21"/>
        <v>86.18335204686939</v>
      </c>
      <c r="G407" s="251">
        <f t="shared" si="19"/>
        <v>329.53</v>
      </c>
      <c r="H407" s="166">
        <v>90</v>
      </c>
      <c r="I407" s="183">
        <v>708.66</v>
      </c>
      <c r="J407" s="183">
        <v>379.13</v>
      </c>
    </row>
    <row r="408" spans="1:10" ht="23.25">
      <c r="A408" s="164">
        <v>22305</v>
      </c>
      <c r="B408" s="166">
        <v>25</v>
      </c>
      <c r="C408" s="178">
        <v>87.0928</v>
      </c>
      <c r="D408" s="178">
        <v>87.1161</v>
      </c>
      <c r="E408" s="251">
        <f t="shared" si="20"/>
        <v>0.023300000000006094</v>
      </c>
      <c r="F408" s="221">
        <f t="shared" si="21"/>
        <v>73.16230728170972</v>
      </c>
      <c r="G408" s="251">
        <f t="shared" si="19"/>
        <v>318.47</v>
      </c>
      <c r="H408" s="166">
        <v>91</v>
      </c>
      <c r="I408" s="183">
        <v>624.08</v>
      </c>
      <c r="J408" s="183">
        <v>305.61</v>
      </c>
    </row>
    <row r="409" spans="1:10" ht="23.25">
      <c r="A409" s="164"/>
      <c r="B409" s="166">
        <v>26</v>
      </c>
      <c r="C409" s="178">
        <v>85.8452</v>
      </c>
      <c r="D409" s="178">
        <v>85.8673</v>
      </c>
      <c r="E409" s="251">
        <f t="shared" si="20"/>
        <v>0.02209999999999468</v>
      </c>
      <c r="F409" s="221">
        <f t="shared" si="21"/>
        <v>71.7532467532295</v>
      </c>
      <c r="G409" s="251">
        <f t="shared" si="19"/>
        <v>307.99999999999994</v>
      </c>
      <c r="H409" s="166">
        <v>92</v>
      </c>
      <c r="I409" s="183">
        <v>661.3</v>
      </c>
      <c r="J409" s="183">
        <v>353.3</v>
      </c>
    </row>
    <row r="410" spans="1:10" ht="23.25">
      <c r="A410" s="164"/>
      <c r="B410" s="166">
        <v>27</v>
      </c>
      <c r="C410" s="178">
        <v>86.3433</v>
      </c>
      <c r="D410" s="178">
        <v>86.367</v>
      </c>
      <c r="E410" s="251">
        <f t="shared" si="20"/>
        <v>0.02370000000000516</v>
      </c>
      <c r="F410" s="221">
        <f t="shared" si="21"/>
        <v>71.6661626852288</v>
      </c>
      <c r="G410" s="251">
        <f t="shared" si="19"/>
        <v>330.7</v>
      </c>
      <c r="H410" s="166">
        <v>93</v>
      </c>
      <c r="I410" s="183">
        <v>696.88</v>
      </c>
      <c r="J410" s="183">
        <v>366.18</v>
      </c>
    </row>
    <row r="411" spans="1:10" ht="23.25">
      <c r="A411" s="164">
        <v>22321</v>
      </c>
      <c r="B411" s="166">
        <v>10</v>
      </c>
      <c r="C411" s="178">
        <v>85.0851</v>
      </c>
      <c r="D411" s="178">
        <v>85.0993</v>
      </c>
      <c r="E411" s="251">
        <f t="shared" si="20"/>
        <v>0.014200000000002433</v>
      </c>
      <c r="F411" s="221">
        <f t="shared" si="21"/>
        <v>43.183407839924676</v>
      </c>
      <c r="G411" s="251">
        <f t="shared" si="19"/>
        <v>328.83000000000004</v>
      </c>
      <c r="H411" s="166">
        <v>94</v>
      </c>
      <c r="I411" s="183">
        <v>874.25</v>
      </c>
      <c r="J411" s="183">
        <v>545.42</v>
      </c>
    </row>
    <row r="412" spans="1:10" ht="23.25">
      <c r="A412" s="164"/>
      <c r="B412" s="166">
        <v>11</v>
      </c>
      <c r="C412" s="178">
        <v>86.1122</v>
      </c>
      <c r="D412" s="178">
        <v>86.1294</v>
      </c>
      <c r="E412" s="251">
        <f t="shared" si="20"/>
        <v>0.017200000000002547</v>
      </c>
      <c r="F412" s="221">
        <f t="shared" si="21"/>
        <v>48.10381474438568</v>
      </c>
      <c r="G412" s="251">
        <f t="shared" si="19"/>
        <v>357.56000000000006</v>
      </c>
      <c r="H412" s="166">
        <v>95</v>
      </c>
      <c r="I412" s="183">
        <v>857.59</v>
      </c>
      <c r="J412" s="183">
        <v>500.03</v>
      </c>
    </row>
    <row r="413" spans="1:10" ht="23.25">
      <c r="A413" s="164"/>
      <c r="B413" s="166">
        <v>12</v>
      </c>
      <c r="C413" s="178">
        <v>84.8423</v>
      </c>
      <c r="D413" s="178">
        <v>84.8587</v>
      </c>
      <c r="E413" s="251">
        <f t="shared" si="20"/>
        <v>0.01640000000000441</v>
      </c>
      <c r="F413" s="221">
        <f t="shared" si="21"/>
        <v>48.58683415300234</v>
      </c>
      <c r="G413" s="251">
        <f t="shared" si="19"/>
        <v>337.53999999999996</v>
      </c>
      <c r="H413" s="166">
        <v>96</v>
      </c>
      <c r="I413" s="183">
        <v>877.67</v>
      </c>
      <c r="J413" s="183">
        <v>540.13</v>
      </c>
    </row>
    <row r="414" spans="1:10" ht="23.25">
      <c r="A414" s="164">
        <v>22327</v>
      </c>
      <c r="B414" s="166">
        <v>13</v>
      </c>
      <c r="C414" s="178">
        <v>86.7235</v>
      </c>
      <c r="D414" s="178">
        <v>86.734</v>
      </c>
      <c r="E414" s="251">
        <f t="shared" si="20"/>
        <v>0.010499999999993292</v>
      </c>
      <c r="F414" s="221">
        <f t="shared" si="21"/>
        <v>30.768329133192555</v>
      </c>
      <c r="G414" s="251">
        <f t="shared" si="19"/>
        <v>341.26</v>
      </c>
      <c r="H414" s="166">
        <v>97</v>
      </c>
      <c r="I414" s="183">
        <v>876.15</v>
      </c>
      <c r="J414" s="183">
        <v>534.89</v>
      </c>
    </row>
    <row r="415" spans="1:10" ht="23.25">
      <c r="A415" s="164"/>
      <c r="B415" s="166">
        <v>14</v>
      </c>
      <c r="C415" s="178">
        <v>85.9366</v>
      </c>
      <c r="D415" s="178">
        <v>85.946</v>
      </c>
      <c r="E415" s="251">
        <f t="shared" si="20"/>
        <v>0.009399999999999409</v>
      </c>
      <c r="F415" s="221">
        <f t="shared" si="21"/>
        <v>28.5506013850061</v>
      </c>
      <c r="G415" s="251">
        <f t="shared" si="19"/>
        <v>329.24</v>
      </c>
      <c r="H415" s="166">
        <v>98</v>
      </c>
      <c r="I415" s="183">
        <v>893.94</v>
      </c>
      <c r="J415" s="183">
        <v>564.7</v>
      </c>
    </row>
    <row r="416" spans="1:10" ht="23.25">
      <c r="A416" s="164"/>
      <c r="B416" s="166">
        <v>15</v>
      </c>
      <c r="C416" s="178">
        <v>86.9926</v>
      </c>
      <c r="D416" s="178">
        <v>87.0017</v>
      </c>
      <c r="E416" s="251">
        <f t="shared" si="20"/>
        <v>0.00910000000000366</v>
      </c>
      <c r="F416" s="221">
        <f t="shared" si="21"/>
        <v>22.508038585218056</v>
      </c>
      <c r="G416" s="251">
        <f t="shared" si="19"/>
        <v>404.29999999999995</v>
      </c>
      <c r="H416" s="166">
        <v>99</v>
      </c>
      <c r="I416" s="183">
        <v>773.78</v>
      </c>
      <c r="J416" s="183">
        <v>369.48</v>
      </c>
    </row>
    <row r="417" spans="1:10" ht="23.25">
      <c r="A417" s="164">
        <v>22332</v>
      </c>
      <c r="B417" s="166">
        <v>16</v>
      </c>
      <c r="C417" s="178">
        <v>86.1558</v>
      </c>
      <c r="D417" s="178">
        <v>86.1727</v>
      </c>
      <c r="E417" s="251">
        <f t="shared" si="20"/>
        <v>0.0169000000000068</v>
      </c>
      <c r="F417" s="221">
        <f t="shared" si="21"/>
        <v>44.00239539669018</v>
      </c>
      <c r="G417" s="251">
        <f t="shared" si="19"/>
        <v>384.07000000000005</v>
      </c>
      <c r="H417" s="166">
        <v>100</v>
      </c>
      <c r="I417" s="183">
        <v>736.6</v>
      </c>
      <c r="J417" s="183">
        <v>352.53</v>
      </c>
    </row>
    <row r="418" spans="1:10" ht="23.25">
      <c r="A418" s="164"/>
      <c r="B418" s="166">
        <v>17</v>
      </c>
      <c r="C418" s="178">
        <v>87.2177</v>
      </c>
      <c r="D418" s="178">
        <v>87.2222</v>
      </c>
      <c r="E418" s="251">
        <f t="shared" si="20"/>
        <v>0.004500000000007276</v>
      </c>
      <c r="F418" s="221">
        <f t="shared" si="21"/>
        <v>13.928869904377612</v>
      </c>
      <c r="G418" s="251">
        <f t="shared" si="19"/>
        <v>323.07000000000005</v>
      </c>
      <c r="H418" s="166">
        <v>101</v>
      </c>
      <c r="I418" s="183">
        <v>880</v>
      </c>
      <c r="J418" s="183">
        <v>556.93</v>
      </c>
    </row>
    <row r="419" spans="1:10" ht="23.25">
      <c r="A419" s="164"/>
      <c r="B419" s="166">
        <v>18</v>
      </c>
      <c r="C419" s="178">
        <v>85.1435</v>
      </c>
      <c r="D419" s="178">
        <v>85.15</v>
      </c>
      <c r="E419" s="251">
        <f t="shared" si="20"/>
        <v>0.006500000000002615</v>
      </c>
      <c r="F419" s="221">
        <f t="shared" si="21"/>
        <v>17.750348179913747</v>
      </c>
      <c r="G419" s="251">
        <f t="shared" si="19"/>
        <v>366.19</v>
      </c>
      <c r="H419" s="166">
        <v>102</v>
      </c>
      <c r="I419" s="183">
        <v>831.52</v>
      </c>
      <c r="J419" s="183">
        <v>465.33</v>
      </c>
    </row>
    <row r="420" spans="1:10" ht="23.25">
      <c r="A420" s="164">
        <v>22346</v>
      </c>
      <c r="B420" s="166">
        <v>1</v>
      </c>
      <c r="C420" s="178">
        <v>85.3709</v>
      </c>
      <c r="D420" s="178">
        <v>85.3757</v>
      </c>
      <c r="E420" s="251">
        <f t="shared" si="20"/>
        <v>0.004799999999988813</v>
      </c>
      <c r="F420" s="221">
        <f t="shared" si="21"/>
        <v>15.372790161378468</v>
      </c>
      <c r="G420" s="251">
        <f t="shared" si="19"/>
        <v>312.24</v>
      </c>
      <c r="H420" s="166">
        <v>103</v>
      </c>
      <c r="I420" s="183">
        <v>830.55</v>
      </c>
      <c r="J420" s="183">
        <v>518.31</v>
      </c>
    </row>
    <row r="421" spans="1:10" ht="23.25">
      <c r="A421" s="164"/>
      <c r="B421" s="166">
        <v>2</v>
      </c>
      <c r="C421" s="178">
        <v>87.439</v>
      </c>
      <c r="D421" s="178">
        <v>87.444</v>
      </c>
      <c r="E421" s="251">
        <f t="shared" si="20"/>
        <v>0.005000000000009663</v>
      </c>
      <c r="F421" s="221">
        <f t="shared" si="21"/>
        <v>14.29633441988238</v>
      </c>
      <c r="G421" s="251">
        <f t="shared" si="19"/>
        <v>349.74</v>
      </c>
      <c r="H421" s="166">
        <v>104</v>
      </c>
      <c r="I421" s="183">
        <v>743.73</v>
      </c>
      <c r="J421" s="183">
        <v>393.99</v>
      </c>
    </row>
    <row r="422" spans="1:10" ht="23.25">
      <c r="A422" s="164"/>
      <c r="B422" s="166">
        <v>3</v>
      </c>
      <c r="C422" s="178">
        <v>85.8545</v>
      </c>
      <c r="D422" s="178">
        <v>85.8606</v>
      </c>
      <c r="E422" s="256">
        <f t="shared" si="20"/>
        <v>0.006100000000003547</v>
      </c>
      <c r="F422" s="221">
        <f t="shared" si="21"/>
        <v>17.56608880954774</v>
      </c>
      <c r="G422" s="251">
        <f t="shared" si="19"/>
        <v>347.25999999999993</v>
      </c>
      <c r="H422" s="166">
        <v>105</v>
      </c>
      <c r="I422" s="183">
        <v>767.18</v>
      </c>
      <c r="J422" s="183">
        <v>419.92</v>
      </c>
    </row>
    <row r="423" spans="1:10" ht="23.25">
      <c r="A423" s="164">
        <v>22360</v>
      </c>
      <c r="B423" s="166">
        <v>4</v>
      </c>
      <c r="C423" s="178">
        <v>85.017</v>
      </c>
      <c r="D423" s="178">
        <v>85.017</v>
      </c>
      <c r="E423" s="256">
        <f t="shared" si="20"/>
        <v>0</v>
      </c>
      <c r="F423" s="221">
        <f t="shared" si="21"/>
        <v>0</v>
      </c>
      <c r="G423" s="251">
        <f t="shared" si="19"/>
        <v>315.70000000000005</v>
      </c>
      <c r="H423" s="166">
        <v>106</v>
      </c>
      <c r="I423" s="183">
        <v>887.24</v>
      </c>
      <c r="J423" s="183">
        <v>571.54</v>
      </c>
    </row>
    <row r="424" spans="1:10" ht="23.25">
      <c r="A424" s="164"/>
      <c r="B424" s="166">
        <v>5</v>
      </c>
      <c r="C424" s="178">
        <v>85.0187</v>
      </c>
      <c r="D424" s="178">
        <v>85.0187</v>
      </c>
      <c r="E424" s="256">
        <f t="shared" si="20"/>
        <v>0</v>
      </c>
      <c r="F424" s="221">
        <f t="shared" si="21"/>
        <v>0</v>
      </c>
      <c r="G424" s="251">
        <f t="shared" si="19"/>
        <v>331.62</v>
      </c>
      <c r="H424" s="166">
        <v>107</v>
      </c>
      <c r="I424" s="183">
        <v>832.14</v>
      </c>
      <c r="J424" s="183">
        <v>500.52</v>
      </c>
    </row>
    <row r="425" spans="1:10" ht="23.25">
      <c r="A425" s="164"/>
      <c r="B425" s="166">
        <v>6</v>
      </c>
      <c r="C425" s="178">
        <v>87.344</v>
      </c>
      <c r="D425" s="178">
        <v>87.344</v>
      </c>
      <c r="E425" s="256">
        <f t="shared" si="20"/>
        <v>0</v>
      </c>
      <c r="F425" s="221">
        <f t="shared" si="21"/>
        <v>0</v>
      </c>
      <c r="G425" s="251">
        <f t="shared" si="19"/>
        <v>327.1300000000001</v>
      </c>
      <c r="H425" s="166">
        <v>108</v>
      </c>
      <c r="I425" s="183">
        <v>850.69</v>
      </c>
      <c r="J425" s="183">
        <v>523.56</v>
      </c>
    </row>
    <row r="426" spans="1:10" ht="23.25">
      <c r="A426" s="164">
        <v>22367</v>
      </c>
      <c r="B426" s="166">
        <v>7</v>
      </c>
      <c r="C426" s="178">
        <v>86.419</v>
      </c>
      <c r="D426" s="178">
        <v>86.419</v>
      </c>
      <c r="E426" s="256">
        <f t="shared" si="20"/>
        <v>0</v>
      </c>
      <c r="F426" s="221">
        <f t="shared" si="21"/>
        <v>0</v>
      </c>
      <c r="G426" s="251">
        <f t="shared" si="19"/>
        <v>372.18</v>
      </c>
      <c r="H426" s="166">
        <v>109</v>
      </c>
      <c r="I426" s="183">
        <v>677.77</v>
      </c>
      <c r="J426" s="183">
        <v>305.59</v>
      </c>
    </row>
    <row r="427" spans="1:10" ht="23.25">
      <c r="A427" s="164"/>
      <c r="B427" s="166">
        <v>8</v>
      </c>
      <c r="C427" s="178">
        <v>84.7711</v>
      </c>
      <c r="D427" s="178">
        <v>84.7711</v>
      </c>
      <c r="E427" s="256">
        <f t="shared" si="20"/>
        <v>0</v>
      </c>
      <c r="F427" s="221">
        <f t="shared" si="21"/>
        <v>0</v>
      </c>
      <c r="G427" s="251">
        <f t="shared" si="19"/>
        <v>298.15999999999997</v>
      </c>
      <c r="H427" s="166">
        <v>110</v>
      </c>
      <c r="I427" s="183">
        <v>865.92</v>
      </c>
      <c r="J427" s="183">
        <v>567.76</v>
      </c>
    </row>
    <row r="428" spans="1:10" ht="23.25">
      <c r="A428" s="238"/>
      <c r="B428" s="239">
        <v>9</v>
      </c>
      <c r="C428" s="240">
        <v>87.6417</v>
      </c>
      <c r="D428" s="240">
        <v>87.6417</v>
      </c>
      <c r="E428" s="260">
        <f t="shared" si="20"/>
        <v>0</v>
      </c>
      <c r="F428" s="242">
        <f t="shared" si="21"/>
        <v>0</v>
      </c>
      <c r="G428" s="258">
        <f t="shared" si="19"/>
        <v>309.24</v>
      </c>
      <c r="H428" s="239">
        <v>111</v>
      </c>
      <c r="I428" s="245">
        <v>822.08</v>
      </c>
      <c r="J428" s="245">
        <v>512.84</v>
      </c>
    </row>
    <row r="429" spans="1:10" ht="21.75">
      <c r="A429" s="224"/>
      <c r="B429" s="237"/>
      <c r="C429" s="225"/>
      <c r="D429" s="225"/>
      <c r="E429" s="257"/>
      <c r="F429" s="259"/>
      <c r="G429" s="257"/>
      <c r="H429" s="237"/>
      <c r="I429" s="229"/>
      <c r="J429" s="229"/>
    </row>
    <row r="430" spans="1:10" ht="21.75">
      <c r="A430" s="164"/>
      <c r="B430" s="166"/>
      <c r="C430" s="178"/>
      <c r="D430" s="178"/>
      <c r="E430" s="251"/>
      <c r="F430" s="252"/>
      <c r="G430" s="251"/>
      <c r="H430" s="166"/>
      <c r="I430" s="183"/>
      <c r="J430" s="183"/>
    </row>
    <row r="431" spans="1:10" ht="21.75">
      <c r="A431" s="164"/>
      <c r="B431" s="166"/>
      <c r="C431" s="178"/>
      <c r="D431" s="178"/>
      <c r="E431" s="251"/>
      <c r="F431" s="252"/>
      <c r="G431" s="251"/>
      <c r="H431" s="166"/>
      <c r="I431" s="183"/>
      <c r="J431" s="183"/>
    </row>
    <row r="432" spans="1:10" ht="21.75">
      <c r="A432" s="164"/>
      <c r="B432" s="166"/>
      <c r="C432" s="178"/>
      <c r="D432" s="178"/>
      <c r="E432" s="251"/>
      <c r="F432" s="252"/>
      <c r="G432" s="251"/>
      <c r="H432" s="166"/>
      <c r="I432" s="183"/>
      <c r="J432" s="183"/>
    </row>
    <row r="433" spans="1:10" ht="21.75">
      <c r="A433" s="164"/>
      <c r="B433" s="166"/>
      <c r="C433" s="178"/>
      <c r="D433" s="178"/>
      <c r="E433" s="251"/>
      <c r="F433" s="252"/>
      <c r="G433" s="251"/>
      <c r="H433" s="166"/>
      <c r="I433" s="183"/>
      <c r="J433" s="183"/>
    </row>
    <row r="434" spans="1:10" ht="21.75">
      <c r="A434" s="164"/>
      <c r="B434" s="166"/>
      <c r="C434" s="178"/>
      <c r="D434" s="178"/>
      <c r="E434" s="251"/>
      <c r="F434" s="252"/>
      <c r="G434" s="251"/>
      <c r="H434" s="166"/>
      <c r="I434" s="183"/>
      <c r="J434" s="183"/>
    </row>
    <row r="435" spans="1:10" ht="21.75">
      <c r="A435" s="164"/>
      <c r="B435" s="166"/>
      <c r="C435" s="178"/>
      <c r="D435" s="178"/>
      <c r="E435" s="251"/>
      <c r="F435" s="252"/>
      <c r="G435" s="251"/>
      <c r="H435" s="166"/>
      <c r="I435" s="183"/>
      <c r="J435" s="183"/>
    </row>
    <row r="436" spans="1:10" ht="21.75">
      <c r="A436" s="164"/>
      <c r="B436" s="166"/>
      <c r="C436" s="178"/>
      <c r="D436" s="178"/>
      <c r="E436" s="251"/>
      <c r="F436" s="252"/>
      <c r="G436" s="251"/>
      <c r="H436" s="166"/>
      <c r="I436" s="183"/>
      <c r="J436" s="183"/>
    </row>
    <row r="437" spans="1:10" ht="21.75">
      <c r="A437" s="164"/>
      <c r="B437" s="166"/>
      <c r="C437" s="178"/>
      <c r="D437" s="178"/>
      <c r="E437" s="251"/>
      <c r="F437" s="252"/>
      <c r="G437" s="251"/>
      <c r="H437" s="166"/>
      <c r="I437" s="183"/>
      <c r="J437" s="183"/>
    </row>
    <row r="438" spans="1:10" ht="21.75">
      <c r="A438" s="164"/>
      <c r="B438" s="166"/>
      <c r="C438" s="178"/>
      <c r="D438" s="178"/>
      <c r="E438" s="251"/>
      <c r="F438" s="252"/>
      <c r="G438" s="251"/>
      <c r="H438" s="166"/>
      <c r="I438" s="183"/>
      <c r="J438" s="183"/>
    </row>
    <row r="439" spans="1:10" ht="21.75">
      <c r="A439" s="164"/>
      <c r="B439" s="166"/>
      <c r="C439" s="178"/>
      <c r="D439" s="178"/>
      <c r="E439" s="251"/>
      <c r="F439" s="252"/>
      <c r="G439" s="251"/>
      <c r="H439" s="166"/>
      <c r="I439" s="183"/>
      <c r="J439" s="183"/>
    </row>
    <row r="440" spans="1:10" ht="21.75">
      <c r="A440" s="164"/>
      <c r="B440" s="166"/>
      <c r="C440" s="178"/>
      <c r="D440" s="178"/>
      <c r="E440" s="251"/>
      <c r="F440" s="252"/>
      <c r="G440" s="251"/>
      <c r="H440" s="166"/>
      <c r="I440" s="183"/>
      <c r="J440" s="183"/>
    </row>
    <row r="441" spans="1:10" ht="21.75">
      <c r="A441" s="164"/>
      <c r="B441" s="166"/>
      <c r="C441" s="178"/>
      <c r="D441" s="178"/>
      <c r="E441" s="251"/>
      <c r="F441" s="252"/>
      <c r="G441" s="251"/>
      <c r="H441" s="166"/>
      <c r="I441" s="183"/>
      <c r="J441" s="183"/>
    </row>
    <row r="442" spans="1:10" ht="21.75">
      <c r="A442" s="164"/>
      <c r="B442" s="166"/>
      <c r="C442" s="178"/>
      <c r="D442" s="178"/>
      <c r="E442" s="251"/>
      <c r="F442" s="252"/>
      <c r="G442" s="251"/>
      <c r="H442" s="166"/>
      <c r="I442" s="183"/>
      <c r="J442" s="183"/>
    </row>
    <row r="443" spans="1:10" ht="21.75">
      <c r="A443" s="164"/>
      <c r="B443" s="166"/>
      <c r="C443" s="178"/>
      <c r="D443" s="178"/>
      <c r="E443" s="251"/>
      <c r="F443" s="252"/>
      <c r="G443" s="251"/>
      <c r="H443" s="166"/>
      <c r="I443" s="183"/>
      <c r="J443" s="183"/>
    </row>
    <row r="444" spans="1:10" ht="21.75">
      <c r="A444" s="164"/>
      <c r="B444" s="166"/>
      <c r="C444" s="178"/>
      <c r="D444" s="178"/>
      <c r="E444" s="251"/>
      <c r="F444" s="252"/>
      <c r="G444" s="251"/>
      <c r="H444" s="166"/>
      <c r="I444" s="183"/>
      <c r="J444" s="183"/>
    </row>
    <row r="445" spans="1:10" ht="21.75">
      <c r="A445" s="164"/>
      <c r="B445" s="166"/>
      <c r="C445" s="178"/>
      <c r="D445" s="178"/>
      <c r="E445" s="251"/>
      <c r="F445" s="252"/>
      <c r="G445" s="251"/>
      <c r="H445" s="166"/>
      <c r="I445" s="183"/>
      <c r="J445" s="183"/>
    </row>
    <row r="446" spans="1:10" ht="21.75">
      <c r="A446" s="164"/>
      <c r="B446" s="166"/>
      <c r="C446" s="178"/>
      <c r="D446" s="178"/>
      <c r="E446" s="251"/>
      <c r="F446" s="252"/>
      <c r="G446" s="251"/>
      <c r="H446" s="166"/>
      <c r="I446" s="183"/>
      <c r="J446" s="183"/>
    </row>
    <row r="447" spans="1:10" ht="21.75">
      <c r="A447" s="164"/>
      <c r="B447" s="166"/>
      <c r="C447" s="178"/>
      <c r="D447" s="178"/>
      <c r="E447" s="251"/>
      <c r="F447" s="252"/>
      <c r="G447" s="251"/>
      <c r="H447" s="166"/>
      <c r="I447" s="183"/>
      <c r="J447" s="183"/>
    </row>
    <row r="448" spans="1:10" ht="21.75">
      <c r="A448" s="164"/>
      <c r="B448" s="166"/>
      <c r="C448" s="178"/>
      <c r="D448" s="178"/>
      <c r="E448" s="251"/>
      <c r="F448" s="252"/>
      <c r="G448" s="251"/>
      <c r="H448" s="166"/>
      <c r="I448" s="183"/>
      <c r="J448" s="183"/>
    </row>
    <row r="449" spans="1:10" ht="21.75">
      <c r="A449" s="164"/>
      <c r="B449" s="166"/>
      <c r="C449" s="178"/>
      <c r="D449" s="178"/>
      <c r="E449" s="251"/>
      <c r="F449" s="252"/>
      <c r="G449" s="251"/>
      <c r="H449" s="166"/>
      <c r="I449" s="183"/>
      <c r="J449" s="183"/>
    </row>
    <row r="450" spans="1:10" ht="21.75">
      <c r="A450" s="164"/>
      <c r="B450" s="166"/>
      <c r="C450" s="178"/>
      <c r="D450" s="178"/>
      <c r="E450" s="251"/>
      <c r="F450" s="252"/>
      <c r="G450" s="251"/>
      <c r="H450" s="166"/>
      <c r="I450" s="183"/>
      <c r="J450" s="183"/>
    </row>
    <row r="451" spans="1:10" ht="21.75">
      <c r="A451" s="164"/>
      <c r="B451" s="166"/>
      <c r="C451" s="178"/>
      <c r="D451" s="178"/>
      <c r="E451" s="251"/>
      <c r="F451" s="252"/>
      <c r="G451" s="251"/>
      <c r="H451" s="166"/>
      <c r="I451" s="183"/>
      <c r="J451" s="183"/>
    </row>
    <row r="452" spans="1:10" ht="21.75">
      <c r="A452" s="164"/>
      <c r="B452" s="166"/>
      <c r="C452" s="178"/>
      <c r="D452" s="178"/>
      <c r="E452" s="251"/>
      <c r="F452" s="252"/>
      <c r="G452" s="251"/>
      <c r="H452" s="166"/>
      <c r="I452" s="183"/>
      <c r="J452" s="183"/>
    </row>
    <row r="453" spans="1:10" ht="21.75">
      <c r="A453" s="164"/>
      <c r="B453" s="166"/>
      <c r="C453" s="178"/>
      <c r="D453" s="178"/>
      <c r="E453" s="251"/>
      <c r="F453" s="252"/>
      <c r="G453" s="251"/>
      <c r="H453" s="166"/>
      <c r="I453" s="183"/>
      <c r="J453" s="183"/>
    </row>
    <row r="454" spans="1:10" ht="21.75">
      <c r="A454" s="164"/>
      <c r="B454" s="166"/>
      <c r="C454" s="178"/>
      <c r="D454" s="178"/>
      <c r="E454" s="251"/>
      <c r="F454" s="252"/>
      <c r="G454" s="251"/>
      <c r="H454" s="166"/>
      <c r="I454" s="183"/>
      <c r="J454" s="183"/>
    </row>
    <row r="455" spans="1:10" ht="21.75">
      <c r="A455" s="164"/>
      <c r="B455" s="166"/>
      <c r="C455" s="178"/>
      <c r="D455" s="178"/>
      <c r="E455" s="251"/>
      <c r="F455" s="252"/>
      <c r="G455" s="251"/>
      <c r="H455" s="166"/>
      <c r="I455" s="183"/>
      <c r="J455" s="183"/>
    </row>
    <row r="456" spans="1:10" ht="21.75">
      <c r="A456" s="164"/>
      <c r="B456" s="166"/>
      <c r="C456" s="178"/>
      <c r="D456" s="178"/>
      <c r="E456" s="251"/>
      <c r="F456" s="252"/>
      <c r="G456" s="251"/>
      <c r="H456" s="166"/>
      <c r="I456" s="183"/>
      <c r="J456" s="183"/>
    </row>
    <row r="457" spans="1:10" ht="21.75">
      <c r="A457" s="164"/>
      <c r="B457" s="166"/>
      <c r="C457" s="178"/>
      <c r="D457" s="178"/>
      <c r="E457" s="251"/>
      <c r="F457" s="252"/>
      <c r="G457" s="251"/>
      <c r="H457" s="166"/>
      <c r="I457" s="183"/>
      <c r="J457" s="183"/>
    </row>
    <row r="458" spans="1:10" ht="21.75">
      <c r="A458" s="164"/>
      <c r="B458" s="166"/>
      <c r="C458" s="178"/>
      <c r="D458" s="178"/>
      <c r="E458" s="251"/>
      <c r="F458" s="252"/>
      <c r="G458" s="251"/>
      <c r="H458" s="166"/>
      <c r="I458" s="183"/>
      <c r="J458" s="183"/>
    </row>
    <row r="459" spans="1:10" ht="21.75">
      <c r="A459" s="164"/>
      <c r="B459" s="166"/>
      <c r="C459" s="178"/>
      <c r="D459" s="178"/>
      <c r="E459" s="251"/>
      <c r="F459" s="252"/>
      <c r="G459" s="251"/>
      <c r="H459" s="166"/>
      <c r="I459" s="183"/>
      <c r="J459" s="183"/>
    </row>
    <row r="460" spans="1:10" ht="21.75">
      <c r="A460" s="164"/>
      <c r="B460" s="166"/>
      <c r="C460" s="178"/>
      <c r="D460" s="178"/>
      <c r="E460" s="251"/>
      <c r="F460" s="252"/>
      <c r="G460" s="251"/>
      <c r="H460" s="166"/>
      <c r="I460" s="183"/>
      <c r="J460" s="183"/>
    </row>
    <row r="461" spans="1:10" ht="21.75">
      <c r="A461" s="164"/>
      <c r="B461" s="166"/>
      <c r="C461" s="178"/>
      <c r="D461" s="178"/>
      <c r="E461" s="251"/>
      <c r="F461" s="252"/>
      <c r="G461" s="251"/>
      <c r="H461" s="166"/>
      <c r="I461" s="183"/>
      <c r="J461" s="183"/>
    </row>
    <row r="462" spans="1:10" ht="21.75">
      <c r="A462" s="164"/>
      <c r="B462" s="166"/>
      <c r="C462" s="178"/>
      <c r="D462" s="178"/>
      <c r="E462" s="251"/>
      <c r="F462" s="252"/>
      <c r="G462" s="251"/>
      <c r="H462" s="166"/>
      <c r="I462" s="183"/>
      <c r="J462" s="183"/>
    </row>
    <row r="463" spans="1:10" ht="21.75">
      <c r="A463" s="164"/>
      <c r="B463" s="166"/>
      <c r="C463" s="178"/>
      <c r="D463" s="178"/>
      <c r="E463" s="251"/>
      <c r="F463" s="252"/>
      <c r="G463" s="251"/>
      <c r="H463" s="166"/>
      <c r="I463" s="183"/>
      <c r="J463" s="183"/>
    </row>
    <row r="464" spans="1:10" ht="21.75">
      <c r="A464" s="164"/>
      <c r="B464" s="166"/>
      <c r="C464" s="178"/>
      <c r="D464" s="178"/>
      <c r="E464" s="251"/>
      <c r="F464" s="252"/>
      <c r="G464" s="251"/>
      <c r="H464" s="166"/>
      <c r="I464" s="183"/>
      <c r="J464" s="183"/>
    </row>
    <row r="465" spans="1:10" ht="21.75">
      <c r="A465" s="164"/>
      <c r="B465" s="166"/>
      <c r="C465" s="178"/>
      <c r="D465" s="178"/>
      <c r="E465" s="251"/>
      <c r="F465" s="252"/>
      <c r="G465" s="251"/>
      <c r="H465" s="166"/>
      <c r="I465" s="183"/>
      <c r="J465" s="183"/>
    </row>
    <row r="466" spans="1:10" ht="21.75">
      <c r="A466" s="164"/>
      <c r="B466" s="166"/>
      <c r="C466" s="178"/>
      <c r="D466" s="178"/>
      <c r="E466" s="251"/>
      <c r="F466" s="252"/>
      <c r="G466" s="251"/>
      <c r="H466" s="166"/>
      <c r="I466" s="183"/>
      <c r="J466" s="183"/>
    </row>
    <row r="467" spans="1:10" ht="21.75">
      <c r="A467" s="164"/>
      <c r="B467" s="166"/>
      <c r="C467" s="178"/>
      <c r="D467" s="178"/>
      <c r="E467" s="251"/>
      <c r="F467" s="252"/>
      <c r="G467" s="251"/>
      <c r="H467" s="166"/>
      <c r="I467" s="183"/>
      <c r="J467" s="183"/>
    </row>
    <row r="468" spans="1:10" ht="21.75">
      <c r="A468" s="164"/>
      <c r="B468" s="166"/>
      <c r="C468" s="178"/>
      <c r="D468" s="178"/>
      <c r="E468" s="251"/>
      <c r="F468" s="252"/>
      <c r="G468" s="251"/>
      <c r="H468" s="166"/>
      <c r="I468" s="183"/>
      <c r="J468" s="183"/>
    </row>
    <row r="469" spans="1:10" ht="21.75">
      <c r="A469" s="164"/>
      <c r="B469" s="166"/>
      <c r="C469" s="178"/>
      <c r="D469" s="178"/>
      <c r="E469" s="251"/>
      <c r="F469" s="252"/>
      <c r="G469" s="251"/>
      <c r="H469" s="166"/>
      <c r="I469" s="183"/>
      <c r="J469" s="183"/>
    </row>
    <row r="470" spans="1:10" ht="21.75">
      <c r="A470" s="164"/>
      <c r="B470" s="166"/>
      <c r="C470" s="178"/>
      <c r="D470" s="178"/>
      <c r="E470" s="251"/>
      <c r="F470" s="252"/>
      <c r="G470" s="251"/>
      <c r="H470" s="166"/>
      <c r="I470" s="183"/>
      <c r="J470" s="183"/>
    </row>
    <row r="471" spans="1:10" ht="21.75">
      <c r="A471" s="164"/>
      <c r="B471" s="166"/>
      <c r="C471" s="178"/>
      <c r="D471" s="178"/>
      <c r="E471" s="251"/>
      <c r="F471" s="252"/>
      <c r="G471" s="251"/>
      <c r="H471" s="166"/>
      <c r="I471" s="183"/>
      <c r="J471" s="183"/>
    </row>
    <row r="472" spans="1:10" ht="21.75">
      <c r="A472" s="164"/>
      <c r="B472" s="166"/>
      <c r="C472" s="178"/>
      <c r="D472" s="178"/>
      <c r="E472" s="251"/>
      <c r="F472" s="252"/>
      <c r="G472" s="251"/>
      <c r="H472" s="166"/>
      <c r="I472" s="183"/>
      <c r="J472" s="183"/>
    </row>
    <row r="473" spans="1:10" ht="21.75">
      <c r="A473" s="164"/>
      <c r="B473" s="166"/>
      <c r="C473" s="178"/>
      <c r="D473" s="178"/>
      <c r="E473" s="251"/>
      <c r="F473" s="252"/>
      <c r="G473" s="251"/>
      <c r="H473" s="166"/>
      <c r="I473" s="183"/>
      <c r="J473" s="183"/>
    </row>
    <row r="474" spans="1:10" ht="21.75">
      <c r="A474" s="164"/>
      <c r="B474" s="166"/>
      <c r="C474" s="178"/>
      <c r="D474" s="178"/>
      <c r="E474" s="251"/>
      <c r="F474" s="252"/>
      <c r="G474" s="251"/>
      <c r="H474" s="166"/>
      <c r="I474" s="183"/>
      <c r="J474" s="183"/>
    </row>
    <row r="475" spans="1:10" ht="21.75">
      <c r="A475" s="164"/>
      <c r="B475" s="166"/>
      <c r="C475" s="178"/>
      <c r="D475" s="178"/>
      <c r="E475" s="251"/>
      <c r="F475" s="252"/>
      <c r="G475" s="251"/>
      <c r="H475" s="166"/>
      <c r="I475" s="183"/>
      <c r="J475" s="183"/>
    </row>
    <row r="476" spans="1:10" ht="21.75">
      <c r="A476" s="164"/>
      <c r="B476" s="166"/>
      <c r="C476" s="178"/>
      <c r="D476" s="178"/>
      <c r="E476" s="251"/>
      <c r="F476" s="252"/>
      <c r="G476" s="251"/>
      <c r="H476" s="166"/>
      <c r="I476" s="183"/>
      <c r="J476" s="183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64"/>
  <sheetViews>
    <sheetView zoomScale="75" zoomScaleNormal="75" zoomScalePageLayoutView="0" workbookViewId="0" topLeftCell="A577">
      <selection activeCell="J627" sqref="J627"/>
    </sheetView>
  </sheetViews>
  <sheetFormatPr defaultColWidth="9.140625" defaultRowHeight="21.75"/>
  <cols>
    <col min="1" max="1" width="9.57421875" style="1" bestFit="1" customWidth="1"/>
    <col min="2" max="2" width="8.57421875" style="135" customWidth="1"/>
    <col min="3" max="3" width="12.28125" style="126" customWidth="1"/>
    <col min="4" max="4" width="12.00390625" style="8" customWidth="1"/>
    <col min="5" max="5" width="12.57421875" style="113" customWidth="1"/>
    <col min="6" max="6" width="13.57421875" style="1" customWidth="1"/>
    <col min="7" max="7" width="16.00390625" style="74" customWidth="1"/>
    <col min="8" max="8" width="12.57421875" style="121" customWidth="1"/>
    <col min="9" max="9" width="13.7109375" style="2" customWidth="1"/>
    <col min="10" max="12" width="12.7109375" style="8" customWidth="1"/>
    <col min="13" max="14" width="12.710937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1" spans="3:15" ht="24">
      <c r="C1" s="126" t="s">
        <v>0</v>
      </c>
      <c r="I1" s="104" t="s">
        <v>1</v>
      </c>
      <c r="J1" s="118"/>
      <c r="K1" s="118"/>
      <c r="L1" s="118"/>
      <c r="M1" s="9"/>
      <c r="N1" s="9"/>
      <c r="O1" s="7"/>
    </row>
    <row r="2" ht="24">
      <c r="C2" s="126" t="s">
        <v>2</v>
      </c>
    </row>
    <row r="3" ht="24">
      <c r="C3" s="127" t="s">
        <v>3</v>
      </c>
    </row>
    <row r="5" spans="3:14" ht="29.25">
      <c r="C5" s="128" t="s">
        <v>4</v>
      </c>
      <c r="D5" s="109"/>
      <c r="E5" s="114"/>
      <c r="F5" s="3"/>
      <c r="G5" s="75"/>
      <c r="J5" s="109"/>
      <c r="K5" s="109"/>
      <c r="L5" s="109"/>
      <c r="M5" s="3"/>
      <c r="N5" s="3"/>
    </row>
    <row r="6" spans="3:8" ht="24">
      <c r="C6" s="126" t="s">
        <v>198</v>
      </c>
      <c r="H6" s="121" t="s">
        <v>5</v>
      </c>
    </row>
    <row r="7" spans="3:8" ht="24">
      <c r="C7" s="126" t="s">
        <v>6</v>
      </c>
      <c r="H7" s="121" t="s">
        <v>7</v>
      </c>
    </row>
    <row r="8" spans="3:8" ht="27.75" thickBot="1">
      <c r="C8" s="126" t="s">
        <v>199</v>
      </c>
      <c r="H8" s="121" t="s">
        <v>8</v>
      </c>
    </row>
    <row r="9" spans="3:14" ht="37.5" customHeight="1">
      <c r="C9" s="129" t="s">
        <v>9</v>
      </c>
      <c r="D9" s="110" t="s">
        <v>10</v>
      </c>
      <c r="E9" s="115" t="s">
        <v>11</v>
      </c>
      <c r="F9" s="4"/>
      <c r="G9" s="81" t="s">
        <v>12</v>
      </c>
      <c r="H9" s="122" t="s">
        <v>13</v>
      </c>
      <c r="I9" s="5" t="s">
        <v>14</v>
      </c>
      <c r="J9" s="62"/>
      <c r="K9" s="62"/>
      <c r="L9" s="62"/>
      <c r="M9" s="10"/>
      <c r="N9" s="10"/>
    </row>
    <row r="10" spans="3:14" ht="37.5" customHeight="1">
      <c r="C10" s="130"/>
      <c r="D10" s="111" t="s">
        <v>15</v>
      </c>
      <c r="E10" s="116" t="s">
        <v>16</v>
      </c>
      <c r="F10" s="6" t="s">
        <v>17</v>
      </c>
      <c r="G10" s="82" t="s">
        <v>18</v>
      </c>
      <c r="H10" s="123" t="s">
        <v>19</v>
      </c>
      <c r="I10" s="105"/>
      <c r="J10" s="61"/>
      <c r="K10" s="61"/>
      <c r="L10" s="61"/>
      <c r="M10" s="11"/>
      <c r="N10" s="11"/>
    </row>
    <row r="11" spans="3:38" ht="24">
      <c r="C11" s="131" t="s">
        <v>20</v>
      </c>
      <c r="D11" s="112" t="s">
        <v>21</v>
      </c>
      <c r="E11" s="117" t="s">
        <v>22</v>
      </c>
      <c r="F11" s="63" t="s">
        <v>23</v>
      </c>
      <c r="G11" s="76" t="s">
        <v>24</v>
      </c>
      <c r="H11" s="124" t="s">
        <v>25</v>
      </c>
      <c r="I11" s="64" t="s">
        <v>26</v>
      </c>
      <c r="J11" s="119"/>
      <c r="K11" s="119"/>
      <c r="L11" s="119"/>
      <c r="M11" s="12"/>
      <c r="N11" s="12"/>
      <c r="P11" s="9"/>
      <c r="Q11" s="3"/>
      <c r="R11" s="7"/>
      <c r="S11" s="3"/>
      <c r="T11" s="7"/>
      <c r="U11" s="3"/>
      <c r="V11" s="3"/>
      <c r="W11" s="3"/>
      <c r="X11" s="3"/>
      <c r="Y11" s="3"/>
      <c r="Z11" s="7"/>
      <c r="AB11" s="7"/>
      <c r="AD11" s="7"/>
      <c r="AF11" s="7"/>
      <c r="AH11" s="7"/>
      <c r="AJ11" s="7"/>
      <c r="AL11" s="7"/>
    </row>
    <row r="12" spans="1:39" ht="24">
      <c r="A12" s="11" t="s">
        <v>27</v>
      </c>
      <c r="B12" s="136">
        <v>1</v>
      </c>
      <c r="C12" s="213">
        <v>35551</v>
      </c>
      <c r="D12" s="61">
        <v>0.93</v>
      </c>
      <c r="E12" s="77">
        <v>10.884</v>
      </c>
      <c r="F12" s="60">
        <f aca="true" t="shared" si="0" ref="F12:F43">E12*0.0864</f>
        <v>0.9403776</v>
      </c>
      <c r="G12" s="77">
        <v>364.22</v>
      </c>
      <c r="H12" s="60">
        <f aca="true" t="shared" si="1" ref="H12:H43">G12*F12</f>
        <v>342.50432947200005</v>
      </c>
      <c r="I12" s="10"/>
      <c r="J12" s="61"/>
      <c r="K12" s="61"/>
      <c r="L12" s="61"/>
      <c r="M12" s="15"/>
      <c r="N12" s="15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24">
      <c r="A13" s="61"/>
      <c r="B13" s="136">
        <f aca="true" t="shared" si="2" ref="B13:B38">+B12+1</f>
        <v>2</v>
      </c>
      <c r="C13" s="213">
        <v>35561</v>
      </c>
      <c r="D13" s="61">
        <v>0.76</v>
      </c>
      <c r="E13" s="77">
        <v>6.919</v>
      </c>
      <c r="F13" s="60">
        <f t="shared" si="0"/>
        <v>0.5978016</v>
      </c>
      <c r="G13" s="77">
        <f>+AVERAGE(J13:L13)</f>
        <v>168.69000000000003</v>
      </c>
      <c r="H13" s="60">
        <f t="shared" si="1"/>
        <v>100.84315190400002</v>
      </c>
      <c r="I13" s="10"/>
      <c r="J13" s="61">
        <v>165.87</v>
      </c>
      <c r="K13" s="61">
        <v>182.85</v>
      </c>
      <c r="L13" s="61">
        <v>157.35</v>
      </c>
      <c r="M13" s="15"/>
      <c r="N13" s="15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24">
      <c r="A14" s="61"/>
      <c r="B14" s="136">
        <f t="shared" si="2"/>
        <v>3</v>
      </c>
      <c r="C14" s="213">
        <v>35580</v>
      </c>
      <c r="D14" s="61">
        <v>0.78</v>
      </c>
      <c r="E14" s="77">
        <v>8.807</v>
      </c>
      <c r="F14" s="60">
        <f t="shared" si="0"/>
        <v>0.7609248000000001</v>
      </c>
      <c r="G14" s="77">
        <f>+AVERAGE(J14:L14)</f>
        <v>166.04333333333332</v>
      </c>
      <c r="H14" s="60">
        <f t="shared" si="1"/>
        <v>126.346490208</v>
      </c>
      <c r="I14" s="10"/>
      <c r="J14" s="61">
        <v>163.62</v>
      </c>
      <c r="K14" s="61">
        <v>169.52</v>
      </c>
      <c r="L14" s="61">
        <v>164.99</v>
      </c>
      <c r="M14" s="15"/>
      <c r="N14" s="15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24">
      <c r="A15" s="61"/>
      <c r="B15" s="136">
        <f t="shared" si="2"/>
        <v>4</v>
      </c>
      <c r="C15" s="213">
        <v>35583</v>
      </c>
      <c r="D15" s="61">
        <v>0.98</v>
      </c>
      <c r="E15" s="77">
        <v>14.761</v>
      </c>
      <c r="F15" s="60">
        <f t="shared" si="0"/>
        <v>1.2753504</v>
      </c>
      <c r="G15" s="77">
        <f>+AVERAGE(J15:L15)</f>
        <v>560.7566666666667</v>
      </c>
      <c r="H15" s="60">
        <f t="shared" si="1"/>
        <v>715.161239136</v>
      </c>
      <c r="I15" s="10"/>
      <c r="J15" s="61">
        <v>521.41</v>
      </c>
      <c r="K15" s="61">
        <v>558.33</v>
      </c>
      <c r="L15" s="61">
        <v>602.53</v>
      </c>
      <c r="M15" s="15"/>
      <c r="N15" s="1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8" ht="24">
      <c r="A16" s="11"/>
      <c r="B16" s="136">
        <f t="shared" si="2"/>
        <v>5</v>
      </c>
      <c r="C16" s="213">
        <v>35598</v>
      </c>
      <c r="D16" s="61">
        <v>0.67</v>
      </c>
      <c r="E16" s="77">
        <v>3.626</v>
      </c>
      <c r="F16" s="60">
        <f t="shared" si="0"/>
        <v>0.3132864</v>
      </c>
      <c r="G16" s="77">
        <v>113.7</v>
      </c>
      <c r="H16" s="60">
        <f t="shared" si="1"/>
        <v>35.62066368</v>
      </c>
      <c r="I16" s="10"/>
      <c r="J16" s="61"/>
      <c r="K16" s="61"/>
      <c r="L16" s="61"/>
      <c r="M16" s="15"/>
      <c r="N16" s="15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24">
      <c r="A17" s="11"/>
      <c r="B17" s="136">
        <f t="shared" si="2"/>
        <v>6</v>
      </c>
      <c r="C17" s="213">
        <v>35609</v>
      </c>
      <c r="D17" s="61">
        <v>0.39</v>
      </c>
      <c r="E17" s="77">
        <v>0.83</v>
      </c>
      <c r="F17" s="60">
        <f t="shared" si="0"/>
        <v>0.071712</v>
      </c>
      <c r="G17" s="77">
        <v>43.59</v>
      </c>
      <c r="H17" s="60">
        <f t="shared" si="1"/>
        <v>3.12592608</v>
      </c>
      <c r="I17" s="10"/>
      <c r="J17" s="61"/>
      <c r="K17" s="61"/>
      <c r="L17" s="61"/>
      <c r="M17" s="15"/>
      <c r="N17" s="15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7" ht="24">
      <c r="A18" s="11"/>
      <c r="B18" s="136">
        <f t="shared" si="2"/>
        <v>7</v>
      </c>
      <c r="C18" s="213">
        <v>35620</v>
      </c>
      <c r="D18" s="61">
        <v>0.4</v>
      </c>
      <c r="E18" s="77">
        <v>0.533</v>
      </c>
      <c r="F18" s="60">
        <f t="shared" si="0"/>
        <v>0.04605120000000001</v>
      </c>
      <c r="G18" s="77">
        <v>29.47</v>
      </c>
      <c r="H18" s="60">
        <f t="shared" si="1"/>
        <v>1.357128864</v>
      </c>
      <c r="I18" s="10"/>
      <c r="J18" s="61"/>
      <c r="K18" s="61"/>
      <c r="L18" s="61"/>
      <c r="M18" s="15"/>
      <c r="N18" s="15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6" ht="24">
      <c r="A19" s="11"/>
      <c r="B19" s="136">
        <f t="shared" si="2"/>
        <v>8</v>
      </c>
      <c r="C19" s="213">
        <v>35630</v>
      </c>
      <c r="D19" s="61">
        <v>0.31</v>
      </c>
      <c r="E19" s="77">
        <v>1.453</v>
      </c>
      <c r="F19" s="60">
        <f t="shared" si="0"/>
        <v>0.12553920000000002</v>
      </c>
      <c r="G19" s="77">
        <v>83.03</v>
      </c>
      <c r="H19" s="60">
        <f t="shared" si="1"/>
        <v>10.423519776000001</v>
      </c>
      <c r="I19" s="10"/>
      <c r="J19" s="61"/>
      <c r="K19" s="61"/>
      <c r="L19" s="61"/>
      <c r="M19" s="15"/>
      <c r="N19" s="1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4">
      <c r="A20" s="11"/>
      <c r="B20" s="136">
        <f t="shared" si="2"/>
        <v>9</v>
      </c>
      <c r="C20" s="213">
        <v>35641</v>
      </c>
      <c r="D20" s="61">
        <v>1.55</v>
      </c>
      <c r="E20" s="77">
        <v>57.222</v>
      </c>
      <c r="F20" s="60">
        <f t="shared" si="0"/>
        <v>4.9439808</v>
      </c>
      <c r="G20" s="77">
        <v>576.75</v>
      </c>
      <c r="H20" s="60">
        <f t="shared" si="1"/>
        <v>2851.4409264</v>
      </c>
      <c r="I20" s="10"/>
      <c r="J20" s="61"/>
      <c r="K20" s="61"/>
      <c r="L20" s="61"/>
      <c r="M20" s="15"/>
      <c r="N20" s="15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24">
      <c r="A21" s="11"/>
      <c r="B21" s="136">
        <f t="shared" si="2"/>
        <v>10</v>
      </c>
      <c r="C21" s="213">
        <v>35651</v>
      </c>
      <c r="D21" s="61">
        <v>0.59</v>
      </c>
      <c r="E21" s="77">
        <v>4.43</v>
      </c>
      <c r="F21" s="60">
        <f t="shared" si="0"/>
        <v>0.382752</v>
      </c>
      <c r="G21" s="77">
        <v>49.75</v>
      </c>
      <c r="H21" s="60">
        <f t="shared" si="1"/>
        <v>19.041912</v>
      </c>
      <c r="I21" s="10"/>
      <c r="J21" s="61"/>
      <c r="K21" s="61"/>
      <c r="L21" s="61"/>
      <c r="M21" s="15"/>
      <c r="N21" s="15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3" ht="24">
      <c r="A22" s="11"/>
      <c r="B22" s="136">
        <f t="shared" si="2"/>
        <v>11</v>
      </c>
      <c r="C22" s="213">
        <v>35659</v>
      </c>
      <c r="D22" s="61">
        <v>1.41</v>
      </c>
      <c r="E22" s="77">
        <v>41.332</v>
      </c>
      <c r="F22" s="60">
        <f t="shared" si="0"/>
        <v>3.5710848000000004</v>
      </c>
      <c r="G22" s="77">
        <v>432</v>
      </c>
      <c r="H22" s="60">
        <f t="shared" si="1"/>
        <v>1542.7086336000002</v>
      </c>
      <c r="I22" s="10"/>
      <c r="J22" s="61"/>
      <c r="K22" s="61"/>
      <c r="L22" s="61"/>
      <c r="M22" s="15"/>
      <c r="N22" s="15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24">
      <c r="A23" s="11"/>
      <c r="B23" s="136">
        <f t="shared" si="2"/>
        <v>12</v>
      </c>
      <c r="C23" s="213">
        <v>35669</v>
      </c>
      <c r="D23" s="61">
        <v>2.625</v>
      </c>
      <c r="E23" s="77">
        <v>151.492</v>
      </c>
      <c r="F23" s="60">
        <f t="shared" si="0"/>
        <v>13.0889088</v>
      </c>
      <c r="G23" s="77">
        <f>+AVERAGE(J23:L23)</f>
        <v>523.4</v>
      </c>
      <c r="H23" s="60">
        <f t="shared" si="1"/>
        <v>6850.73486592</v>
      </c>
      <c r="I23" s="10"/>
      <c r="J23" s="61">
        <v>501.83</v>
      </c>
      <c r="K23" s="61">
        <v>572.87</v>
      </c>
      <c r="L23" s="61">
        <v>495.5</v>
      </c>
      <c r="M23" s="15"/>
      <c r="N23" s="15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24">
      <c r="A24" s="11"/>
      <c r="B24" s="136">
        <f t="shared" si="2"/>
        <v>13</v>
      </c>
      <c r="C24" s="213">
        <v>35676</v>
      </c>
      <c r="D24" s="61">
        <v>2.4</v>
      </c>
      <c r="E24" s="77">
        <v>122.4</v>
      </c>
      <c r="F24" s="60">
        <f t="shared" si="0"/>
        <v>10.575360000000002</v>
      </c>
      <c r="G24" s="77">
        <v>352.3</v>
      </c>
      <c r="H24" s="60">
        <f t="shared" si="1"/>
        <v>3725.6993280000006</v>
      </c>
      <c r="I24" s="10"/>
      <c r="J24" s="61"/>
      <c r="K24" s="61"/>
      <c r="L24" s="61"/>
      <c r="M24" s="15"/>
      <c r="N24" s="15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24">
      <c r="A25" s="11"/>
      <c r="B25" s="136">
        <f t="shared" si="2"/>
        <v>14</v>
      </c>
      <c r="C25" s="213">
        <v>35686</v>
      </c>
      <c r="D25" s="61">
        <v>1.08</v>
      </c>
      <c r="E25" s="77">
        <v>17.928</v>
      </c>
      <c r="F25" s="60">
        <f t="shared" si="0"/>
        <v>1.5489792000000002</v>
      </c>
      <c r="G25" s="77">
        <v>162.21</v>
      </c>
      <c r="H25" s="60">
        <f t="shared" si="1"/>
        <v>251.25991603200004</v>
      </c>
      <c r="I25" s="10"/>
      <c r="J25" s="61"/>
      <c r="K25" s="61"/>
      <c r="L25" s="61"/>
      <c r="M25" s="15"/>
      <c r="N25" s="15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24">
      <c r="A26" s="11"/>
      <c r="B26" s="136">
        <f t="shared" si="2"/>
        <v>15</v>
      </c>
      <c r="C26" s="213">
        <v>35701</v>
      </c>
      <c r="D26" s="61">
        <v>3.475</v>
      </c>
      <c r="E26" s="77">
        <v>264.938</v>
      </c>
      <c r="F26" s="60">
        <f t="shared" si="0"/>
        <v>22.8906432</v>
      </c>
      <c r="G26" s="77">
        <v>529.57</v>
      </c>
      <c r="H26" s="60">
        <f t="shared" si="1"/>
        <v>12122.197919424001</v>
      </c>
      <c r="I26" s="10"/>
      <c r="J26" s="61"/>
      <c r="K26" s="61"/>
      <c r="L26" s="61"/>
      <c r="M26" s="15"/>
      <c r="N26" s="15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24">
      <c r="A27" s="61"/>
      <c r="B27" s="136">
        <f t="shared" si="2"/>
        <v>16</v>
      </c>
      <c r="C27" s="213">
        <v>35712</v>
      </c>
      <c r="D27" s="61">
        <v>1.83</v>
      </c>
      <c r="E27" s="77">
        <v>80.63</v>
      </c>
      <c r="F27" s="60">
        <f t="shared" si="0"/>
        <v>6.966432</v>
      </c>
      <c r="G27" s="77">
        <f>+AVERAGE(J27:L27)</f>
        <v>449.0366666666667</v>
      </c>
      <c r="H27" s="60">
        <f t="shared" si="1"/>
        <v>3128.18340384</v>
      </c>
      <c r="I27" s="10"/>
      <c r="J27" s="61">
        <v>477.46</v>
      </c>
      <c r="K27" s="61">
        <v>458.77</v>
      </c>
      <c r="L27" s="61">
        <v>410.88</v>
      </c>
      <c r="M27" s="15"/>
      <c r="N27" s="15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24">
      <c r="A28" s="11"/>
      <c r="B28" s="136">
        <f t="shared" si="2"/>
        <v>17</v>
      </c>
      <c r="C28" s="213">
        <v>35724</v>
      </c>
      <c r="D28" s="61">
        <v>1.1</v>
      </c>
      <c r="E28" s="77">
        <v>18.324</v>
      </c>
      <c r="F28" s="60">
        <f t="shared" si="0"/>
        <v>1.5831936000000002</v>
      </c>
      <c r="G28" s="77">
        <v>195.55</v>
      </c>
      <c r="H28" s="60">
        <f t="shared" si="1"/>
        <v>309.5935084800001</v>
      </c>
      <c r="I28" s="10"/>
      <c r="J28" s="61"/>
      <c r="K28" s="61"/>
      <c r="L28" s="61"/>
      <c r="M28" s="15"/>
      <c r="N28" s="15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24">
      <c r="A29" s="11"/>
      <c r="B29" s="136">
        <f t="shared" si="2"/>
        <v>18</v>
      </c>
      <c r="C29" s="213">
        <v>35730</v>
      </c>
      <c r="D29" s="61">
        <v>0.94</v>
      </c>
      <c r="E29" s="77">
        <v>10.087</v>
      </c>
      <c r="F29" s="60">
        <f t="shared" si="0"/>
        <v>0.8715168</v>
      </c>
      <c r="G29" s="77">
        <v>113.84</v>
      </c>
      <c r="H29" s="60">
        <f t="shared" si="1"/>
        <v>99.213472512</v>
      </c>
      <c r="I29" s="10"/>
      <c r="J29" s="61"/>
      <c r="K29" s="61"/>
      <c r="L29" s="61"/>
      <c r="M29" s="15"/>
      <c r="N29" s="15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B29" s="8"/>
      <c r="AD29" s="8"/>
      <c r="AE29" s="8"/>
      <c r="AF29" s="8"/>
      <c r="AG29" s="8"/>
    </row>
    <row r="30" spans="1:33" ht="24">
      <c r="A30" s="11"/>
      <c r="B30" s="136">
        <f t="shared" si="2"/>
        <v>19</v>
      </c>
      <c r="C30" s="213">
        <v>35735</v>
      </c>
      <c r="D30" s="61">
        <v>1.03</v>
      </c>
      <c r="E30" s="77">
        <v>13.592</v>
      </c>
      <c r="F30" s="60">
        <f t="shared" si="0"/>
        <v>1.1743488000000002</v>
      </c>
      <c r="G30" s="77">
        <v>109.86</v>
      </c>
      <c r="H30" s="60">
        <f t="shared" si="1"/>
        <v>129.013959168</v>
      </c>
      <c r="I30" s="10"/>
      <c r="J30" s="61"/>
      <c r="K30" s="61"/>
      <c r="L30" s="61"/>
      <c r="M30" s="15"/>
      <c r="N30" s="15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B30" s="8"/>
      <c r="AF30" s="8"/>
      <c r="AG30" s="8"/>
    </row>
    <row r="31" spans="1:33" ht="24">
      <c r="A31" s="11"/>
      <c r="B31" s="136">
        <f t="shared" si="2"/>
        <v>20</v>
      </c>
      <c r="C31" s="213">
        <v>35744</v>
      </c>
      <c r="D31" s="61">
        <v>1.24</v>
      </c>
      <c r="E31" s="77">
        <v>21.798</v>
      </c>
      <c r="F31" s="60">
        <f t="shared" si="0"/>
        <v>1.8833472</v>
      </c>
      <c r="G31" s="77">
        <v>136.07</v>
      </c>
      <c r="H31" s="60">
        <f t="shared" si="1"/>
        <v>256.267053504</v>
      </c>
      <c r="I31" s="10"/>
      <c r="J31" s="61"/>
      <c r="K31" s="61"/>
      <c r="L31" s="61"/>
      <c r="M31" s="15"/>
      <c r="N31" s="15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B31" s="8"/>
      <c r="AF31" s="8"/>
      <c r="AG31" s="8"/>
    </row>
    <row r="32" spans="1:33" ht="24">
      <c r="A32" s="11"/>
      <c r="B32" s="136">
        <f t="shared" si="2"/>
        <v>21</v>
      </c>
      <c r="C32" s="213">
        <v>35752</v>
      </c>
      <c r="D32" s="61">
        <v>1.16</v>
      </c>
      <c r="E32" s="77">
        <v>20.116</v>
      </c>
      <c r="F32" s="60">
        <f t="shared" si="0"/>
        <v>1.7380224</v>
      </c>
      <c r="G32" s="77">
        <v>139.76</v>
      </c>
      <c r="H32" s="60">
        <f t="shared" si="1"/>
        <v>242.90601062399998</v>
      </c>
      <c r="I32" s="10"/>
      <c r="J32" s="61"/>
      <c r="K32" s="61"/>
      <c r="L32" s="61"/>
      <c r="M32" s="15"/>
      <c r="N32" s="15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B32" s="8"/>
      <c r="AF32" s="8"/>
      <c r="AG32" s="8"/>
    </row>
    <row r="33" spans="1:33" ht="24">
      <c r="A33" s="11"/>
      <c r="B33" s="136">
        <f t="shared" si="2"/>
        <v>22</v>
      </c>
      <c r="C33" s="213">
        <v>35766</v>
      </c>
      <c r="D33" s="61">
        <v>1.12</v>
      </c>
      <c r="E33" s="77">
        <v>18.232</v>
      </c>
      <c r="F33" s="60">
        <f t="shared" si="0"/>
        <v>1.5752448000000001</v>
      </c>
      <c r="G33" s="77">
        <v>103.06</v>
      </c>
      <c r="H33" s="60">
        <f t="shared" si="1"/>
        <v>162.344729088</v>
      </c>
      <c r="I33" s="10"/>
      <c r="J33" s="61"/>
      <c r="K33" s="61"/>
      <c r="L33" s="61"/>
      <c r="M33" s="15"/>
      <c r="N33" s="15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F33" s="8"/>
      <c r="AG33" s="8"/>
    </row>
    <row r="34" spans="1:26" ht="24">
      <c r="A34" s="11"/>
      <c r="B34" s="136">
        <f t="shared" si="2"/>
        <v>23</v>
      </c>
      <c r="C34" s="213">
        <v>35781</v>
      </c>
      <c r="D34" s="61">
        <v>0.99</v>
      </c>
      <c r="E34" s="77">
        <v>11.859</v>
      </c>
      <c r="F34" s="60">
        <f t="shared" si="0"/>
        <v>1.0246176</v>
      </c>
      <c r="G34" s="77">
        <v>79.12</v>
      </c>
      <c r="H34" s="60">
        <f t="shared" si="1"/>
        <v>81.067744512</v>
      </c>
      <c r="I34" s="10"/>
      <c r="J34" s="61"/>
      <c r="K34" s="61"/>
      <c r="L34" s="61"/>
      <c r="M34" s="15"/>
      <c r="N34" s="15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4">
      <c r="A35" s="11"/>
      <c r="B35" s="136">
        <f t="shared" si="2"/>
        <v>24</v>
      </c>
      <c r="C35" s="213">
        <v>35815</v>
      </c>
      <c r="D35" s="61">
        <v>0.49</v>
      </c>
      <c r="E35" s="77">
        <v>0.988</v>
      </c>
      <c r="F35" s="60">
        <f t="shared" si="0"/>
        <v>0.0853632</v>
      </c>
      <c r="G35" s="77">
        <v>55.11</v>
      </c>
      <c r="H35" s="60">
        <f t="shared" si="1"/>
        <v>4.704365952</v>
      </c>
      <c r="I35" s="10"/>
      <c r="J35" s="61"/>
      <c r="K35" s="61"/>
      <c r="L35" s="61"/>
      <c r="M35" s="15"/>
      <c r="N35" s="15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4">
      <c r="A36" s="61"/>
      <c r="B36" s="136">
        <f t="shared" si="2"/>
        <v>25</v>
      </c>
      <c r="C36" s="213">
        <v>35844</v>
      </c>
      <c r="D36" s="61">
        <v>0.47</v>
      </c>
      <c r="E36" s="77">
        <v>0.355</v>
      </c>
      <c r="F36" s="60">
        <f t="shared" si="0"/>
        <v>0.030672</v>
      </c>
      <c r="G36" s="77">
        <f>+AVERAGE(J36:L36)</f>
        <v>43.553333333333335</v>
      </c>
      <c r="H36" s="60">
        <f t="shared" si="1"/>
        <v>1.3358678400000001</v>
      </c>
      <c r="I36" s="10"/>
      <c r="J36" s="61">
        <v>55.01</v>
      </c>
      <c r="K36" s="61">
        <v>37.82</v>
      </c>
      <c r="L36" s="61">
        <v>37.83</v>
      </c>
      <c r="M36" s="15"/>
      <c r="N36" s="15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4">
      <c r="A37" s="61"/>
      <c r="B37" s="136">
        <f t="shared" si="2"/>
        <v>26</v>
      </c>
      <c r="C37" s="213">
        <v>35856</v>
      </c>
      <c r="D37" s="61">
        <v>0.46</v>
      </c>
      <c r="E37" s="77">
        <v>0.338</v>
      </c>
      <c r="F37" s="60">
        <f t="shared" si="0"/>
        <v>0.029203200000000002</v>
      </c>
      <c r="G37" s="77">
        <f>+AVERAGE(J37:L37)</f>
        <v>23.526666666666667</v>
      </c>
      <c r="H37" s="60">
        <f t="shared" si="1"/>
        <v>0.6870539520000001</v>
      </c>
      <c r="I37" s="10"/>
      <c r="J37" s="61">
        <v>24.58</v>
      </c>
      <c r="K37" s="61">
        <v>24.16</v>
      </c>
      <c r="L37" s="61">
        <v>21.84</v>
      </c>
      <c r="M37" s="15"/>
      <c r="N37" s="15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4.75" thickBot="1">
      <c r="A38" s="16"/>
      <c r="B38" s="137">
        <f t="shared" si="2"/>
        <v>27</v>
      </c>
      <c r="C38" s="214">
        <v>35873</v>
      </c>
      <c r="D38" s="65">
        <v>0.47</v>
      </c>
      <c r="E38" s="78">
        <v>0.285</v>
      </c>
      <c r="F38" s="66">
        <f t="shared" si="0"/>
        <v>0.024624</v>
      </c>
      <c r="G38" s="78">
        <v>21</v>
      </c>
      <c r="H38" s="66">
        <f t="shared" si="1"/>
        <v>0.517104</v>
      </c>
      <c r="I38" s="10"/>
      <c r="J38" s="61"/>
      <c r="K38" s="61"/>
      <c r="L38" s="61"/>
      <c r="M38" s="15"/>
      <c r="N38" s="15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4.75" thickTop="1">
      <c r="A39" s="13" t="s">
        <v>28</v>
      </c>
      <c r="B39" s="138">
        <v>1</v>
      </c>
      <c r="C39" s="216">
        <v>35905</v>
      </c>
      <c r="D39" s="67">
        <v>0.51</v>
      </c>
      <c r="E39" s="79">
        <v>1.254</v>
      </c>
      <c r="F39" s="68">
        <f t="shared" si="0"/>
        <v>0.1083456</v>
      </c>
      <c r="G39" s="79">
        <v>52.47</v>
      </c>
      <c r="H39" s="68">
        <f t="shared" si="1"/>
        <v>5.684893632</v>
      </c>
      <c r="I39" s="10"/>
      <c r="J39" s="61"/>
      <c r="K39" s="61"/>
      <c r="L39" s="61"/>
      <c r="M39" s="15"/>
      <c r="N39" s="15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4">
      <c r="A40" s="11"/>
      <c r="B40" s="136">
        <f aca="true" t="shared" si="3" ref="B40:B59">+B39+1</f>
        <v>2</v>
      </c>
      <c r="C40" s="213">
        <v>35916</v>
      </c>
      <c r="D40" s="61">
        <v>0.48</v>
      </c>
      <c r="E40" s="77">
        <v>0.911</v>
      </c>
      <c r="F40" s="60">
        <f t="shared" si="0"/>
        <v>0.07871040000000001</v>
      </c>
      <c r="G40" s="77">
        <v>45.14333</v>
      </c>
      <c r="H40" s="60">
        <f t="shared" si="1"/>
        <v>3.5532495616320006</v>
      </c>
      <c r="I40" s="10"/>
      <c r="J40" s="61"/>
      <c r="K40" s="61"/>
      <c r="L40" s="61"/>
      <c r="M40" s="15"/>
      <c r="N40" s="15"/>
      <c r="P40" s="8"/>
      <c r="Q40" s="8"/>
      <c r="V40" s="8"/>
      <c r="X40" s="8"/>
      <c r="Y40" s="8"/>
      <c r="Z40" s="8"/>
    </row>
    <row r="41" spans="1:26" ht="24">
      <c r="A41" s="11"/>
      <c r="B41" s="136">
        <f t="shared" si="3"/>
        <v>3</v>
      </c>
      <c r="C41" s="213">
        <v>35933</v>
      </c>
      <c r="D41" s="61">
        <v>0.65</v>
      </c>
      <c r="E41" s="77">
        <v>3.241</v>
      </c>
      <c r="F41" s="60">
        <f t="shared" si="0"/>
        <v>0.2800224</v>
      </c>
      <c r="G41" s="77">
        <v>245.85333</v>
      </c>
      <c r="H41" s="60">
        <f t="shared" si="1"/>
        <v>68.844439514592</v>
      </c>
      <c r="I41" s="10"/>
      <c r="J41" s="61"/>
      <c r="K41" s="61"/>
      <c r="L41" s="61"/>
      <c r="M41" s="15"/>
      <c r="N41" s="15"/>
      <c r="P41" s="8"/>
      <c r="Q41" s="8"/>
      <c r="V41" s="8"/>
      <c r="X41" s="8"/>
      <c r="Y41" s="8"/>
      <c r="Z41" s="8"/>
    </row>
    <row r="42" spans="1:26" ht="24">
      <c r="A42" s="11"/>
      <c r="B42" s="136">
        <f t="shared" si="3"/>
        <v>4</v>
      </c>
      <c r="C42" s="213">
        <v>35952</v>
      </c>
      <c r="D42" s="61">
        <v>1.235</v>
      </c>
      <c r="E42" s="77">
        <v>19.484</v>
      </c>
      <c r="F42" s="60">
        <f t="shared" si="0"/>
        <v>1.6834176000000003</v>
      </c>
      <c r="G42" s="77">
        <v>715.17</v>
      </c>
      <c r="H42" s="60">
        <f t="shared" si="1"/>
        <v>1203.9297649920002</v>
      </c>
      <c r="I42" s="10"/>
      <c r="J42" s="61"/>
      <c r="K42" s="61"/>
      <c r="L42" s="61"/>
      <c r="M42" s="15"/>
      <c r="N42" s="15"/>
      <c r="P42" s="8"/>
      <c r="Q42" s="8"/>
      <c r="V42" s="8"/>
      <c r="X42" s="8"/>
      <c r="Y42" s="8"/>
      <c r="Z42" s="8"/>
    </row>
    <row r="43" spans="1:26" ht="24">
      <c r="A43" s="11"/>
      <c r="B43" s="136">
        <f t="shared" si="3"/>
        <v>5</v>
      </c>
      <c r="C43" s="213">
        <v>35963</v>
      </c>
      <c r="D43" s="61">
        <v>0.52</v>
      </c>
      <c r="E43" s="77">
        <v>1.704</v>
      </c>
      <c r="F43" s="60">
        <f t="shared" si="0"/>
        <v>0.1472256</v>
      </c>
      <c r="G43" s="77">
        <v>92.67333</v>
      </c>
      <c r="H43" s="60">
        <f t="shared" si="1"/>
        <v>13.643886613248002</v>
      </c>
      <c r="I43" s="10"/>
      <c r="J43" s="61"/>
      <c r="K43" s="61"/>
      <c r="L43" s="61"/>
      <c r="M43" s="15"/>
      <c r="N43" s="15"/>
      <c r="P43" s="8"/>
      <c r="Q43" s="8"/>
      <c r="V43" s="8"/>
      <c r="Z43" s="8"/>
    </row>
    <row r="44" spans="1:26" ht="24">
      <c r="A44" s="11"/>
      <c r="B44" s="136">
        <f t="shared" si="3"/>
        <v>6</v>
      </c>
      <c r="C44" s="213">
        <v>35977</v>
      </c>
      <c r="D44" s="61">
        <v>0.925</v>
      </c>
      <c r="E44" s="77">
        <v>10.383</v>
      </c>
      <c r="F44" s="60">
        <f aca="true" t="shared" si="4" ref="F44:F75">E44*0.0864</f>
        <v>0.8970912</v>
      </c>
      <c r="G44" s="77">
        <v>262.59</v>
      </c>
      <c r="H44" s="60">
        <f aca="true" t="shared" si="5" ref="H44:H75">G44*F44</f>
        <v>235.56717820799997</v>
      </c>
      <c r="I44" s="10"/>
      <c r="J44" s="61"/>
      <c r="K44" s="61"/>
      <c r="L44" s="61"/>
      <c r="M44" s="15"/>
      <c r="N44" s="15"/>
      <c r="P44" s="8"/>
      <c r="Q44" s="8"/>
      <c r="V44" s="8"/>
      <c r="Z44" s="8"/>
    </row>
    <row r="45" spans="1:22" ht="24">
      <c r="A45" s="11"/>
      <c r="B45" s="136">
        <f t="shared" si="3"/>
        <v>7</v>
      </c>
      <c r="C45" s="213">
        <v>36008</v>
      </c>
      <c r="D45" s="61">
        <v>0.49</v>
      </c>
      <c r="E45" s="77">
        <v>3.007</v>
      </c>
      <c r="F45" s="60">
        <f t="shared" si="4"/>
        <v>0.2598048</v>
      </c>
      <c r="G45" s="77">
        <v>76.15333</v>
      </c>
      <c r="H45" s="60">
        <f t="shared" si="5"/>
        <v>19.785000669984</v>
      </c>
      <c r="I45" s="10"/>
      <c r="J45" s="61"/>
      <c r="K45" s="61"/>
      <c r="L45" s="61"/>
      <c r="M45" s="15"/>
      <c r="N45" s="15"/>
      <c r="P45" s="8"/>
      <c r="Q45" s="8"/>
      <c r="V45" s="8"/>
    </row>
    <row r="46" spans="1:22" ht="24">
      <c r="A46" s="11"/>
      <c r="B46" s="136">
        <f t="shared" si="3"/>
        <v>8</v>
      </c>
      <c r="C46" s="213">
        <v>36020</v>
      </c>
      <c r="D46" s="61">
        <v>1.2</v>
      </c>
      <c r="E46" s="77">
        <v>20.055</v>
      </c>
      <c r="F46" s="60">
        <f t="shared" si="4"/>
        <v>1.732752</v>
      </c>
      <c r="G46" s="77">
        <v>164.15</v>
      </c>
      <c r="H46" s="60">
        <f t="shared" si="5"/>
        <v>284.4312408</v>
      </c>
      <c r="I46" s="10"/>
      <c r="J46" s="61"/>
      <c r="K46" s="61"/>
      <c r="L46" s="61"/>
      <c r="M46" s="15"/>
      <c r="N46" s="15"/>
      <c r="P46" s="8"/>
      <c r="Q46" s="8"/>
      <c r="V46" s="8"/>
    </row>
    <row r="47" spans="1:22" ht="24">
      <c r="A47" s="11"/>
      <c r="B47" s="136">
        <f t="shared" si="3"/>
        <v>9</v>
      </c>
      <c r="C47" s="213">
        <v>36034</v>
      </c>
      <c r="D47" s="61">
        <v>1.49</v>
      </c>
      <c r="E47" s="77">
        <v>30.548</v>
      </c>
      <c r="F47" s="60">
        <f t="shared" si="4"/>
        <v>2.6393472</v>
      </c>
      <c r="G47" s="77">
        <v>168.28333</v>
      </c>
      <c r="H47" s="60">
        <f t="shared" si="5"/>
        <v>444.158135842176</v>
      </c>
      <c r="I47" s="10"/>
      <c r="J47" s="61"/>
      <c r="K47" s="61"/>
      <c r="L47" s="61"/>
      <c r="M47" s="15"/>
      <c r="N47" s="15"/>
      <c r="P47" s="8"/>
      <c r="Q47" s="8"/>
      <c r="V47" s="8"/>
    </row>
    <row r="48" spans="1:22" ht="24">
      <c r="A48" s="11"/>
      <c r="B48" s="136">
        <f t="shared" si="3"/>
        <v>10</v>
      </c>
      <c r="C48" s="213">
        <v>36039</v>
      </c>
      <c r="D48" s="61">
        <v>1.84</v>
      </c>
      <c r="E48" s="77">
        <v>47.715</v>
      </c>
      <c r="F48" s="60">
        <f t="shared" si="4"/>
        <v>4.1225760000000005</v>
      </c>
      <c r="G48" s="77">
        <v>250.86667</v>
      </c>
      <c r="H48" s="60">
        <f t="shared" si="5"/>
        <v>1034.21691294192</v>
      </c>
      <c r="I48" s="10"/>
      <c r="J48" s="61"/>
      <c r="K48" s="61"/>
      <c r="L48" s="61"/>
      <c r="M48" s="15"/>
      <c r="N48" s="15"/>
      <c r="P48" s="8"/>
      <c r="Q48" s="8"/>
      <c r="V48" s="8"/>
    </row>
    <row r="49" spans="1:22" ht="24">
      <c r="A49" s="11"/>
      <c r="B49" s="136">
        <f t="shared" si="3"/>
        <v>11</v>
      </c>
      <c r="C49" s="213">
        <v>36046</v>
      </c>
      <c r="D49" s="61">
        <v>2.3</v>
      </c>
      <c r="E49" s="77">
        <v>70.516</v>
      </c>
      <c r="F49" s="60">
        <f t="shared" si="4"/>
        <v>6.0925824</v>
      </c>
      <c r="G49" s="77">
        <v>429.39667</v>
      </c>
      <c r="H49" s="60">
        <f t="shared" si="5"/>
        <v>2616.134594260608</v>
      </c>
      <c r="I49" s="10"/>
      <c r="J49" s="61"/>
      <c r="K49" s="61"/>
      <c r="L49" s="61"/>
      <c r="M49" s="15"/>
      <c r="N49" s="15"/>
      <c r="P49" s="8"/>
      <c r="Q49" s="8"/>
      <c r="V49" s="8"/>
    </row>
    <row r="50" spans="1:22" ht="24">
      <c r="A50" s="11"/>
      <c r="B50" s="136">
        <f t="shared" si="3"/>
        <v>12</v>
      </c>
      <c r="C50" s="213">
        <v>36049</v>
      </c>
      <c r="D50" s="61">
        <v>2.875</v>
      </c>
      <c r="E50" s="77">
        <v>116.269</v>
      </c>
      <c r="F50" s="60">
        <f t="shared" si="4"/>
        <v>10.045641600000002</v>
      </c>
      <c r="G50" s="77">
        <v>394.5</v>
      </c>
      <c r="H50" s="60">
        <f t="shared" si="5"/>
        <v>3963.0056112000007</v>
      </c>
      <c r="I50" s="10"/>
      <c r="J50" s="61"/>
      <c r="K50" s="61"/>
      <c r="L50" s="61"/>
      <c r="M50" s="15"/>
      <c r="N50" s="15"/>
      <c r="P50" s="8"/>
      <c r="Q50" s="8"/>
      <c r="V50" s="8"/>
    </row>
    <row r="51" spans="1:22" ht="24">
      <c r="A51" s="11"/>
      <c r="B51" s="136">
        <f t="shared" si="3"/>
        <v>13</v>
      </c>
      <c r="C51" s="213">
        <v>36071</v>
      </c>
      <c r="D51" s="61">
        <v>0.57</v>
      </c>
      <c r="E51" s="77">
        <v>4.2</v>
      </c>
      <c r="F51" s="60">
        <f t="shared" si="4"/>
        <v>0.36288000000000004</v>
      </c>
      <c r="G51" s="77">
        <v>61.08667</v>
      </c>
      <c r="H51" s="60">
        <f t="shared" si="5"/>
        <v>22.1671308096</v>
      </c>
      <c r="I51" s="10"/>
      <c r="J51" s="61"/>
      <c r="K51" s="61"/>
      <c r="L51" s="61"/>
      <c r="M51" s="15"/>
      <c r="N51" s="15"/>
      <c r="P51" s="8"/>
      <c r="Q51" s="8"/>
      <c r="V51" s="8"/>
    </row>
    <row r="52" spans="1:22" ht="24">
      <c r="A52" s="11"/>
      <c r="B52" s="136">
        <f t="shared" si="3"/>
        <v>14</v>
      </c>
      <c r="C52" s="213">
        <v>36082</v>
      </c>
      <c r="D52" s="61">
        <v>0.44</v>
      </c>
      <c r="E52" s="77">
        <v>3.866</v>
      </c>
      <c r="F52" s="60">
        <f t="shared" si="4"/>
        <v>0.33402240000000005</v>
      </c>
      <c r="G52" s="77">
        <v>43.97667</v>
      </c>
      <c r="H52" s="60">
        <f t="shared" si="5"/>
        <v>14.689192857408003</v>
      </c>
      <c r="I52" s="10"/>
      <c r="J52" s="61"/>
      <c r="K52" s="61"/>
      <c r="L52" s="61"/>
      <c r="M52" s="15"/>
      <c r="N52" s="15"/>
      <c r="P52" s="8"/>
      <c r="Q52" s="8"/>
      <c r="V52" s="8"/>
    </row>
    <row r="53" spans="1:22" ht="24">
      <c r="A53" s="11"/>
      <c r="B53" s="136">
        <f t="shared" si="3"/>
        <v>15</v>
      </c>
      <c r="C53" s="213">
        <v>36095</v>
      </c>
      <c r="D53" s="61">
        <v>0.35</v>
      </c>
      <c r="E53" s="77">
        <v>2.227</v>
      </c>
      <c r="F53" s="60">
        <f t="shared" si="4"/>
        <v>0.1924128</v>
      </c>
      <c r="G53" s="77">
        <v>27.575</v>
      </c>
      <c r="H53" s="60">
        <f t="shared" si="5"/>
        <v>5.30578296</v>
      </c>
      <c r="I53" s="10"/>
      <c r="J53" s="61"/>
      <c r="K53" s="61"/>
      <c r="L53" s="61"/>
      <c r="M53" s="15"/>
      <c r="N53" s="15"/>
      <c r="P53" s="8"/>
      <c r="V53" s="8"/>
    </row>
    <row r="54" spans="1:22" ht="24">
      <c r="A54" s="11"/>
      <c r="B54" s="136">
        <f t="shared" si="3"/>
        <v>16</v>
      </c>
      <c r="C54" s="213">
        <v>36109</v>
      </c>
      <c r="D54" s="61">
        <v>0.85</v>
      </c>
      <c r="E54" s="77">
        <v>10.808</v>
      </c>
      <c r="F54" s="60">
        <f t="shared" si="4"/>
        <v>0.9338112000000001</v>
      </c>
      <c r="G54" s="77">
        <v>91.61</v>
      </c>
      <c r="H54" s="60">
        <f t="shared" si="5"/>
        <v>85.54644403200001</v>
      </c>
      <c r="I54" s="106"/>
      <c r="J54" s="61"/>
      <c r="K54" s="61"/>
      <c r="L54" s="61"/>
      <c r="M54" s="15"/>
      <c r="N54" s="15"/>
      <c r="P54" s="8"/>
      <c r="V54" s="8"/>
    </row>
    <row r="55" spans="1:22" ht="24">
      <c r="A55" s="11"/>
      <c r="B55" s="136">
        <f t="shared" si="3"/>
        <v>17</v>
      </c>
      <c r="C55" s="213">
        <v>36129</v>
      </c>
      <c r="D55" s="61">
        <v>0.81</v>
      </c>
      <c r="E55" s="77">
        <v>11.542</v>
      </c>
      <c r="F55" s="60">
        <f t="shared" si="4"/>
        <v>0.9972288</v>
      </c>
      <c r="G55" s="77">
        <v>74.55</v>
      </c>
      <c r="H55" s="60">
        <f t="shared" si="5"/>
        <v>74.34340704</v>
      </c>
      <c r="I55" s="10"/>
      <c r="J55" s="61"/>
      <c r="K55" s="61"/>
      <c r="L55" s="61"/>
      <c r="M55" s="15"/>
      <c r="N55" s="15"/>
      <c r="P55" s="8"/>
      <c r="V55" s="8"/>
    </row>
    <row r="56" spans="1:22" ht="24">
      <c r="A56" s="11"/>
      <c r="B56" s="136">
        <f t="shared" si="3"/>
        <v>18</v>
      </c>
      <c r="C56" s="213">
        <v>36152</v>
      </c>
      <c r="D56" s="61">
        <v>0.31</v>
      </c>
      <c r="E56" s="77">
        <v>2.43</v>
      </c>
      <c r="F56" s="60">
        <f t="shared" si="4"/>
        <v>0.20995200000000003</v>
      </c>
      <c r="G56" s="77">
        <v>51.74</v>
      </c>
      <c r="H56" s="60">
        <f t="shared" si="5"/>
        <v>10.862916480000003</v>
      </c>
      <c r="I56" s="10"/>
      <c r="J56" s="61"/>
      <c r="K56" s="61"/>
      <c r="L56" s="61"/>
      <c r="M56" s="15"/>
      <c r="N56" s="15"/>
      <c r="P56" s="8"/>
      <c r="V56" s="8"/>
    </row>
    <row r="57" spans="1:22" ht="24">
      <c r="A57" s="11"/>
      <c r="B57" s="136">
        <f t="shared" si="3"/>
        <v>19</v>
      </c>
      <c r="C57" s="213">
        <v>36170</v>
      </c>
      <c r="D57" s="61">
        <v>0.24</v>
      </c>
      <c r="E57" s="77">
        <v>1.337</v>
      </c>
      <c r="F57" s="60">
        <f t="shared" si="4"/>
        <v>0.1155168</v>
      </c>
      <c r="G57" s="77">
        <v>37.6</v>
      </c>
      <c r="H57" s="60">
        <f t="shared" si="5"/>
        <v>4.34343168</v>
      </c>
      <c r="I57" s="10"/>
      <c r="J57" s="61"/>
      <c r="K57" s="61"/>
      <c r="L57" s="61"/>
      <c r="M57" s="15"/>
      <c r="N57" s="15"/>
      <c r="P57" s="8"/>
      <c r="V57" s="8"/>
    </row>
    <row r="58" spans="1:22" ht="24">
      <c r="A58" s="11"/>
      <c r="B58" s="136">
        <f t="shared" si="3"/>
        <v>20</v>
      </c>
      <c r="C58" s="213">
        <v>36196</v>
      </c>
      <c r="D58" s="61">
        <v>0.18</v>
      </c>
      <c r="E58" s="77">
        <v>0.625</v>
      </c>
      <c r="F58" s="60">
        <f t="shared" si="4"/>
        <v>0.054000000000000006</v>
      </c>
      <c r="G58" s="77">
        <v>47.08</v>
      </c>
      <c r="H58" s="60">
        <f t="shared" si="5"/>
        <v>2.54232</v>
      </c>
      <c r="I58" s="10"/>
      <c r="J58" s="61"/>
      <c r="K58" s="61"/>
      <c r="L58" s="61"/>
      <c r="M58" s="15"/>
      <c r="N58" s="15"/>
      <c r="P58" s="8"/>
      <c r="V58" s="8"/>
    </row>
    <row r="59" spans="1:22" ht="24.75" thickBot="1">
      <c r="A59" s="16"/>
      <c r="B59" s="137">
        <f t="shared" si="3"/>
        <v>21</v>
      </c>
      <c r="C59" s="214">
        <v>36212</v>
      </c>
      <c r="D59" s="65">
        <v>0.17</v>
      </c>
      <c r="E59" s="78">
        <v>0.53</v>
      </c>
      <c r="F59" s="66">
        <f t="shared" si="4"/>
        <v>0.045792000000000006</v>
      </c>
      <c r="G59" s="78">
        <v>38.26667</v>
      </c>
      <c r="H59" s="66">
        <f t="shared" si="5"/>
        <v>1.7523073526400001</v>
      </c>
      <c r="I59" s="17"/>
      <c r="J59" s="61"/>
      <c r="K59" s="61"/>
      <c r="L59" s="61"/>
      <c r="M59" s="15"/>
      <c r="N59" s="15"/>
      <c r="P59" s="8"/>
      <c r="V59" s="8"/>
    </row>
    <row r="60" spans="1:35" ht="24.75" thickTop="1">
      <c r="A60" s="13" t="s">
        <v>29</v>
      </c>
      <c r="B60" s="138">
        <v>1</v>
      </c>
      <c r="C60" s="216">
        <v>36282</v>
      </c>
      <c r="D60" s="67">
        <v>0.72</v>
      </c>
      <c r="E60" s="79">
        <v>8.365</v>
      </c>
      <c r="F60" s="68">
        <f t="shared" si="4"/>
        <v>0.722736</v>
      </c>
      <c r="G60" s="79">
        <f>+AVERAGE(J60:L60)</f>
        <v>119.7</v>
      </c>
      <c r="H60" s="68">
        <f t="shared" si="5"/>
        <v>86.5114992</v>
      </c>
      <c r="I60" s="92" t="s">
        <v>32</v>
      </c>
      <c r="J60" s="61">
        <v>114.44</v>
      </c>
      <c r="K60" s="61">
        <v>127.94</v>
      </c>
      <c r="L60" s="61">
        <v>116.72</v>
      </c>
      <c r="M60" s="15"/>
      <c r="N60" s="15"/>
      <c r="O60" s="8"/>
      <c r="AI60" s="1">
        <f>+AN59+1</f>
        <v>1</v>
      </c>
    </row>
    <row r="61" spans="1:35" ht="24">
      <c r="A61" s="11"/>
      <c r="B61" s="136">
        <f aca="true" t="shared" si="6" ref="B61:B82">+B60+1</f>
        <v>2</v>
      </c>
      <c r="C61" s="213">
        <v>36288</v>
      </c>
      <c r="D61" s="61">
        <v>0.85</v>
      </c>
      <c r="E61" s="77">
        <v>12.275</v>
      </c>
      <c r="F61" s="60">
        <f t="shared" si="4"/>
        <v>1.0605600000000002</v>
      </c>
      <c r="G61" s="77">
        <f aca="true" t="shared" si="7" ref="G61:G124">+AVERAGE(J61:L61)</f>
        <v>489.7533333333334</v>
      </c>
      <c r="H61" s="60">
        <f t="shared" si="5"/>
        <v>519.4127952000001</v>
      </c>
      <c r="I61" s="12" t="s">
        <v>33</v>
      </c>
      <c r="J61" s="61">
        <v>463.86</v>
      </c>
      <c r="K61" s="61">
        <v>504.79</v>
      </c>
      <c r="L61" s="61">
        <v>500.61</v>
      </c>
      <c r="M61" s="15"/>
      <c r="N61" s="15"/>
      <c r="O61" s="8"/>
      <c r="AI61" s="1">
        <f aca="true" t="shared" si="8" ref="AI61:AI81">+AI60+1</f>
        <v>2</v>
      </c>
    </row>
    <row r="62" spans="1:35" ht="24">
      <c r="A62" s="11"/>
      <c r="B62" s="136">
        <f t="shared" si="6"/>
        <v>3</v>
      </c>
      <c r="C62" s="213">
        <v>36307</v>
      </c>
      <c r="D62" s="61">
        <v>1.38</v>
      </c>
      <c r="E62" s="77">
        <v>25.725</v>
      </c>
      <c r="F62" s="60">
        <f t="shared" si="4"/>
        <v>2.22264</v>
      </c>
      <c r="G62" s="77">
        <f t="shared" si="7"/>
        <v>243.65666666666667</v>
      </c>
      <c r="H62" s="60">
        <f t="shared" si="5"/>
        <v>541.5610536</v>
      </c>
      <c r="I62" s="10" t="s">
        <v>34</v>
      </c>
      <c r="J62" s="61">
        <v>238.5</v>
      </c>
      <c r="K62" s="61">
        <v>243.75</v>
      </c>
      <c r="L62" s="61">
        <v>248.72</v>
      </c>
      <c r="M62" s="15"/>
      <c r="N62" s="15"/>
      <c r="O62" s="8"/>
      <c r="AI62" s="1">
        <f t="shared" si="8"/>
        <v>3</v>
      </c>
    </row>
    <row r="63" spans="1:35" ht="24">
      <c r="A63" s="11"/>
      <c r="B63" s="136">
        <f t="shared" si="6"/>
        <v>4</v>
      </c>
      <c r="C63" s="213">
        <v>36312</v>
      </c>
      <c r="D63" s="61">
        <v>1.01</v>
      </c>
      <c r="E63" s="77">
        <v>17.925</v>
      </c>
      <c r="F63" s="60">
        <f t="shared" si="4"/>
        <v>1.54872</v>
      </c>
      <c r="G63" s="77">
        <f t="shared" si="7"/>
        <v>477.00666666666666</v>
      </c>
      <c r="H63" s="60">
        <f t="shared" si="5"/>
        <v>738.7497648</v>
      </c>
      <c r="I63" s="12" t="s">
        <v>35</v>
      </c>
      <c r="J63" s="61">
        <v>469.8</v>
      </c>
      <c r="K63" s="61">
        <v>490.86</v>
      </c>
      <c r="L63" s="61">
        <v>470.36</v>
      </c>
      <c r="M63" s="15"/>
      <c r="N63" s="15"/>
      <c r="O63" s="8"/>
      <c r="AI63" s="1">
        <f t="shared" si="8"/>
        <v>4</v>
      </c>
    </row>
    <row r="64" spans="1:35" ht="24">
      <c r="A64" s="11"/>
      <c r="B64" s="136">
        <f t="shared" si="6"/>
        <v>5</v>
      </c>
      <c r="C64" s="213">
        <v>36327</v>
      </c>
      <c r="D64" s="61">
        <v>1.14</v>
      </c>
      <c r="E64" s="77">
        <v>24.143</v>
      </c>
      <c r="F64" s="60">
        <f t="shared" si="4"/>
        <v>2.0859552000000003</v>
      </c>
      <c r="G64" s="77">
        <f t="shared" si="7"/>
        <v>837.6733333333333</v>
      </c>
      <c r="H64" s="60">
        <f t="shared" si="5"/>
        <v>1747.3490455680003</v>
      </c>
      <c r="I64" s="12" t="s">
        <v>36</v>
      </c>
      <c r="J64" s="61">
        <v>823.96</v>
      </c>
      <c r="K64" s="61">
        <v>831.75</v>
      </c>
      <c r="L64" s="61">
        <v>857.31</v>
      </c>
      <c r="M64" s="15"/>
      <c r="N64" s="15"/>
      <c r="O64" s="8"/>
      <c r="AI64" s="1">
        <f t="shared" si="8"/>
        <v>5</v>
      </c>
    </row>
    <row r="65" spans="1:35" ht="24">
      <c r="A65" s="11"/>
      <c r="B65" s="136">
        <f t="shared" si="6"/>
        <v>6</v>
      </c>
      <c r="C65" s="213">
        <v>36338</v>
      </c>
      <c r="D65" s="61">
        <v>0.68</v>
      </c>
      <c r="E65" s="77">
        <v>10.007</v>
      </c>
      <c r="F65" s="60">
        <f t="shared" si="4"/>
        <v>0.8646048000000001</v>
      </c>
      <c r="G65" s="77">
        <f t="shared" si="7"/>
        <v>234.73000000000002</v>
      </c>
      <c r="H65" s="60">
        <f t="shared" si="5"/>
        <v>202.94868470400004</v>
      </c>
      <c r="I65" s="10" t="s">
        <v>37</v>
      </c>
      <c r="J65" s="61">
        <v>235.55</v>
      </c>
      <c r="K65" s="61">
        <v>216.83</v>
      </c>
      <c r="L65" s="61">
        <v>251.81</v>
      </c>
      <c r="M65" s="15"/>
      <c r="N65" s="15"/>
      <c r="O65" s="8"/>
      <c r="AI65" s="1">
        <f t="shared" si="8"/>
        <v>6</v>
      </c>
    </row>
    <row r="66" spans="1:35" ht="24">
      <c r="A66" s="11"/>
      <c r="B66" s="136">
        <f t="shared" si="6"/>
        <v>7</v>
      </c>
      <c r="C66" s="213">
        <v>36348</v>
      </c>
      <c r="D66" s="61">
        <v>0.31</v>
      </c>
      <c r="E66" s="77">
        <v>1.692</v>
      </c>
      <c r="F66" s="60">
        <f t="shared" si="4"/>
        <v>0.1461888</v>
      </c>
      <c r="G66" s="77">
        <f t="shared" si="7"/>
        <v>50.419999999999995</v>
      </c>
      <c r="H66" s="60">
        <f t="shared" si="5"/>
        <v>7.370839296</v>
      </c>
      <c r="I66" s="12" t="s">
        <v>38</v>
      </c>
      <c r="J66" s="61">
        <v>50.98</v>
      </c>
      <c r="K66" s="61">
        <v>49.48</v>
      </c>
      <c r="L66" s="61">
        <v>50.8</v>
      </c>
      <c r="M66" s="15"/>
      <c r="N66" s="15"/>
      <c r="O66" s="8"/>
      <c r="AI66" s="1">
        <f t="shared" si="8"/>
        <v>7</v>
      </c>
    </row>
    <row r="67" spans="1:35" ht="24">
      <c r="A67" s="11"/>
      <c r="B67" s="136">
        <f t="shared" si="6"/>
        <v>8</v>
      </c>
      <c r="C67" s="213">
        <v>36370</v>
      </c>
      <c r="D67" s="61">
        <v>0.47</v>
      </c>
      <c r="E67" s="77">
        <v>5.751</v>
      </c>
      <c r="F67" s="60">
        <f t="shared" si="4"/>
        <v>0.49688640000000006</v>
      </c>
      <c r="G67" s="77">
        <f t="shared" si="7"/>
        <v>88.28333333333335</v>
      </c>
      <c r="H67" s="60">
        <f t="shared" si="5"/>
        <v>43.86678768000001</v>
      </c>
      <c r="I67" s="12" t="s">
        <v>39</v>
      </c>
      <c r="J67" s="61">
        <v>88.18</v>
      </c>
      <c r="K67" s="61">
        <v>95.75</v>
      </c>
      <c r="L67" s="61">
        <v>80.92</v>
      </c>
      <c r="M67" s="15"/>
      <c r="N67" s="15"/>
      <c r="O67" s="8"/>
      <c r="AI67" s="1">
        <f t="shared" si="8"/>
        <v>8</v>
      </c>
    </row>
    <row r="68" spans="1:35" ht="24">
      <c r="A68" s="11"/>
      <c r="B68" s="136">
        <f t="shared" si="6"/>
        <v>9</v>
      </c>
      <c r="C68" s="213">
        <v>36387</v>
      </c>
      <c r="D68" s="61">
        <v>1.37</v>
      </c>
      <c r="E68" s="77">
        <v>34.923</v>
      </c>
      <c r="F68" s="60">
        <f t="shared" si="4"/>
        <v>3.0173472</v>
      </c>
      <c r="G68" s="77">
        <f t="shared" si="7"/>
        <v>397.41</v>
      </c>
      <c r="H68" s="60">
        <f t="shared" si="5"/>
        <v>1199.1239507520002</v>
      </c>
      <c r="I68" s="10" t="s">
        <v>40</v>
      </c>
      <c r="J68" s="61">
        <v>352.46</v>
      </c>
      <c r="K68" s="61">
        <v>421.54</v>
      </c>
      <c r="L68" s="61">
        <v>418.23</v>
      </c>
      <c r="M68" s="15"/>
      <c r="N68" s="15"/>
      <c r="O68" s="8"/>
      <c r="AI68" s="1">
        <f t="shared" si="8"/>
        <v>9</v>
      </c>
    </row>
    <row r="69" spans="1:35" ht="24">
      <c r="A69" s="11"/>
      <c r="B69" s="136">
        <f t="shared" si="6"/>
        <v>10</v>
      </c>
      <c r="C69" s="213">
        <v>36400</v>
      </c>
      <c r="D69" s="61">
        <v>1.8</v>
      </c>
      <c r="E69" s="77">
        <v>45.927</v>
      </c>
      <c r="F69" s="60">
        <f t="shared" si="4"/>
        <v>3.9680928</v>
      </c>
      <c r="G69" s="77">
        <f t="shared" si="7"/>
        <v>238.36666666666665</v>
      </c>
      <c r="H69" s="60">
        <f t="shared" si="5"/>
        <v>945.8610537599999</v>
      </c>
      <c r="I69" s="12" t="s">
        <v>41</v>
      </c>
      <c r="J69" s="61">
        <v>206.9</v>
      </c>
      <c r="K69" s="61">
        <v>277</v>
      </c>
      <c r="L69" s="61">
        <v>231.2</v>
      </c>
      <c r="M69" s="15"/>
      <c r="N69" s="15"/>
      <c r="O69" s="8"/>
      <c r="AI69" s="1">
        <f t="shared" si="8"/>
        <v>10</v>
      </c>
    </row>
    <row r="70" spans="1:35" ht="24">
      <c r="A70" s="11"/>
      <c r="B70" s="136">
        <f t="shared" si="6"/>
        <v>11</v>
      </c>
      <c r="C70" s="213">
        <v>36403</v>
      </c>
      <c r="D70" s="61">
        <v>2.675</v>
      </c>
      <c r="E70" s="77">
        <v>92.139</v>
      </c>
      <c r="F70" s="60">
        <f t="shared" si="4"/>
        <v>7.9608096</v>
      </c>
      <c r="G70" s="77">
        <f t="shared" si="7"/>
        <v>273.8666666666666</v>
      </c>
      <c r="H70" s="60">
        <f t="shared" si="5"/>
        <v>2180.2003891199997</v>
      </c>
      <c r="I70" s="12" t="s">
        <v>42</v>
      </c>
      <c r="J70" s="61">
        <v>271.9</v>
      </c>
      <c r="K70" s="61">
        <v>278.4</v>
      </c>
      <c r="L70" s="61">
        <v>271.3</v>
      </c>
      <c r="M70" s="15"/>
      <c r="N70" s="15"/>
      <c r="O70" s="8"/>
      <c r="AI70" s="1">
        <f t="shared" si="8"/>
        <v>11</v>
      </c>
    </row>
    <row r="71" spans="1:35" ht="24">
      <c r="A71" s="11"/>
      <c r="B71" s="136">
        <f t="shared" si="6"/>
        <v>12</v>
      </c>
      <c r="C71" s="213">
        <v>36405</v>
      </c>
      <c r="D71" s="61">
        <v>2.31</v>
      </c>
      <c r="E71" s="77">
        <v>69.842</v>
      </c>
      <c r="F71" s="60">
        <f t="shared" si="4"/>
        <v>6.0343488</v>
      </c>
      <c r="G71" s="77">
        <f t="shared" si="7"/>
        <v>305.2</v>
      </c>
      <c r="H71" s="60">
        <f t="shared" si="5"/>
        <v>1841.6832537599998</v>
      </c>
      <c r="I71" s="10" t="s">
        <v>43</v>
      </c>
      <c r="J71" s="61">
        <v>304.3</v>
      </c>
      <c r="K71" s="61">
        <v>328</v>
      </c>
      <c r="L71" s="61">
        <v>283.3</v>
      </c>
      <c r="M71" s="15"/>
      <c r="N71" s="15"/>
      <c r="O71" s="8"/>
      <c r="AI71" s="1">
        <f t="shared" si="8"/>
        <v>12</v>
      </c>
    </row>
    <row r="72" spans="1:35" ht="24">
      <c r="A72" s="11"/>
      <c r="B72" s="136">
        <f t="shared" si="6"/>
        <v>13</v>
      </c>
      <c r="C72" s="213">
        <v>36414</v>
      </c>
      <c r="D72" s="61">
        <v>1.61</v>
      </c>
      <c r="E72" s="77">
        <v>44.398</v>
      </c>
      <c r="F72" s="60">
        <f t="shared" si="4"/>
        <v>3.8359872000000004</v>
      </c>
      <c r="G72" s="77">
        <f t="shared" si="7"/>
        <v>209.17</v>
      </c>
      <c r="H72" s="60">
        <f t="shared" si="5"/>
        <v>802.3734426240001</v>
      </c>
      <c r="I72" s="12" t="s">
        <v>44</v>
      </c>
      <c r="J72" s="61">
        <v>188.77</v>
      </c>
      <c r="K72" s="61">
        <v>185.1</v>
      </c>
      <c r="L72" s="61">
        <v>253.64</v>
      </c>
      <c r="M72" s="15"/>
      <c r="N72" s="15"/>
      <c r="O72" s="8"/>
      <c r="AI72" s="1">
        <f t="shared" si="8"/>
        <v>13</v>
      </c>
    </row>
    <row r="73" spans="1:35" ht="24">
      <c r="A73" s="11"/>
      <c r="B73" s="136">
        <f t="shared" si="6"/>
        <v>14</v>
      </c>
      <c r="C73" s="213">
        <v>36428</v>
      </c>
      <c r="D73" s="61">
        <v>3.64</v>
      </c>
      <c r="E73" s="77">
        <v>180.696</v>
      </c>
      <c r="F73" s="60">
        <f t="shared" si="4"/>
        <v>15.6121344</v>
      </c>
      <c r="G73" s="77">
        <f t="shared" si="7"/>
        <v>432.0566666666666</v>
      </c>
      <c r="H73" s="60">
        <f t="shared" si="5"/>
        <v>6745.326748416</v>
      </c>
      <c r="I73" s="12" t="s">
        <v>45</v>
      </c>
      <c r="J73" s="61">
        <v>454.27</v>
      </c>
      <c r="K73" s="61">
        <v>437.56</v>
      </c>
      <c r="L73" s="61">
        <v>404.34</v>
      </c>
      <c r="M73" s="15"/>
      <c r="N73" s="15"/>
      <c r="O73" s="8"/>
      <c r="AI73" s="1">
        <f t="shared" si="8"/>
        <v>14</v>
      </c>
    </row>
    <row r="74" spans="1:35" ht="24">
      <c r="A74" s="11"/>
      <c r="B74" s="136">
        <f t="shared" si="6"/>
        <v>15</v>
      </c>
      <c r="C74" s="213">
        <v>36431</v>
      </c>
      <c r="D74" s="61">
        <v>3.19</v>
      </c>
      <c r="E74" s="77">
        <v>154.674</v>
      </c>
      <c r="F74" s="60">
        <f t="shared" si="4"/>
        <v>13.363833600000001</v>
      </c>
      <c r="G74" s="77">
        <f t="shared" si="7"/>
        <v>297.99</v>
      </c>
      <c r="H74" s="60">
        <f t="shared" si="5"/>
        <v>3982.2887744640007</v>
      </c>
      <c r="I74" s="10" t="s">
        <v>46</v>
      </c>
      <c r="J74" s="61">
        <v>333.54</v>
      </c>
      <c r="K74" s="61">
        <v>302.37</v>
      </c>
      <c r="L74" s="61">
        <v>258.06</v>
      </c>
      <c r="M74" s="15"/>
      <c r="N74" s="15"/>
      <c r="O74" s="8"/>
      <c r="AI74" s="1">
        <f t="shared" si="8"/>
        <v>15</v>
      </c>
    </row>
    <row r="75" spans="1:35" ht="24">
      <c r="A75" s="11"/>
      <c r="B75" s="136">
        <f t="shared" si="6"/>
        <v>16</v>
      </c>
      <c r="C75" s="213">
        <v>36446</v>
      </c>
      <c r="D75" s="61">
        <v>1.52</v>
      </c>
      <c r="E75" s="77">
        <v>32.668</v>
      </c>
      <c r="F75" s="60">
        <f t="shared" si="4"/>
        <v>2.8225152000000002</v>
      </c>
      <c r="G75" s="77">
        <f t="shared" si="7"/>
        <v>193.30000000000004</v>
      </c>
      <c r="H75" s="60">
        <f t="shared" si="5"/>
        <v>545.5921881600002</v>
      </c>
      <c r="I75" s="12" t="s">
        <v>47</v>
      </c>
      <c r="J75" s="61">
        <v>191.4</v>
      </c>
      <c r="K75" s="61">
        <v>199.3</v>
      </c>
      <c r="L75" s="61">
        <v>189.2</v>
      </c>
      <c r="M75" s="15"/>
      <c r="N75" s="15"/>
      <c r="O75" s="8"/>
      <c r="AI75" s="1">
        <f t="shared" si="8"/>
        <v>16</v>
      </c>
    </row>
    <row r="76" spans="1:35" ht="24">
      <c r="A76" s="11"/>
      <c r="B76" s="136">
        <f t="shared" si="6"/>
        <v>17</v>
      </c>
      <c r="C76" s="213">
        <v>36463</v>
      </c>
      <c r="D76" s="61">
        <v>2.17</v>
      </c>
      <c r="E76" s="77">
        <v>74.62</v>
      </c>
      <c r="F76" s="60">
        <f aca="true" t="shared" si="9" ref="F76:F107">E76*0.0864</f>
        <v>6.4471680000000005</v>
      </c>
      <c r="G76" s="77">
        <f t="shared" si="7"/>
        <v>377.23333333333335</v>
      </c>
      <c r="H76" s="60">
        <f aca="true" t="shared" si="10" ref="H76:H107">G76*F76</f>
        <v>2432.0866752</v>
      </c>
      <c r="I76" s="12" t="s">
        <v>48</v>
      </c>
      <c r="J76" s="61">
        <v>374.8</v>
      </c>
      <c r="K76" s="61">
        <v>383.9</v>
      </c>
      <c r="L76" s="61">
        <v>373</v>
      </c>
      <c r="M76" s="15"/>
      <c r="N76" s="15"/>
      <c r="O76" s="8"/>
      <c r="AI76" s="1">
        <f t="shared" si="8"/>
        <v>17</v>
      </c>
    </row>
    <row r="77" spans="1:35" ht="24">
      <c r="A77" s="11"/>
      <c r="B77" s="136">
        <f t="shared" si="6"/>
        <v>18</v>
      </c>
      <c r="C77" s="213">
        <v>36491</v>
      </c>
      <c r="D77" s="61">
        <v>1.19</v>
      </c>
      <c r="E77" s="77">
        <v>19.151</v>
      </c>
      <c r="F77" s="60">
        <f t="shared" si="9"/>
        <v>1.6546464</v>
      </c>
      <c r="G77" s="77">
        <f t="shared" si="7"/>
        <v>48.28666666666667</v>
      </c>
      <c r="H77" s="60">
        <f t="shared" si="10"/>
        <v>79.89735916800001</v>
      </c>
      <c r="I77" s="10" t="s">
        <v>49</v>
      </c>
      <c r="J77" s="61">
        <v>54.17</v>
      </c>
      <c r="K77" s="61">
        <v>38.06</v>
      </c>
      <c r="L77" s="61">
        <v>52.63</v>
      </c>
      <c r="M77" s="15"/>
      <c r="N77" s="15"/>
      <c r="O77" s="8"/>
      <c r="AI77" s="1">
        <f t="shared" si="8"/>
        <v>18</v>
      </c>
    </row>
    <row r="78" spans="1:35" ht="24">
      <c r="A78" s="11"/>
      <c r="B78" s="136">
        <f t="shared" si="6"/>
        <v>19</v>
      </c>
      <c r="C78" s="213">
        <v>36510</v>
      </c>
      <c r="D78" s="61">
        <v>1.06</v>
      </c>
      <c r="E78" s="77">
        <v>18.058</v>
      </c>
      <c r="F78" s="60">
        <f t="shared" si="9"/>
        <v>1.5602112000000001</v>
      </c>
      <c r="G78" s="77">
        <f t="shared" si="7"/>
        <v>90.00333333333333</v>
      </c>
      <c r="H78" s="60">
        <f t="shared" si="10"/>
        <v>140.424208704</v>
      </c>
      <c r="I78" s="12" t="s">
        <v>50</v>
      </c>
      <c r="J78" s="61">
        <v>86.81</v>
      </c>
      <c r="K78" s="61">
        <v>104.4</v>
      </c>
      <c r="L78" s="61">
        <v>78.8</v>
      </c>
      <c r="M78" s="15"/>
      <c r="N78" s="15"/>
      <c r="O78" s="8"/>
      <c r="AI78" s="1">
        <f t="shared" si="8"/>
        <v>19</v>
      </c>
    </row>
    <row r="79" spans="1:35" ht="24">
      <c r="A79" s="11"/>
      <c r="B79" s="136">
        <f t="shared" si="6"/>
        <v>20</v>
      </c>
      <c r="C79" s="213">
        <v>36522</v>
      </c>
      <c r="D79" s="61">
        <v>0.77</v>
      </c>
      <c r="E79" s="77">
        <v>9.495</v>
      </c>
      <c r="F79" s="60">
        <f t="shared" si="9"/>
        <v>0.820368</v>
      </c>
      <c r="G79" s="77">
        <f t="shared" si="7"/>
        <v>58.63666666666668</v>
      </c>
      <c r="H79" s="60">
        <f t="shared" si="10"/>
        <v>48.10364496000001</v>
      </c>
      <c r="I79" s="12" t="s">
        <v>51</v>
      </c>
      <c r="J79" s="61">
        <v>70.62</v>
      </c>
      <c r="K79" s="61">
        <v>57.21</v>
      </c>
      <c r="L79" s="61">
        <v>48.08</v>
      </c>
      <c r="M79" s="15"/>
      <c r="N79" s="15"/>
      <c r="O79" s="8"/>
      <c r="AI79" s="1">
        <f t="shared" si="8"/>
        <v>20</v>
      </c>
    </row>
    <row r="80" spans="1:35" ht="24">
      <c r="A80" s="11"/>
      <c r="B80" s="136">
        <f t="shared" si="6"/>
        <v>21</v>
      </c>
      <c r="C80" s="213">
        <v>36524</v>
      </c>
      <c r="D80" s="61">
        <v>0.38</v>
      </c>
      <c r="E80" s="77">
        <v>2.055</v>
      </c>
      <c r="F80" s="60">
        <f t="shared" si="9"/>
        <v>0.17755200000000002</v>
      </c>
      <c r="G80" s="77">
        <f t="shared" si="7"/>
        <v>21.84</v>
      </c>
      <c r="H80" s="60">
        <f t="shared" si="10"/>
        <v>3.8777356800000002</v>
      </c>
      <c r="I80" s="10" t="s">
        <v>52</v>
      </c>
      <c r="J80" s="61">
        <v>32.89</v>
      </c>
      <c r="K80" s="61">
        <v>19.1</v>
      </c>
      <c r="L80" s="61">
        <v>13.53</v>
      </c>
      <c r="M80" s="15"/>
      <c r="N80" s="15"/>
      <c r="O80" s="8"/>
      <c r="AI80" s="1">
        <f t="shared" si="8"/>
        <v>21</v>
      </c>
    </row>
    <row r="81" spans="1:35" ht="24">
      <c r="A81" s="61"/>
      <c r="B81" s="136">
        <f t="shared" si="6"/>
        <v>22</v>
      </c>
      <c r="C81" s="213">
        <v>36567</v>
      </c>
      <c r="D81" s="61">
        <v>0.34</v>
      </c>
      <c r="E81" s="77">
        <v>1.492</v>
      </c>
      <c r="F81" s="60">
        <f t="shared" si="9"/>
        <v>0.12890880000000002</v>
      </c>
      <c r="G81" s="77">
        <f t="shared" si="7"/>
        <v>33.53333333333333</v>
      </c>
      <c r="H81" s="60">
        <f t="shared" si="10"/>
        <v>4.32274176</v>
      </c>
      <c r="I81" s="10" t="s">
        <v>53</v>
      </c>
      <c r="J81" s="61">
        <v>27.39</v>
      </c>
      <c r="K81" s="61">
        <v>38.5</v>
      </c>
      <c r="L81" s="61">
        <v>34.71</v>
      </c>
      <c r="M81" s="15"/>
      <c r="N81" s="15"/>
      <c r="O81" s="8"/>
      <c r="AI81" s="1">
        <f t="shared" si="8"/>
        <v>22</v>
      </c>
    </row>
    <row r="82" spans="1:40" ht="24.75" thickBot="1">
      <c r="A82" s="16"/>
      <c r="B82" s="137">
        <f t="shared" si="6"/>
        <v>23</v>
      </c>
      <c r="C82" s="214">
        <v>36600</v>
      </c>
      <c r="D82" s="65">
        <v>0.32</v>
      </c>
      <c r="E82" s="78">
        <v>1.637</v>
      </c>
      <c r="F82" s="66">
        <f t="shared" si="9"/>
        <v>0.1414368</v>
      </c>
      <c r="G82" s="78">
        <f t="shared" si="7"/>
        <v>36.233333333333334</v>
      </c>
      <c r="H82" s="66">
        <f t="shared" si="10"/>
        <v>5.12472672</v>
      </c>
      <c r="I82" s="17" t="s">
        <v>54</v>
      </c>
      <c r="J82" s="61">
        <v>32.06</v>
      </c>
      <c r="K82" s="61">
        <v>43.06</v>
      </c>
      <c r="L82" s="61">
        <v>33.58</v>
      </c>
      <c r="M82" s="15"/>
      <c r="N82" s="15"/>
      <c r="P82" s="8"/>
      <c r="V82" s="8"/>
      <c r="AN82" s="1">
        <f>+AI81+1</f>
        <v>23</v>
      </c>
    </row>
    <row r="83" spans="1:40" ht="24.75" thickTop="1">
      <c r="A83" s="13" t="s">
        <v>31</v>
      </c>
      <c r="B83" s="138">
        <v>1</v>
      </c>
      <c r="C83" s="216">
        <v>36646</v>
      </c>
      <c r="D83" s="67">
        <v>0.56</v>
      </c>
      <c r="E83" s="79">
        <v>3.346</v>
      </c>
      <c r="F83" s="68">
        <f t="shared" si="9"/>
        <v>0.28909440000000003</v>
      </c>
      <c r="G83" s="79">
        <f t="shared" si="7"/>
        <v>69.69</v>
      </c>
      <c r="H83" s="68">
        <f t="shared" si="10"/>
        <v>20.146988736</v>
      </c>
      <c r="I83" s="14" t="s">
        <v>55</v>
      </c>
      <c r="J83" s="61">
        <v>77.6</v>
      </c>
      <c r="K83" s="61">
        <v>70.31</v>
      </c>
      <c r="L83" s="61">
        <v>61.16</v>
      </c>
      <c r="M83" s="15"/>
      <c r="N83" s="15"/>
      <c r="P83" s="8"/>
      <c r="V83" s="8"/>
      <c r="AN83" s="1">
        <f aca="true" t="shared" si="11" ref="AN83:AN93">+AN82+1</f>
        <v>24</v>
      </c>
    </row>
    <row r="84" spans="1:40" ht="24">
      <c r="A84" s="11"/>
      <c r="B84" s="136">
        <f aca="true" t="shared" si="12" ref="B84:B109">+B83+1</f>
        <v>2</v>
      </c>
      <c r="C84" s="213">
        <v>36662</v>
      </c>
      <c r="D84" s="61">
        <v>1.45</v>
      </c>
      <c r="E84" s="77">
        <v>28.665</v>
      </c>
      <c r="F84" s="60">
        <f t="shared" si="9"/>
        <v>2.476656</v>
      </c>
      <c r="G84" s="77">
        <f t="shared" si="7"/>
        <v>303.4666666666667</v>
      </c>
      <c r="H84" s="60">
        <f t="shared" si="10"/>
        <v>751.5825408000002</v>
      </c>
      <c r="I84" s="10" t="s">
        <v>34</v>
      </c>
      <c r="J84" s="61">
        <v>257.6</v>
      </c>
      <c r="K84" s="61">
        <v>349</v>
      </c>
      <c r="L84" s="61">
        <v>303.8</v>
      </c>
      <c r="M84" s="15"/>
      <c r="N84" s="15"/>
      <c r="P84" s="8"/>
      <c r="V84" s="8"/>
      <c r="AN84" s="1">
        <f t="shared" si="11"/>
        <v>25</v>
      </c>
    </row>
    <row r="85" spans="1:40" ht="24">
      <c r="A85" s="11"/>
      <c r="B85" s="136">
        <f t="shared" si="12"/>
        <v>3</v>
      </c>
      <c r="C85" s="213">
        <v>36663</v>
      </c>
      <c r="D85" s="61">
        <v>1.79</v>
      </c>
      <c r="E85" s="77">
        <v>47.1</v>
      </c>
      <c r="F85" s="60">
        <f t="shared" si="9"/>
        <v>4.06944</v>
      </c>
      <c r="G85" s="77">
        <f t="shared" si="7"/>
        <v>529.7666666666667</v>
      </c>
      <c r="H85" s="60">
        <f t="shared" si="10"/>
        <v>2155.853664</v>
      </c>
      <c r="I85" s="12" t="s">
        <v>35</v>
      </c>
      <c r="J85" s="61">
        <v>462.4</v>
      </c>
      <c r="K85" s="61">
        <v>559.9</v>
      </c>
      <c r="L85" s="61">
        <v>567</v>
      </c>
      <c r="M85" s="15"/>
      <c r="N85" s="15"/>
      <c r="P85" s="8"/>
      <c r="V85" s="8"/>
      <c r="AN85" s="1">
        <f t="shared" si="11"/>
        <v>26</v>
      </c>
    </row>
    <row r="86" spans="1:40" ht="24">
      <c r="A86" s="11"/>
      <c r="B86" s="136">
        <f t="shared" si="12"/>
        <v>4</v>
      </c>
      <c r="C86" s="213">
        <v>36665</v>
      </c>
      <c r="D86" s="61">
        <v>1.67</v>
      </c>
      <c r="E86" s="77">
        <v>38.858</v>
      </c>
      <c r="F86" s="60">
        <f t="shared" si="9"/>
        <v>3.3573312</v>
      </c>
      <c r="G86" s="77">
        <f t="shared" si="7"/>
        <v>307.96666666666664</v>
      </c>
      <c r="H86" s="60">
        <f t="shared" si="10"/>
        <v>1033.9460985599999</v>
      </c>
      <c r="I86" s="12" t="s">
        <v>36</v>
      </c>
      <c r="J86" s="61">
        <v>292</v>
      </c>
      <c r="K86" s="61">
        <v>307.8</v>
      </c>
      <c r="L86" s="61">
        <v>324.1</v>
      </c>
      <c r="M86" s="15"/>
      <c r="N86" s="15"/>
      <c r="P86" s="8"/>
      <c r="V86" s="8"/>
      <c r="AN86" s="1">
        <f t="shared" si="11"/>
        <v>27</v>
      </c>
    </row>
    <row r="87" spans="1:40" ht="24">
      <c r="A87" s="11"/>
      <c r="B87" s="136">
        <f t="shared" si="12"/>
        <v>5</v>
      </c>
      <c r="C87" s="213">
        <v>36677</v>
      </c>
      <c r="D87" s="61">
        <v>1.03</v>
      </c>
      <c r="E87" s="77">
        <v>17.725</v>
      </c>
      <c r="F87" s="60">
        <f t="shared" si="9"/>
        <v>1.5314400000000001</v>
      </c>
      <c r="G87" s="77">
        <f t="shared" si="7"/>
        <v>168.33333333333334</v>
      </c>
      <c r="H87" s="60">
        <f t="shared" si="10"/>
        <v>257.79240000000004</v>
      </c>
      <c r="I87" s="10" t="s">
        <v>37</v>
      </c>
      <c r="J87" s="61">
        <v>182.9</v>
      </c>
      <c r="K87" s="61">
        <v>168</v>
      </c>
      <c r="L87" s="61">
        <v>154.1</v>
      </c>
      <c r="M87" s="15"/>
      <c r="N87" s="15"/>
      <c r="P87" s="8"/>
      <c r="V87" s="8"/>
      <c r="AN87" s="1">
        <f t="shared" si="11"/>
        <v>28</v>
      </c>
    </row>
    <row r="88" spans="1:40" ht="24">
      <c r="A88" s="11"/>
      <c r="B88" s="136">
        <f t="shared" si="12"/>
        <v>6</v>
      </c>
      <c r="C88" s="213">
        <v>36679</v>
      </c>
      <c r="D88" s="61">
        <v>1.2</v>
      </c>
      <c r="E88" s="77">
        <v>20.749</v>
      </c>
      <c r="F88" s="60">
        <f t="shared" si="9"/>
        <v>1.7927136</v>
      </c>
      <c r="G88" s="77">
        <f t="shared" si="7"/>
        <v>259.6333333333334</v>
      </c>
      <c r="H88" s="60">
        <f t="shared" si="10"/>
        <v>465.44820768000005</v>
      </c>
      <c r="I88" s="12" t="s">
        <v>38</v>
      </c>
      <c r="J88" s="61">
        <v>239.9</v>
      </c>
      <c r="K88" s="61">
        <v>252.8</v>
      </c>
      <c r="L88" s="61">
        <v>286.2</v>
      </c>
      <c r="M88" s="15"/>
      <c r="N88" s="15"/>
      <c r="P88" s="8"/>
      <c r="V88" s="8"/>
      <c r="AN88" s="1">
        <f t="shared" si="11"/>
        <v>29</v>
      </c>
    </row>
    <row r="89" spans="1:40" ht="24">
      <c r="A89" s="11"/>
      <c r="B89" s="136">
        <f t="shared" si="12"/>
        <v>7</v>
      </c>
      <c r="C89" s="213">
        <v>36693</v>
      </c>
      <c r="D89" s="61">
        <v>0.74</v>
      </c>
      <c r="E89" s="77">
        <v>7.465</v>
      </c>
      <c r="F89" s="60">
        <f t="shared" si="9"/>
        <v>0.644976</v>
      </c>
      <c r="G89" s="77">
        <f t="shared" si="7"/>
        <v>86.07333333333334</v>
      </c>
      <c r="H89" s="60">
        <f t="shared" si="10"/>
        <v>55.515234240000005</v>
      </c>
      <c r="I89" s="12" t="s">
        <v>39</v>
      </c>
      <c r="J89" s="61">
        <v>81.81</v>
      </c>
      <c r="K89" s="61">
        <v>82.93</v>
      </c>
      <c r="L89" s="61">
        <v>93.48</v>
      </c>
      <c r="M89" s="15"/>
      <c r="N89" s="15"/>
      <c r="P89" s="8"/>
      <c r="V89" s="8"/>
      <c r="AN89" s="1">
        <f t="shared" si="11"/>
        <v>30</v>
      </c>
    </row>
    <row r="90" spans="1:40" ht="24">
      <c r="A90" s="11"/>
      <c r="B90" s="136">
        <f t="shared" si="12"/>
        <v>8</v>
      </c>
      <c r="C90" s="213">
        <v>36705</v>
      </c>
      <c r="D90" s="61">
        <v>0.7</v>
      </c>
      <c r="E90" s="77">
        <v>8.616</v>
      </c>
      <c r="F90" s="60">
        <f t="shared" si="9"/>
        <v>0.7444224</v>
      </c>
      <c r="G90" s="77">
        <f t="shared" si="7"/>
        <v>85.03333333333335</v>
      </c>
      <c r="H90" s="60">
        <f t="shared" si="10"/>
        <v>63.30071808000001</v>
      </c>
      <c r="I90" s="10" t="s">
        <v>40</v>
      </c>
      <c r="J90" s="61">
        <v>74.51</v>
      </c>
      <c r="K90" s="61">
        <v>84.42</v>
      </c>
      <c r="L90" s="61">
        <v>96.17</v>
      </c>
      <c r="M90" s="15"/>
      <c r="N90" s="15"/>
      <c r="P90" s="8"/>
      <c r="V90" s="8"/>
      <c r="AN90" s="1">
        <f t="shared" si="11"/>
        <v>31</v>
      </c>
    </row>
    <row r="91" spans="1:40" ht="24">
      <c r="A91" s="11"/>
      <c r="B91" s="136">
        <f t="shared" si="12"/>
        <v>9</v>
      </c>
      <c r="C91" s="213">
        <v>36710</v>
      </c>
      <c r="D91" s="61">
        <v>0.61</v>
      </c>
      <c r="E91" s="77">
        <v>5.306</v>
      </c>
      <c r="F91" s="60">
        <f t="shared" si="9"/>
        <v>0.4584384</v>
      </c>
      <c r="G91" s="77">
        <f t="shared" si="7"/>
        <v>244.29999999999998</v>
      </c>
      <c r="H91" s="60">
        <f t="shared" si="10"/>
        <v>111.99650112</v>
      </c>
      <c r="I91" s="12" t="s">
        <v>41</v>
      </c>
      <c r="J91" s="61">
        <v>242.9</v>
      </c>
      <c r="K91" s="61">
        <v>231.5</v>
      </c>
      <c r="L91" s="61">
        <v>258.5</v>
      </c>
      <c r="M91" s="15"/>
      <c r="N91" s="15"/>
      <c r="P91" s="8"/>
      <c r="V91" s="8"/>
      <c r="AN91" s="1">
        <f t="shared" si="11"/>
        <v>32</v>
      </c>
    </row>
    <row r="92" spans="1:40" ht="24">
      <c r="A92" s="11"/>
      <c r="B92" s="136">
        <f t="shared" si="12"/>
        <v>10</v>
      </c>
      <c r="C92" s="213">
        <v>36721</v>
      </c>
      <c r="D92" s="61">
        <v>2.44</v>
      </c>
      <c r="E92" s="77">
        <v>84.066</v>
      </c>
      <c r="F92" s="60">
        <f t="shared" si="9"/>
        <v>7.263302400000001</v>
      </c>
      <c r="G92" s="77">
        <f t="shared" si="7"/>
        <v>506.4666666666667</v>
      </c>
      <c r="H92" s="60">
        <f t="shared" si="10"/>
        <v>3678.6205555200004</v>
      </c>
      <c r="I92" s="12" t="s">
        <v>42</v>
      </c>
      <c r="J92" s="61">
        <v>571.6</v>
      </c>
      <c r="K92" s="61">
        <v>539.4</v>
      </c>
      <c r="L92" s="61">
        <v>408.4</v>
      </c>
      <c r="M92" s="15"/>
      <c r="N92" s="15"/>
      <c r="P92" s="8"/>
      <c r="V92" s="8"/>
      <c r="AN92" s="1">
        <f t="shared" si="11"/>
        <v>33</v>
      </c>
    </row>
    <row r="93" spans="1:40" ht="24">
      <c r="A93" s="11"/>
      <c r="B93" s="136">
        <f t="shared" si="12"/>
        <v>11</v>
      </c>
      <c r="C93" s="213">
        <v>36735</v>
      </c>
      <c r="D93" s="61">
        <v>0.87</v>
      </c>
      <c r="E93" s="77">
        <v>12.909</v>
      </c>
      <c r="F93" s="60">
        <f t="shared" si="9"/>
        <v>1.1153376000000002</v>
      </c>
      <c r="G93" s="77">
        <f t="shared" si="7"/>
        <v>215.76666666666665</v>
      </c>
      <c r="H93" s="60">
        <f t="shared" si="10"/>
        <v>240.65267616000003</v>
      </c>
      <c r="I93" s="10" t="s">
        <v>43</v>
      </c>
      <c r="J93" s="61">
        <v>184.1</v>
      </c>
      <c r="K93" s="61">
        <v>239.5</v>
      </c>
      <c r="L93" s="61">
        <v>223.7</v>
      </c>
      <c r="M93" s="15"/>
      <c r="N93" s="15"/>
      <c r="P93" s="8"/>
      <c r="V93" s="8"/>
      <c r="AN93" s="1">
        <f t="shared" si="11"/>
        <v>34</v>
      </c>
    </row>
    <row r="94" spans="1:22" ht="24">
      <c r="A94" s="11"/>
      <c r="B94" s="136">
        <f t="shared" si="12"/>
        <v>12</v>
      </c>
      <c r="C94" s="213">
        <v>36747</v>
      </c>
      <c r="D94" s="61">
        <v>3.25</v>
      </c>
      <c r="E94" s="77">
        <v>145.947</v>
      </c>
      <c r="F94" s="60">
        <f t="shared" si="9"/>
        <v>12.609820800000001</v>
      </c>
      <c r="G94" s="77">
        <f t="shared" si="7"/>
        <v>500.2333333333333</v>
      </c>
      <c r="H94" s="60">
        <f t="shared" si="10"/>
        <v>6307.85269152</v>
      </c>
      <c r="I94" s="12" t="s">
        <v>44</v>
      </c>
      <c r="J94" s="61">
        <v>498.8</v>
      </c>
      <c r="K94" s="61">
        <v>541</v>
      </c>
      <c r="L94" s="61">
        <v>460.9</v>
      </c>
      <c r="M94" s="15"/>
      <c r="N94" s="15"/>
      <c r="P94" s="8"/>
      <c r="V94" s="8"/>
    </row>
    <row r="95" spans="1:22" ht="24">
      <c r="A95" s="11"/>
      <c r="B95" s="136">
        <f t="shared" si="12"/>
        <v>13</v>
      </c>
      <c r="C95" s="213">
        <v>36762</v>
      </c>
      <c r="D95" s="61">
        <v>0.96</v>
      </c>
      <c r="E95" s="77">
        <v>16.647</v>
      </c>
      <c r="F95" s="60">
        <f t="shared" si="9"/>
        <v>1.4383008</v>
      </c>
      <c r="G95" s="77">
        <f t="shared" si="7"/>
        <v>166.0666666666667</v>
      </c>
      <c r="H95" s="60">
        <f t="shared" si="10"/>
        <v>238.85381952000003</v>
      </c>
      <c r="I95" s="12" t="s">
        <v>45</v>
      </c>
      <c r="J95" s="61">
        <v>162.4</v>
      </c>
      <c r="K95" s="61">
        <v>173.4</v>
      </c>
      <c r="L95" s="61">
        <v>162.4</v>
      </c>
      <c r="M95" s="15"/>
      <c r="N95" s="15"/>
      <c r="P95" s="8"/>
      <c r="V95" s="8"/>
    </row>
    <row r="96" spans="1:22" ht="24">
      <c r="A96" s="11"/>
      <c r="B96" s="136">
        <f t="shared" si="12"/>
        <v>14</v>
      </c>
      <c r="C96" s="213">
        <v>36768</v>
      </c>
      <c r="D96" s="61">
        <v>1.2</v>
      </c>
      <c r="E96" s="77">
        <v>28.375</v>
      </c>
      <c r="F96" s="60">
        <f t="shared" si="9"/>
        <v>2.4516</v>
      </c>
      <c r="G96" s="77">
        <f t="shared" si="7"/>
        <v>285.93333333333334</v>
      </c>
      <c r="H96" s="60">
        <f t="shared" si="10"/>
        <v>700.99416</v>
      </c>
      <c r="I96" s="10" t="s">
        <v>46</v>
      </c>
      <c r="J96" s="61">
        <v>264.8</v>
      </c>
      <c r="K96" s="61">
        <v>290.6</v>
      </c>
      <c r="L96" s="61">
        <v>302.4</v>
      </c>
      <c r="M96" s="15"/>
      <c r="N96" s="15"/>
      <c r="P96" s="8"/>
      <c r="V96" s="8"/>
    </row>
    <row r="97" spans="1:22" ht="24">
      <c r="A97" s="11"/>
      <c r="B97" s="136">
        <f t="shared" si="12"/>
        <v>15</v>
      </c>
      <c r="C97" s="213">
        <v>36778</v>
      </c>
      <c r="D97" s="61">
        <v>2.2</v>
      </c>
      <c r="E97" s="77">
        <v>80.622</v>
      </c>
      <c r="F97" s="60">
        <f t="shared" si="9"/>
        <v>6.965740800000001</v>
      </c>
      <c r="G97" s="77">
        <f t="shared" si="7"/>
        <v>679.3</v>
      </c>
      <c r="H97" s="60">
        <f t="shared" si="10"/>
        <v>4731.82772544</v>
      </c>
      <c r="I97" s="12" t="s">
        <v>47</v>
      </c>
      <c r="J97" s="61">
        <v>748.3</v>
      </c>
      <c r="K97" s="61">
        <v>689.8</v>
      </c>
      <c r="L97" s="61">
        <v>599.8</v>
      </c>
      <c r="M97" s="15"/>
      <c r="N97" s="15"/>
      <c r="P97" s="8"/>
      <c r="V97" s="8"/>
    </row>
    <row r="98" spans="1:22" ht="24">
      <c r="A98" s="11"/>
      <c r="B98" s="136">
        <f t="shared" si="12"/>
        <v>16</v>
      </c>
      <c r="C98" s="213">
        <v>36783</v>
      </c>
      <c r="D98" s="61">
        <v>1.68</v>
      </c>
      <c r="E98" s="77">
        <v>47.37</v>
      </c>
      <c r="F98" s="60">
        <f t="shared" si="9"/>
        <v>4.092768</v>
      </c>
      <c r="G98" s="77">
        <f t="shared" si="7"/>
        <v>338.2</v>
      </c>
      <c r="H98" s="60">
        <f t="shared" si="10"/>
        <v>1384.1741376</v>
      </c>
      <c r="I98" s="12" t="s">
        <v>48</v>
      </c>
      <c r="J98" s="61">
        <v>302.8</v>
      </c>
      <c r="K98" s="61">
        <v>380</v>
      </c>
      <c r="L98" s="61">
        <v>331.8</v>
      </c>
      <c r="M98" s="15"/>
      <c r="N98" s="15"/>
      <c r="P98" s="8"/>
      <c r="V98" s="8"/>
    </row>
    <row r="99" spans="1:22" ht="24">
      <c r="A99" s="11"/>
      <c r="B99" s="136">
        <f t="shared" si="12"/>
        <v>17</v>
      </c>
      <c r="C99" s="213">
        <v>36798</v>
      </c>
      <c r="D99" s="61">
        <v>1.32</v>
      </c>
      <c r="E99" s="77">
        <v>31.588</v>
      </c>
      <c r="F99" s="60">
        <f t="shared" si="9"/>
        <v>2.7292032</v>
      </c>
      <c r="G99" s="77">
        <f t="shared" si="7"/>
        <v>246.9</v>
      </c>
      <c r="H99" s="60">
        <f t="shared" si="10"/>
        <v>673.8402700800001</v>
      </c>
      <c r="I99" s="10" t="s">
        <v>49</v>
      </c>
      <c r="J99" s="61">
        <v>248</v>
      </c>
      <c r="K99" s="61">
        <v>257.5</v>
      </c>
      <c r="L99" s="61">
        <v>235.2</v>
      </c>
      <c r="M99" s="15"/>
      <c r="N99" s="15"/>
      <c r="P99" s="8"/>
      <c r="V99" s="8"/>
    </row>
    <row r="100" spans="1:22" ht="24">
      <c r="A100" s="11"/>
      <c r="B100" s="136">
        <f t="shared" si="12"/>
        <v>18</v>
      </c>
      <c r="C100" s="213">
        <v>36811</v>
      </c>
      <c r="D100" s="61">
        <v>1.21</v>
      </c>
      <c r="E100" s="77">
        <v>26.91</v>
      </c>
      <c r="F100" s="60">
        <f t="shared" si="9"/>
        <v>2.325024</v>
      </c>
      <c r="G100" s="77">
        <f t="shared" si="7"/>
        <v>210.83333333333334</v>
      </c>
      <c r="H100" s="60">
        <f t="shared" si="10"/>
        <v>490.19256</v>
      </c>
      <c r="I100" s="12" t="s">
        <v>50</v>
      </c>
      <c r="J100" s="61">
        <v>241.8</v>
      </c>
      <c r="K100" s="61">
        <v>182.7</v>
      </c>
      <c r="L100" s="61">
        <v>208</v>
      </c>
      <c r="M100" s="15"/>
      <c r="N100" s="15"/>
      <c r="P100" s="8"/>
      <c r="V100" s="8"/>
    </row>
    <row r="101" spans="1:22" ht="24">
      <c r="A101" s="11"/>
      <c r="B101" s="136">
        <f t="shared" si="12"/>
        <v>19</v>
      </c>
      <c r="C101" s="213">
        <v>36827</v>
      </c>
      <c r="D101" s="61">
        <v>0.98</v>
      </c>
      <c r="E101" s="77">
        <v>18.206</v>
      </c>
      <c r="F101" s="60">
        <f t="shared" si="9"/>
        <v>1.5729984000000001</v>
      </c>
      <c r="G101" s="77">
        <f t="shared" si="7"/>
        <v>185.13333333333333</v>
      </c>
      <c r="H101" s="60">
        <f t="shared" si="10"/>
        <v>291.21443712</v>
      </c>
      <c r="I101" s="12" t="s">
        <v>51</v>
      </c>
      <c r="J101" s="61">
        <v>170.7</v>
      </c>
      <c r="K101" s="61">
        <v>182.3</v>
      </c>
      <c r="L101" s="61">
        <v>202.4</v>
      </c>
      <c r="M101" s="15"/>
      <c r="N101" s="15"/>
      <c r="P101" s="8"/>
      <c r="V101" s="8"/>
    </row>
    <row r="102" spans="1:22" ht="24">
      <c r="A102" s="11"/>
      <c r="B102" s="136">
        <f t="shared" si="12"/>
        <v>20</v>
      </c>
      <c r="C102" s="213">
        <v>36830</v>
      </c>
      <c r="D102" s="61">
        <v>1.19</v>
      </c>
      <c r="E102" s="77">
        <v>29.321</v>
      </c>
      <c r="F102" s="60">
        <f t="shared" si="9"/>
        <v>2.5333344</v>
      </c>
      <c r="G102" s="77">
        <f t="shared" si="7"/>
        <v>200.76666666666665</v>
      </c>
      <c r="H102" s="60">
        <f t="shared" si="10"/>
        <v>508.60910304</v>
      </c>
      <c r="I102" s="10" t="s">
        <v>52</v>
      </c>
      <c r="J102" s="61">
        <v>181.2</v>
      </c>
      <c r="K102" s="61">
        <v>199.6</v>
      </c>
      <c r="L102" s="61">
        <v>221.5</v>
      </c>
      <c r="M102" s="15"/>
      <c r="N102" s="15"/>
      <c r="P102" s="8"/>
      <c r="V102" s="8"/>
    </row>
    <row r="103" spans="1:22" ht="24">
      <c r="A103" s="11"/>
      <c r="B103" s="136">
        <f t="shared" si="12"/>
        <v>21</v>
      </c>
      <c r="C103" s="213">
        <v>36832</v>
      </c>
      <c r="D103" s="61">
        <v>1.46</v>
      </c>
      <c r="E103" s="77">
        <v>41.58</v>
      </c>
      <c r="F103" s="60">
        <f t="shared" si="9"/>
        <v>3.592512</v>
      </c>
      <c r="G103" s="77">
        <f t="shared" si="7"/>
        <v>109.61333333333333</v>
      </c>
      <c r="H103" s="60">
        <f t="shared" si="10"/>
        <v>393.78721536</v>
      </c>
      <c r="I103" s="12" t="s">
        <v>56</v>
      </c>
      <c r="J103" s="61">
        <v>134.7</v>
      </c>
      <c r="K103" s="61">
        <v>91.94</v>
      </c>
      <c r="L103" s="61">
        <v>102.2</v>
      </c>
      <c r="M103" s="15"/>
      <c r="N103" s="15"/>
      <c r="P103" s="8"/>
      <c r="V103" s="8"/>
    </row>
    <row r="104" spans="1:22" ht="24">
      <c r="A104" s="11"/>
      <c r="B104" s="136">
        <f t="shared" si="12"/>
        <v>22</v>
      </c>
      <c r="C104" s="213">
        <v>36849</v>
      </c>
      <c r="D104" s="61">
        <v>0.98</v>
      </c>
      <c r="E104" s="77">
        <v>19.514</v>
      </c>
      <c r="F104" s="60">
        <f t="shared" si="9"/>
        <v>1.6860096</v>
      </c>
      <c r="G104" s="77">
        <f t="shared" si="7"/>
        <v>106.08333333333333</v>
      </c>
      <c r="H104" s="60">
        <f t="shared" si="10"/>
        <v>178.8575184</v>
      </c>
      <c r="I104" s="12" t="s">
        <v>57</v>
      </c>
      <c r="J104" s="61">
        <v>92.65</v>
      </c>
      <c r="K104" s="61">
        <v>103.6</v>
      </c>
      <c r="L104" s="61">
        <v>122</v>
      </c>
      <c r="M104" s="15"/>
      <c r="N104" s="15"/>
      <c r="P104" s="8"/>
      <c r="V104" s="8"/>
    </row>
    <row r="105" spans="1:16" ht="24">
      <c r="A105" s="11"/>
      <c r="B105" s="136">
        <f t="shared" si="12"/>
        <v>23</v>
      </c>
      <c r="C105" s="213">
        <v>36860</v>
      </c>
      <c r="D105" s="61">
        <v>0.86</v>
      </c>
      <c r="E105" s="77">
        <v>16.569</v>
      </c>
      <c r="F105" s="60">
        <f t="shared" si="9"/>
        <v>1.4315616</v>
      </c>
      <c r="G105" s="77">
        <f t="shared" si="7"/>
        <v>275.03333333333336</v>
      </c>
      <c r="H105" s="60">
        <f t="shared" si="10"/>
        <v>393.72715872000003</v>
      </c>
      <c r="I105" s="10" t="s">
        <v>54</v>
      </c>
      <c r="J105" s="61">
        <v>265.6</v>
      </c>
      <c r="K105" s="61">
        <v>315.9</v>
      </c>
      <c r="L105" s="61">
        <v>243.6</v>
      </c>
      <c r="M105" s="15"/>
      <c r="N105" s="15"/>
      <c r="P105" s="8"/>
    </row>
    <row r="106" spans="1:16" ht="24">
      <c r="A106" s="11"/>
      <c r="B106" s="136">
        <f t="shared" si="12"/>
        <v>24</v>
      </c>
      <c r="C106" s="213">
        <v>36887</v>
      </c>
      <c r="D106" s="61">
        <v>0.3</v>
      </c>
      <c r="E106" s="77">
        <v>2.533</v>
      </c>
      <c r="F106" s="60">
        <f t="shared" si="9"/>
        <v>0.2188512</v>
      </c>
      <c r="G106" s="77">
        <f t="shared" si="7"/>
        <v>372.86666666666673</v>
      </c>
      <c r="H106" s="60">
        <f t="shared" si="10"/>
        <v>81.60231744000001</v>
      </c>
      <c r="I106" s="10" t="s">
        <v>63</v>
      </c>
      <c r="J106" s="61">
        <v>375.6</v>
      </c>
      <c r="K106" s="61">
        <v>366.8</v>
      </c>
      <c r="L106" s="61">
        <v>376.2</v>
      </c>
      <c r="M106" s="15"/>
      <c r="N106" s="15"/>
      <c r="P106" s="8"/>
    </row>
    <row r="107" spans="1:16" ht="24">
      <c r="A107" s="11"/>
      <c r="B107" s="136">
        <f t="shared" si="12"/>
        <v>25</v>
      </c>
      <c r="C107" s="213">
        <v>36909</v>
      </c>
      <c r="D107" s="61">
        <v>0.45</v>
      </c>
      <c r="E107" s="77">
        <v>5.786</v>
      </c>
      <c r="F107" s="60">
        <f t="shared" si="9"/>
        <v>0.4999104</v>
      </c>
      <c r="G107" s="77">
        <f t="shared" si="7"/>
        <v>141.53333333333333</v>
      </c>
      <c r="H107" s="60">
        <f t="shared" si="10"/>
        <v>70.75398528</v>
      </c>
      <c r="I107" s="10" t="s">
        <v>62</v>
      </c>
      <c r="J107" s="61">
        <v>172.3</v>
      </c>
      <c r="K107" s="61">
        <v>125.5</v>
      </c>
      <c r="L107" s="61">
        <v>126.8</v>
      </c>
      <c r="M107" s="15"/>
      <c r="N107" s="15"/>
      <c r="P107" s="8"/>
    </row>
    <row r="108" spans="1:16" ht="24">
      <c r="A108" s="11"/>
      <c r="B108" s="136">
        <f t="shared" si="12"/>
        <v>26</v>
      </c>
      <c r="C108" s="213">
        <v>36941</v>
      </c>
      <c r="D108" s="61">
        <v>0.1</v>
      </c>
      <c r="E108" s="77">
        <v>0.478</v>
      </c>
      <c r="F108" s="60">
        <f>E108*0.0864</f>
        <v>0.0412992</v>
      </c>
      <c r="G108" s="77">
        <f t="shared" si="7"/>
        <v>65.49666666666667</v>
      </c>
      <c r="H108" s="60">
        <f>G108*F108</f>
        <v>2.7049599360000003</v>
      </c>
      <c r="I108" s="10" t="s">
        <v>58</v>
      </c>
      <c r="J108" s="61">
        <v>58.85</v>
      </c>
      <c r="K108" s="61">
        <v>67.12</v>
      </c>
      <c r="L108" s="61">
        <v>70.52</v>
      </c>
      <c r="M108" s="15"/>
      <c r="N108" s="15"/>
      <c r="P108" s="8"/>
    </row>
    <row r="109" spans="1:16" ht="24.75" thickBot="1">
      <c r="A109" s="16"/>
      <c r="B109" s="137">
        <f t="shared" si="12"/>
        <v>27</v>
      </c>
      <c r="C109" s="214">
        <v>36969</v>
      </c>
      <c r="D109" s="65">
        <v>0.51</v>
      </c>
      <c r="E109" s="78">
        <v>5.986</v>
      </c>
      <c r="F109" s="66">
        <f>E109*0.0864</f>
        <v>0.5171904</v>
      </c>
      <c r="G109" s="78">
        <f t="shared" si="7"/>
        <v>135.6</v>
      </c>
      <c r="H109" s="66">
        <f>G109*F109</f>
        <v>70.13101824</v>
      </c>
      <c r="I109" s="17" t="s">
        <v>59</v>
      </c>
      <c r="J109" s="61">
        <v>128.3</v>
      </c>
      <c r="K109" s="61">
        <v>142.8</v>
      </c>
      <c r="L109" s="61">
        <v>135.7</v>
      </c>
      <c r="M109" s="15"/>
      <c r="N109" s="15"/>
      <c r="P109" s="8"/>
    </row>
    <row r="110" spans="1:16" ht="24.75" thickTop="1">
      <c r="A110" s="13" t="s">
        <v>60</v>
      </c>
      <c r="B110" s="138">
        <v>1</v>
      </c>
      <c r="C110" s="216">
        <v>36983</v>
      </c>
      <c r="D110" s="67">
        <v>0.22</v>
      </c>
      <c r="E110" s="79">
        <v>1.015</v>
      </c>
      <c r="F110" s="68">
        <f aca="true" t="shared" si="13" ref="F110:F148">E110*0.0864</f>
        <v>0.087696</v>
      </c>
      <c r="G110" s="79">
        <f t="shared" si="7"/>
        <v>54.95333333333334</v>
      </c>
      <c r="H110" s="68">
        <f aca="true" t="shared" si="14" ref="H110:H147">G110*F110</f>
        <v>4.819187520000001</v>
      </c>
      <c r="I110" s="92" t="s">
        <v>32</v>
      </c>
      <c r="J110" s="61">
        <v>61.47</v>
      </c>
      <c r="K110" s="61">
        <v>43.62</v>
      </c>
      <c r="L110" s="61">
        <v>59.77</v>
      </c>
      <c r="M110" s="15"/>
      <c r="N110" s="15"/>
      <c r="P110" s="8"/>
    </row>
    <row r="111" spans="1:16" ht="24">
      <c r="A111" s="11"/>
      <c r="B111" s="136">
        <f aca="true" t="shared" si="15" ref="B111:B180">+B110+1</f>
        <v>2</v>
      </c>
      <c r="C111" s="213">
        <v>37006</v>
      </c>
      <c r="D111" s="61">
        <v>0.1</v>
      </c>
      <c r="E111" s="77">
        <v>0.259</v>
      </c>
      <c r="F111" s="60">
        <f t="shared" si="13"/>
        <v>0.0223776</v>
      </c>
      <c r="G111" s="77">
        <f t="shared" si="7"/>
        <v>84.47</v>
      </c>
      <c r="H111" s="60">
        <f t="shared" si="14"/>
        <v>1.890235872</v>
      </c>
      <c r="I111" s="12" t="s">
        <v>33</v>
      </c>
      <c r="J111" s="61">
        <v>78.4</v>
      </c>
      <c r="K111" s="61">
        <v>90.57</v>
      </c>
      <c r="L111" s="61">
        <v>84.44</v>
      </c>
      <c r="M111" s="15"/>
      <c r="N111" s="15"/>
      <c r="P111" s="8"/>
    </row>
    <row r="112" spans="1:16" ht="24">
      <c r="A112" s="11"/>
      <c r="B112" s="136">
        <f t="shared" si="15"/>
        <v>3</v>
      </c>
      <c r="C112" s="213">
        <v>37010</v>
      </c>
      <c r="D112" s="61">
        <v>0.08</v>
      </c>
      <c r="E112" s="77">
        <v>0.204</v>
      </c>
      <c r="F112" s="60">
        <f t="shared" si="13"/>
        <v>0.017625599999999998</v>
      </c>
      <c r="G112" s="77">
        <f t="shared" si="7"/>
        <v>66.80666666666667</v>
      </c>
      <c r="H112" s="60">
        <f t="shared" si="14"/>
        <v>1.177507584</v>
      </c>
      <c r="I112" s="10" t="s">
        <v>34</v>
      </c>
      <c r="J112" s="61">
        <v>66.21</v>
      </c>
      <c r="K112" s="61">
        <v>64.48</v>
      </c>
      <c r="L112" s="61">
        <v>69.73</v>
      </c>
      <c r="M112" s="15"/>
      <c r="N112" s="15"/>
      <c r="P112" s="8"/>
    </row>
    <row r="113" spans="1:16" ht="24">
      <c r="A113" s="11"/>
      <c r="B113" s="136">
        <f t="shared" si="15"/>
        <v>4</v>
      </c>
      <c r="C113" s="213">
        <v>37013</v>
      </c>
      <c r="D113" s="61">
        <v>0.07</v>
      </c>
      <c r="E113" s="77">
        <v>0.207</v>
      </c>
      <c r="F113" s="60">
        <f t="shared" si="13"/>
        <v>0.0178848</v>
      </c>
      <c r="G113" s="77">
        <f t="shared" si="7"/>
        <v>17.41</v>
      </c>
      <c r="H113" s="60">
        <f t="shared" si="14"/>
        <v>0.311374368</v>
      </c>
      <c r="I113" s="12" t="s">
        <v>35</v>
      </c>
      <c r="J113" s="61">
        <v>18.2</v>
      </c>
      <c r="K113" s="61">
        <v>17.52</v>
      </c>
      <c r="L113" s="61">
        <v>16.51</v>
      </c>
      <c r="M113" s="15"/>
      <c r="N113" s="15"/>
      <c r="P113" s="8"/>
    </row>
    <row r="114" spans="1:16" ht="24">
      <c r="A114" s="11"/>
      <c r="B114" s="136">
        <f t="shared" si="15"/>
        <v>5</v>
      </c>
      <c r="C114" s="213">
        <v>37029</v>
      </c>
      <c r="D114" s="61">
        <v>0.76</v>
      </c>
      <c r="E114" s="77">
        <v>14.417</v>
      </c>
      <c r="F114" s="60">
        <f t="shared" si="13"/>
        <v>1.2456288</v>
      </c>
      <c r="G114" s="77">
        <f t="shared" si="7"/>
        <v>152.46666666666667</v>
      </c>
      <c r="H114" s="60">
        <f t="shared" si="14"/>
        <v>189.91687104</v>
      </c>
      <c r="I114" s="12" t="s">
        <v>36</v>
      </c>
      <c r="J114" s="61">
        <v>143.2</v>
      </c>
      <c r="K114" s="61">
        <v>156.2</v>
      </c>
      <c r="L114" s="61">
        <v>158</v>
      </c>
      <c r="M114" s="15"/>
      <c r="N114" s="15"/>
      <c r="P114" s="8"/>
    </row>
    <row r="115" spans="1:16" ht="24">
      <c r="A115" s="11"/>
      <c r="B115" s="136">
        <f t="shared" si="15"/>
        <v>6</v>
      </c>
      <c r="C115" s="213">
        <v>37036</v>
      </c>
      <c r="D115" s="61">
        <v>1.38</v>
      </c>
      <c r="E115" s="77">
        <v>36.198</v>
      </c>
      <c r="F115" s="60">
        <f t="shared" si="13"/>
        <v>3.1275072</v>
      </c>
      <c r="G115" s="77">
        <f t="shared" si="7"/>
        <v>1257.3333333333333</v>
      </c>
      <c r="H115" s="60">
        <f t="shared" si="14"/>
        <v>3932.3190528</v>
      </c>
      <c r="I115" s="10" t="s">
        <v>37</v>
      </c>
      <c r="J115" s="61">
        <v>1212</v>
      </c>
      <c r="K115" s="61">
        <v>1318</v>
      </c>
      <c r="L115" s="61">
        <v>1242</v>
      </c>
      <c r="M115" s="15"/>
      <c r="N115" s="15"/>
      <c r="P115" s="8"/>
    </row>
    <row r="116" spans="1:16" ht="24">
      <c r="A116" s="11"/>
      <c r="B116" s="136">
        <f t="shared" si="15"/>
        <v>7</v>
      </c>
      <c r="C116" s="213">
        <v>37044</v>
      </c>
      <c r="D116" s="61">
        <v>2.25</v>
      </c>
      <c r="E116" s="77">
        <v>86.368</v>
      </c>
      <c r="F116" s="60">
        <f t="shared" si="13"/>
        <v>7.4621952</v>
      </c>
      <c r="G116" s="77">
        <f t="shared" si="7"/>
        <v>602.8666666666667</v>
      </c>
      <c r="H116" s="60">
        <f t="shared" si="14"/>
        <v>4498.70874624</v>
      </c>
      <c r="I116" s="12" t="s">
        <v>38</v>
      </c>
      <c r="J116" s="61">
        <v>694</v>
      </c>
      <c r="K116" s="61">
        <v>547.5</v>
      </c>
      <c r="L116" s="61">
        <v>567.1</v>
      </c>
      <c r="M116" s="15"/>
      <c r="N116" s="15"/>
      <c r="P116" s="8"/>
    </row>
    <row r="117" spans="1:16" ht="24">
      <c r="A117" s="11"/>
      <c r="B117" s="136">
        <f t="shared" si="15"/>
        <v>8</v>
      </c>
      <c r="C117" s="213">
        <v>37059</v>
      </c>
      <c r="D117" s="61">
        <v>0.68</v>
      </c>
      <c r="E117" s="77">
        <v>10.701</v>
      </c>
      <c r="F117" s="60">
        <f t="shared" si="13"/>
        <v>0.9245664000000001</v>
      </c>
      <c r="G117" s="77">
        <f t="shared" si="7"/>
        <v>177.86666666666667</v>
      </c>
      <c r="H117" s="60">
        <f t="shared" si="14"/>
        <v>164.44954368000003</v>
      </c>
      <c r="I117" s="12" t="s">
        <v>39</v>
      </c>
      <c r="J117" s="61">
        <v>170.4</v>
      </c>
      <c r="K117" s="61">
        <v>168.2</v>
      </c>
      <c r="L117" s="61">
        <v>195</v>
      </c>
      <c r="M117" s="15"/>
      <c r="N117" s="15"/>
      <c r="P117" s="8"/>
    </row>
    <row r="118" spans="1:16" ht="24">
      <c r="A118" s="11"/>
      <c r="B118" s="136">
        <f t="shared" si="15"/>
        <v>9</v>
      </c>
      <c r="C118" s="213">
        <v>37068</v>
      </c>
      <c r="D118" s="61">
        <v>0.45</v>
      </c>
      <c r="E118" s="77">
        <v>6.177</v>
      </c>
      <c r="F118" s="60">
        <f t="shared" si="13"/>
        <v>0.5336928</v>
      </c>
      <c r="G118" s="77">
        <f t="shared" si="7"/>
        <v>233.13333333333335</v>
      </c>
      <c r="H118" s="60">
        <f t="shared" si="14"/>
        <v>124.42158144</v>
      </c>
      <c r="I118" s="10" t="s">
        <v>40</v>
      </c>
      <c r="J118" s="61">
        <v>242.7</v>
      </c>
      <c r="K118" s="61">
        <v>220.9</v>
      </c>
      <c r="L118" s="61">
        <v>235.8</v>
      </c>
      <c r="M118" s="15"/>
      <c r="N118" s="15"/>
      <c r="P118" s="8"/>
    </row>
    <row r="119" spans="1:16" ht="24">
      <c r="A119" s="11"/>
      <c r="B119" s="136">
        <f t="shared" si="15"/>
        <v>10</v>
      </c>
      <c r="C119" s="213">
        <v>37074</v>
      </c>
      <c r="D119" s="61">
        <v>0.4</v>
      </c>
      <c r="E119" s="77">
        <v>4.573</v>
      </c>
      <c r="F119" s="60">
        <f t="shared" si="13"/>
        <v>0.39510720000000005</v>
      </c>
      <c r="G119" s="77">
        <f t="shared" si="7"/>
        <v>85.21666666666667</v>
      </c>
      <c r="H119" s="60">
        <f t="shared" si="14"/>
        <v>33.66971856000001</v>
      </c>
      <c r="I119" s="12" t="s">
        <v>41</v>
      </c>
      <c r="J119" s="61">
        <v>78.93</v>
      </c>
      <c r="K119" s="61">
        <v>82.4</v>
      </c>
      <c r="L119" s="61">
        <v>94.32</v>
      </c>
      <c r="M119" s="15"/>
      <c r="N119" s="15"/>
      <c r="P119" s="8"/>
    </row>
    <row r="120" spans="1:16" ht="24">
      <c r="A120" s="11"/>
      <c r="B120" s="136">
        <f t="shared" si="15"/>
        <v>11</v>
      </c>
      <c r="C120" s="213">
        <v>37094</v>
      </c>
      <c r="D120" s="61">
        <v>1.34</v>
      </c>
      <c r="E120" s="77">
        <v>41.525</v>
      </c>
      <c r="F120" s="60">
        <f t="shared" si="13"/>
        <v>3.5877600000000003</v>
      </c>
      <c r="G120" s="77">
        <f t="shared" si="7"/>
        <v>278.93333333333334</v>
      </c>
      <c r="H120" s="60">
        <f t="shared" si="14"/>
        <v>1000.7458560000001</v>
      </c>
      <c r="I120" s="12" t="s">
        <v>42</v>
      </c>
      <c r="J120" s="61">
        <v>260.2</v>
      </c>
      <c r="K120" s="61">
        <v>299.9</v>
      </c>
      <c r="L120" s="61">
        <v>276.7</v>
      </c>
      <c r="M120" s="15"/>
      <c r="N120" s="15"/>
      <c r="P120" s="8"/>
    </row>
    <row r="121" spans="1:16" ht="24">
      <c r="A121" s="11"/>
      <c r="B121" s="136">
        <f t="shared" si="15"/>
        <v>12</v>
      </c>
      <c r="C121" s="213">
        <v>37096</v>
      </c>
      <c r="D121" s="61">
        <v>2.11</v>
      </c>
      <c r="E121" s="77">
        <v>83.319</v>
      </c>
      <c r="F121" s="60">
        <f t="shared" si="13"/>
        <v>7.198761600000001</v>
      </c>
      <c r="G121" s="77">
        <f t="shared" si="7"/>
        <v>664.2333333333332</v>
      </c>
      <c r="H121" s="60">
        <f t="shared" si="14"/>
        <v>4781.65741344</v>
      </c>
      <c r="I121" s="10" t="s">
        <v>43</v>
      </c>
      <c r="J121" s="61">
        <v>674.1</v>
      </c>
      <c r="K121" s="61">
        <v>718</v>
      </c>
      <c r="L121" s="61">
        <v>600.6</v>
      </c>
      <c r="M121" s="15"/>
      <c r="N121" s="15"/>
      <c r="P121" s="8"/>
    </row>
    <row r="122" spans="1:16" ht="24">
      <c r="A122" s="11"/>
      <c r="B122" s="136">
        <f t="shared" si="15"/>
        <v>13</v>
      </c>
      <c r="C122" s="213">
        <v>37107</v>
      </c>
      <c r="D122" s="61">
        <v>4.39</v>
      </c>
      <c r="E122" s="77">
        <v>276.762</v>
      </c>
      <c r="F122" s="60">
        <f t="shared" si="13"/>
        <v>23.912236800000002</v>
      </c>
      <c r="G122" s="77">
        <f t="shared" si="7"/>
        <v>494.5666666666666</v>
      </c>
      <c r="H122" s="60">
        <f t="shared" si="14"/>
        <v>11826.195246719999</v>
      </c>
      <c r="I122" s="12" t="s">
        <v>44</v>
      </c>
      <c r="J122" s="61">
        <v>444.3</v>
      </c>
      <c r="K122" s="61">
        <v>376.5</v>
      </c>
      <c r="L122" s="61">
        <v>662.9</v>
      </c>
      <c r="M122" s="15"/>
      <c r="N122" s="15"/>
      <c r="P122" s="8"/>
    </row>
    <row r="123" spans="1:16" ht="24">
      <c r="A123" s="11"/>
      <c r="B123" s="136">
        <f t="shared" si="15"/>
        <v>14</v>
      </c>
      <c r="C123" s="213">
        <v>37111</v>
      </c>
      <c r="D123" s="61">
        <v>3.83</v>
      </c>
      <c r="E123" s="77">
        <v>206.342</v>
      </c>
      <c r="F123" s="60">
        <f t="shared" si="13"/>
        <v>17.8279488</v>
      </c>
      <c r="G123" s="77">
        <f t="shared" si="7"/>
        <v>352.5333333333333</v>
      </c>
      <c r="H123" s="60">
        <f t="shared" si="14"/>
        <v>6284.94621696</v>
      </c>
      <c r="I123" s="12" t="s">
        <v>45</v>
      </c>
      <c r="J123" s="61">
        <v>388.7</v>
      </c>
      <c r="K123" s="61">
        <v>383.4</v>
      </c>
      <c r="L123" s="61">
        <v>285.5</v>
      </c>
      <c r="M123" s="15"/>
      <c r="N123" s="15"/>
      <c r="P123" s="8"/>
    </row>
    <row r="124" spans="1:16" ht="24">
      <c r="A124" s="11"/>
      <c r="B124" s="136">
        <f t="shared" si="15"/>
        <v>15</v>
      </c>
      <c r="C124" s="213">
        <v>37126</v>
      </c>
      <c r="D124" s="61">
        <v>1.77</v>
      </c>
      <c r="E124" s="77">
        <v>55.577</v>
      </c>
      <c r="F124" s="60">
        <f t="shared" si="13"/>
        <v>4.8018528</v>
      </c>
      <c r="G124" s="77">
        <f t="shared" si="7"/>
        <v>505.90000000000003</v>
      </c>
      <c r="H124" s="60">
        <f t="shared" si="14"/>
        <v>2429.25733152</v>
      </c>
      <c r="I124" s="10" t="s">
        <v>46</v>
      </c>
      <c r="J124" s="61">
        <v>573.4</v>
      </c>
      <c r="K124" s="61">
        <v>513</v>
      </c>
      <c r="L124" s="61">
        <v>431.3</v>
      </c>
      <c r="M124" s="15"/>
      <c r="N124" s="15"/>
      <c r="P124" s="8"/>
    </row>
    <row r="125" spans="1:16" ht="24">
      <c r="A125" s="11"/>
      <c r="B125" s="136">
        <f t="shared" si="15"/>
        <v>16</v>
      </c>
      <c r="C125" s="213">
        <v>37144</v>
      </c>
      <c r="D125" s="61">
        <v>2.32</v>
      </c>
      <c r="E125" s="77">
        <v>87.719</v>
      </c>
      <c r="F125" s="60">
        <f t="shared" si="13"/>
        <v>7.5789216</v>
      </c>
      <c r="G125" s="77">
        <f aca="true" t="shared" si="16" ref="G125:G191">+AVERAGE(J125:L125)</f>
        <v>581</v>
      </c>
      <c r="H125" s="60">
        <f t="shared" si="14"/>
        <v>4403.3534496</v>
      </c>
      <c r="I125" s="12" t="s">
        <v>47</v>
      </c>
      <c r="J125" s="61">
        <v>596.3</v>
      </c>
      <c r="K125" s="61">
        <v>694.3</v>
      </c>
      <c r="L125" s="61">
        <v>452.4</v>
      </c>
      <c r="M125" s="15"/>
      <c r="N125" s="15"/>
      <c r="P125" s="8"/>
    </row>
    <row r="126" spans="1:16" ht="24">
      <c r="A126" s="11"/>
      <c r="B126" s="136">
        <f t="shared" si="15"/>
        <v>17</v>
      </c>
      <c r="C126" s="213">
        <v>37160</v>
      </c>
      <c r="D126" s="61">
        <v>2.01</v>
      </c>
      <c r="E126" s="77">
        <v>73.042</v>
      </c>
      <c r="F126" s="60">
        <f t="shared" si="13"/>
        <v>6.3108288</v>
      </c>
      <c r="G126" s="77">
        <f t="shared" si="16"/>
        <v>913</v>
      </c>
      <c r="H126" s="60">
        <f t="shared" si="14"/>
        <v>5761.786694400001</v>
      </c>
      <c r="I126" s="12" t="s">
        <v>48</v>
      </c>
      <c r="J126" s="61">
        <v>459.6</v>
      </c>
      <c r="K126" s="61">
        <v>1854</v>
      </c>
      <c r="L126" s="61">
        <v>425.4</v>
      </c>
      <c r="M126" s="15"/>
      <c r="N126" s="15"/>
      <c r="P126" s="8"/>
    </row>
    <row r="127" spans="1:16" ht="24">
      <c r="A127" s="11"/>
      <c r="B127" s="136">
        <f t="shared" si="15"/>
        <v>18</v>
      </c>
      <c r="C127" s="213">
        <v>37162</v>
      </c>
      <c r="D127" s="61">
        <v>1.71</v>
      </c>
      <c r="E127" s="77">
        <v>54.488</v>
      </c>
      <c r="F127" s="60">
        <f t="shared" si="13"/>
        <v>4.7077632000000005</v>
      </c>
      <c r="G127" s="77">
        <f t="shared" si="16"/>
        <v>235.03333333333333</v>
      </c>
      <c r="H127" s="60">
        <f t="shared" si="14"/>
        <v>1106.4812774400002</v>
      </c>
      <c r="I127" s="10" t="s">
        <v>49</v>
      </c>
      <c r="J127" s="61">
        <v>234.3</v>
      </c>
      <c r="K127" s="61">
        <v>234.4</v>
      </c>
      <c r="L127" s="61">
        <v>236.4</v>
      </c>
      <c r="M127" s="15"/>
      <c r="N127" s="15"/>
      <c r="P127" s="8"/>
    </row>
    <row r="128" spans="1:16" ht="24">
      <c r="A128" s="11"/>
      <c r="B128" s="136">
        <f t="shared" si="15"/>
        <v>19</v>
      </c>
      <c r="C128" s="213">
        <v>37166</v>
      </c>
      <c r="D128" s="61">
        <v>1.53</v>
      </c>
      <c r="E128" s="77">
        <v>48.328</v>
      </c>
      <c r="F128" s="60">
        <f t="shared" si="13"/>
        <v>4.1755392</v>
      </c>
      <c r="G128" s="77">
        <f t="shared" si="16"/>
        <v>341.90000000000003</v>
      </c>
      <c r="H128" s="60">
        <f t="shared" si="14"/>
        <v>1427.6168524800003</v>
      </c>
      <c r="I128" s="12" t="s">
        <v>50</v>
      </c>
      <c r="J128" s="61">
        <v>317.6</v>
      </c>
      <c r="K128" s="61">
        <v>357.4</v>
      </c>
      <c r="L128" s="61">
        <v>350.7</v>
      </c>
      <c r="M128" s="15"/>
      <c r="N128" s="15"/>
      <c r="P128" s="8"/>
    </row>
    <row r="129" spans="1:16" ht="24">
      <c r="A129" s="11"/>
      <c r="B129" s="136">
        <f t="shared" si="15"/>
        <v>20</v>
      </c>
      <c r="C129" s="213">
        <v>37181</v>
      </c>
      <c r="D129" s="61">
        <v>1.35</v>
      </c>
      <c r="E129" s="77">
        <v>39.035</v>
      </c>
      <c r="F129" s="60">
        <f t="shared" si="13"/>
        <v>3.372624</v>
      </c>
      <c r="G129" s="77">
        <f t="shared" si="16"/>
        <v>324.46666666666664</v>
      </c>
      <c r="H129" s="60">
        <f t="shared" si="14"/>
        <v>1094.3040672</v>
      </c>
      <c r="I129" s="12" t="s">
        <v>51</v>
      </c>
      <c r="J129" s="61">
        <v>309.4</v>
      </c>
      <c r="K129" s="61">
        <v>265.4</v>
      </c>
      <c r="L129" s="61">
        <v>398.6</v>
      </c>
      <c r="M129" s="15"/>
      <c r="N129" s="15"/>
      <c r="P129" s="8"/>
    </row>
    <row r="130" spans="1:16" ht="24">
      <c r="A130" s="11"/>
      <c r="B130" s="136">
        <f t="shared" si="15"/>
        <v>21</v>
      </c>
      <c r="C130" s="213">
        <v>37191</v>
      </c>
      <c r="D130" s="61">
        <v>1.5</v>
      </c>
      <c r="E130" s="77">
        <v>45.887</v>
      </c>
      <c r="F130" s="60">
        <f t="shared" si="13"/>
        <v>3.9646368</v>
      </c>
      <c r="G130" s="77">
        <f t="shared" si="16"/>
        <v>327.8333333333333</v>
      </c>
      <c r="H130" s="60">
        <f t="shared" si="14"/>
        <v>1299.7400976</v>
      </c>
      <c r="I130" s="10" t="s">
        <v>61</v>
      </c>
      <c r="J130" s="61">
        <v>300.3</v>
      </c>
      <c r="K130" s="61">
        <v>333.4</v>
      </c>
      <c r="L130" s="61">
        <v>349.8</v>
      </c>
      <c r="M130" s="15"/>
      <c r="N130" s="15"/>
      <c r="P130" s="8"/>
    </row>
    <row r="131" spans="1:16" ht="24">
      <c r="A131" s="11"/>
      <c r="B131" s="136">
        <f t="shared" si="15"/>
        <v>22</v>
      </c>
      <c r="C131" s="213">
        <v>37199</v>
      </c>
      <c r="D131" s="61">
        <v>1.71</v>
      </c>
      <c r="E131" s="77">
        <v>56.424</v>
      </c>
      <c r="F131" s="60">
        <f t="shared" si="13"/>
        <v>4.8750336</v>
      </c>
      <c r="G131" s="77">
        <f t="shared" si="16"/>
        <v>183.54333333333338</v>
      </c>
      <c r="H131" s="60">
        <f t="shared" si="14"/>
        <v>894.7799170560003</v>
      </c>
      <c r="I131" s="12" t="s">
        <v>56</v>
      </c>
      <c r="J131" s="61">
        <v>262.6</v>
      </c>
      <c r="K131" s="61">
        <v>72.23</v>
      </c>
      <c r="L131" s="61">
        <v>215.8</v>
      </c>
      <c r="M131" s="15"/>
      <c r="N131" s="15"/>
      <c r="P131" s="8"/>
    </row>
    <row r="132" spans="1:16" ht="24">
      <c r="A132" s="11"/>
      <c r="B132" s="136">
        <f t="shared" si="15"/>
        <v>23</v>
      </c>
      <c r="C132" s="213">
        <v>37209</v>
      </c>
      <c r="D132" s="61">
        <v>1.3</v>
      </c>
      <c r="E132" s="77">
        <v>33.551</v>
      </c>
      <c r="F132" s="60">
        <f t="shared" si="13"/>
        <v>2.8988064000000002</v>
      </c>
      <c r="G132" s="77">
        <f t="shared" si="16"/>
        <v>158.89666666666668</v>
      </c>
      <c r="H132" s="60">
        <f t="shared" si="14"/>
        <v>460.61067427200004</v>
      </c>
      <c r="I132" s="12" t="s">
        <v>57</v>
      </c>
      <c r="J132" s="61">
        <v>206.5</v>
      </c>
      <c r="K132" s="61">
        <v>95.49</v>
      </c>
      <c r="L132" s="61">
        <v>174.7</v>
      </c>
      <c r="M132" s="15"/>
      <c r="N132" s="15"/>
      <c r="P132" s="8"/>
    </row>
    <row r="133" spans="1:16" ht="24">
      <c r="A133" s="11"/>
      <c r="B133" s="136">
        <f t="shared" si="15"/>
        <v>24</v>
      </c>
      <c r="C133" s="213">
        <v>37222</v>
      </c>
      <c r="D133" s="61">
        <v>1.1</v>
      </c>
      <c r="E133" s="77">
        <v>27.739</v>
      </c>
      <c r="F133" s="60">
        <f t="shared" si="13"/>
        <v>2.3966496000000004</v>
      </c>
      <c r="G133" s="77">
        <f t="shared" si="16"/>
        <v>191.16666666666666</v>
      </c>
      <c r="H133" s="60">
        <f t="shared" si="14"/>
        <v>458.15951520000004</v>
      </c>
      <c r="I133" s="10" t="s">
        <v>54</v>
      </c>
      <c r="J133" s="61">
        <v>110.1</v>
      </c>
      <c r="K133" s="61">
        <v>210.4</v>
      </c>
      <c r="L133" s="61">
        <v>253</v>
      </c>
      <c r="M133" s="15"/>
      <c r="N133" s="15"/>
      <c r="P133" s="8"/>
    </row>
    <row r="134" spans="1:16" ht="24">
      <c r="A134" s="11"/>
      <c r="B134" s="136">
        <f t="shared" si="15"/>
        <v>25</v>
      </c>
      <c r="C134" s="213">
        <v>37227</v>
      </c>
      <c r="D134" s="61">
        <v>1.04</v>
      </c>
      <c r="E134" s="77">
        <v>25.604</v>
      </c>
      <c r="F134" s="60">
        <f t="shared" si="13"/>
        <v>2.2121856</v>
      </c>
      <c r="G134" s="77">
        <f t="shared" si="16"/>
        <v>158.09</v>
      </c>
      <c r="H134" s="60">
        <f t="shared" si="14"/>
        <v>349.724421504</v>
      </c>
      <c r="I134" s="12" t="s">
        <v>64</v>
      </c>
      <c r="J134" s="61">
        <v>289.2</v>
      </c>
      <c r="K134" s="61">
        <v>94.72</v>
      </c>
      <c r="L134" s="61">
        <v>90.35</v>
      </c>
      <c r="M134" s="15"/>
      <c r="N134" s="15"/>
      <c r="P134" s="8"/>
    </row>
    <row r="135" spans="1:16" ht="24">
      <c r="A135" s="11"/>
      <c r="B135" s="136">
        <f t="shared" si="15"/>
        <v>26</v>
      </c>
      <c r="C135" s="213">
        <v>37243</v>
      </c>
      <c r="D135" s="61">
        <v>0.86</v>
      </c>
      <c r="E135" s="77">
        <v>16.922</v>
      </c>
      <c r="F135" s="60">
        <f t="shared" si="13"/>
        <v>1.4620608000000002</v>
      </c>
      <c r="G135" s="77">
        <f t="shared" si="16"/>
        <v>81.55333333333334</v>
      </c>
      <c r="H135" s="60">
        <f t="shared" si="14"/>
        <v>119.23593177600003</v>
      </c>
      <c r="I135" s="12" t="s">
        <v>65</v>
      </c>
      <c r="J135" s="61">
        <v>97.5</v>
      </c>
      <c r="K135" s="61">
        <v>67.68</v>
      </c>
      <c r="L135" s="61">
        <v>79.48</v>
      </c>
      <c r="M135" s="15"/>
      <c r="N135" s="15"/>
      <c r="P135" s="8"/>
    </row>
    <row r="136" spans="1:14" ht="24">
      <c r="A136" s="11"/>
      <c r="B136" s="136">
        <f t="shared" si="15"/>
        <v>27</v>
      </c>
      <c r="C136" s="213">
        <v>37251</v>
      </c>
      <c r="D136" s="61">
        <v>0.85</v>
      </c>
      <c r="E136" s="77">
        <v>18.103</v>
      </c>
      <c r="F136" s="60">
        <f t="shared" si="13"/>
        <v>1.5640992000000002</v>
      </c>
      <c r="G136" s="77">
        <f t="shared" si="16"/>
        <v>80.79</v>
      </c>
      <c r="H136" s="60">
        <f t="shared" si="14"/>
        <v>126.36357436800003</v>
      </c>
      <c r="I136" s="10" t="s">
        <v>62</v>
      </c>
      <c r="J136" s="61">
        <v>90.05</v>
      </c>
      <c r="K136" s="61">
        <v>45.62</v>
      </c>
      <c r="L136" s="61">
        <v>106.7</v>
      </c>
      <c r="M136" s="15"/>
      <c r="N136" s="15"/>
    </row>
    <row r="137" spans="1:14" ht="24">
      <c r="A137" s="11"/>
      <c r="B137" s="136">
        <f t="shared" si="15"/>
        <v>28</v>
      </c>
      <c r="C137" s="213">
        <v>37258</v>
      </c>
      <c r="D137" s="61">
        <v>0.73</v>
      </c>
      <c r="E137" s="77">
        <v>12.382</v>
      </c>
      <c r="F137" s="60">
        <f t="shared" si="13"/>
        <v>1.0698048</v>
      </c>
      <c r="G137" s="77">
        <f t="shared" si="16"/>
        <v>106.36666666666666</v>
      </c>
      <c r="H137" s="60">
        <f t="shared" si="14"/>
        <v>113.79157056</v>
      </c>
      <c r="I137" s="12" t="s">
        <v>66</v>
      </c>
      <c r="J137" s="61">
        <v>100.1</v>
      </c>
      <c r="K137" s="61">
        <v>109.8</v>
      </c>
      <c r="L137" s="61">
        <v>109.2</v>
      </c>
      <c r="M137" s="15"/>
      <c r="N137" s="15"/>
    </row>
    <row r="138" spans="1:14" ht="24">
      <c r="A138" s="11"/>
      <c r="B138" s="136">
        <f t="shared" si="15"/>
        <v>29</v>
      </c>
      <c r="C138" s="213">
        <v>37268</v>
      </c>
      <c r="D138" s="61">
        <v>0.64</v>
      </c>
      <c r="E138" s="77">
        <v>10.269</v>
      </c>
      <c r="F138" s="60">
        <f t="shared" si="13"/>
        <v>0.8872416000000001</v>
      </c>
      <c r="G138" s="77">
        <f t="shared" si="16"/>
        <v>95.35666666666667</v>
      </c>
      <c r="H138" s="60">
        <f t="shared" si="14"/>
        <v>84.60440150400001</v>
      </c>
      <c r="I138" s="12" t="s">
        <v>67</v>
      </c>
      <c r="J138" s="61">
        <v>83.3</v>
      </c>
      <c r="K138" s="61">
        <v>89.97</v>
      </c>
      <c r="L138" s="61">
        <v>112.8</v>
      </c>
      <c r="M138" s="15"/>
      <c r="N138" s="15"/>
    </row>
    <row r="139" spans="1:14" ht="24">
      <c r="A139" s="11"/>
      <c r="B139" s="136">
        <f t="shared" si="15"/>
        <v>30</v>
      </c>
      <c r="C139" s="213">
        <v>37283</v>
      </c>
      <c r="D139" s="61">
        <v>0.51</v>
      </c>
      <c r="E139" s="77">
        <v>6.57</v>
      </c>
      <c r="F139" s="60">
        <f t="shared" si="13"/>
        <v>0.567648</v>
      </c>
      <c r="G139" s="77">
        <f t="shared" si="16"/>
        <v>93.38666666666666</v>
      </c>
      <c r="H139" s="60">
        <f t="shared" si="14"/>
        <v>53.010754559999995</v>
      </c>
      <c r="I139" s="10" t="s">
        <v>59</v>
      </c>
      <c r="J139" s="61">
        <v>97.28</v>
      </c>
      <c r="K139" s="61">
        <v>102</v>
      </c>
      <c r="L139" s="61">
        <v>80.88</v>
      </c>
      <c r="M139" s="15"/>
      <c r="N139" s="15"/>
    </row>
    <row r="140" spans="1:14" ht="24">
      <c r="A140" s="11"/>
      <c r="B140" s="136">
        <f t="shared" si="15"/>
        <v>31</v>
      </c>
      <c r="C140" s="213">
        <v>37288</v>
      </c>
      <c r="D140" s="61">
        <v>0.55</v>
      </c>
      <c r="E140" s="77">
        <v>7.97</v>
      </c>
      <c r="F140" s="60">
        <f t="shared" si="13"/>
        <v>0.688608</v>
      </c>
      <c r="G140" s="77">
        <f t="shared" si="16"/>
        <v>121.8</v>
      </c>
      <c r="H140" s="60">
        <f t="shared" si="14"/>
        <v>83.8724544</v>
      </c>
      <c r="I140" s="93" t="s">
        <v>68</v>
      </c>
      <c r="J140" s="61">
        <v>121.1</v>
      </c>
      <c r="K140" s="61">
        <v>128.5</v>
      </c>
      <c r="L140" s="61">
        <v>115.8</v>
      </c>
      <c r="M140" s="15"/>
      <c r="N140" s="15"/>
    </row>
    <row r="141" spans="1:14" ht="24">
      <c r="A141" s="11"/>
      <c r="B141" s="136">
        <f t="shared" si="15"/>
        <v>32</v>
      </c>
      <c r="C141" s="213">
        <v>37301</v>
      </c>
      <c r="D141" s="61">
        <v>0.4</v>
      </c>
      <c r="E141" s="77">
        <v>4.624</v>
      </c>
      <c r="F141" s="60">
        <f t="shared" si="13"/>
        <v>0.39951359999999997</v>
      </c>
      <c r="G141" s="77">
        <f t="shared" si="16"/>
        <v>129.63333333333333</v>
      </c>
      <c r="H141" s="60">
        <f t="shared" si="14"/>
        <v>51.79027967999999</v>
      </c>
      <c r="I141" s="93" t="s">
        <v>69</v>
      </c>
      <c r="J141" s="61">
        <v>120.1</v>
      </c>
      <c r="K141" s="61">
        <v>158.3</v>
      </c>
      <c r="L141" s="61">
        <v>110.5</v>
      </c>
      <c r="M141" s="15"/>
      <c r="N141" s="15"/>
    </row>
    <row r="142" spans="1:14" ht="24">
      <c r="A142" s="11"/>
      <c r="B142" s="136">
        <f t="shared" si="15"/>
        <v>33</v>
      </c>
      <c r="C142" s="213">
        <v>37313</v>
      </c>
      <c r="D142" s="61">
        <v>0.46</v>
      </c>
      <c r="E142" s="77">
        <v>6.639</v>
      </c>
      <c r="F142" s="60">
        <f t="shared" si="13"/>
        <v>0.5736096</v>
      </c>
      <c r="G142" s="77">
        <f t="shared" si="16"/>
        <v>65.73</v>
      </c>
      <c r="H142" s="60">
        <f t="shared" si="14"/>
        <v>37.70335900800001</v>
      </c>
      <c r="I142" s="93" t="s">
        <v>70</v>
      </c>
      <c r="J142" s="61">
        <v>74.49</v>
      </c>
      <c r="K142" s="61">
        <v>69.93</v>
      </c>
      <c r="L142" s="61">
        <v>52.77</v>
      </c>
      <c r="M142" s="15"/>
      <c r="N142" s="15"/>
    </row>
    <row r="143" spans="1:14" ht="24">
      <c r="A143" s="11"/>
      <c r="B143" s="136">
        <f t="shared" si="15"/>
        <v>34</v>
      </c>
      <c r="C143" s="213">
        <v>37316</v>
      </c>
      <c r="D143" s="61">
        <v>0.4</v>
      </c>
      <c r="E143" s="77">
        <v>4.776</v>
      </c>
      <c r="F143" s="60">
        <f t="shared" si="13"/>
        <v>0.4126464</v>
      </c>
      <c r="G143" s="77">
        <f t="shared" si="16"/>
        <v>251.63333333333333</v>
      </c>
      <c r="H143" s="60">
        <f t="shared" si="14"/>
        <v>103.83558912000001</v>
      </c>
      <c r="I143" s="93" t="s">
        <v>71</v>
      </c>
      <c r="J143" s="61">
        <v>234.5</v>
      </c>
      <c r="K143" s="61">
        <v>161</v>
      </c>
      <c r="L143" s="61">
        <v>359.4</v>
      </c>
      <c r="M143" s="15"/>
      <c r="N143" s="15"/>
    </row>
    <row r="144" spans="1:14" ht="24">
      <c r="A144" s="11"/>
      <c r="B144" s="136">
        <f t="shared" si="15"/>
        <v>35</v>
      </c>
      <c r="C144" s="213">
        <v>37330</v>
      </c>
      <c r="D144" s="61">
        <v>0.27</v>
      </c>
      <c r="E144" s="77">
        <v>2.246</v>
      </c>
      <c r="F144" s="60">
        <f t="shared" si="13"/>
        <v>0.19405440000000002</v>
      </c>
      <c r="G144" s="77">
        <f t="shared" si="16"/>
        <v>204.26666666666665</v>
      </c>
      <c r="H144" s="60">
        <f t="shared" si="14"/>
        <v>39.63884544</v>
      </c>
      <c r="I144" s="93" t="s">
        <v>72</v>
      </c>
      <c r="J144" s="61">
        <v>139.6</v>
      </c>
      <c r="K144" s="61">
        <v>349.3</v>
      </c>
      <c r="L144" s="61">
        <v>123.9</v>
      </c>
      <c r="M144" s="15"/>
      <c r="N144" s="15"/>
    </row>
    <row r="145" spans="1:14" ht="24.75" thickBot="1">
      <c r="A145" s="16"/>
      <c r="B145" s="137">
        <f t="shared" si="15"/>
        <v>36</v>
      </c>
      <c r="C145" s="214">
        <v>37341</v>
      </c>
      <c r="D145" s="65">
        <v>0.17</v>
      </c>
      <c r="E145" s="78">
        <v>0.975</v>
      </c>
      <c r="F145" s="66">
        <f t="shared" si="13"/>
        <v>0.08424000000000001</v>
      </c>
      <c r="G145" s="78">
        <f t="shared" si="16"/>
        <v>1328.0333333333333</v>
      </c>
      <c r="H145" s="66">
        <f t="shared" si="14"/>
        <v>111.87352800000001</v>
      </c>
      <c r="I145" s="94" t="s">
        <v>73</v>
      </c>
      <c r="J145" s="65">
        <v>205.1</v>
      </c>
      <c r="K145" s="65">
        <v>1009</v>
      </c>
      <c r="L145" s="65">
        <v>2770</v>
      </c>
      <c r="M145" s="15"/>
      <c r="N145" s="15"/>
    </row>
    <row r="146" spans="1:14" ht="24.75" thickTop="1">
      <c r="A146" s="13"/>
      <c r="B146" s="138">
        <v>1</v>
      </c>
      <c r="C146" s="216">
        <v>37348</v>
      </c>
      <c r="D146" s="67">
        <v>0.25</v>
      </c>
      <c r="E146" s="79">
        <v>2.072</v>
      </c>
      <c r="F146" s="68">
        <f t="shared" si="13"/>
        <v>0.1790208</v>
      </c>
      <c r="G146" s="79">
        <f t="shared" si="16"/>
        <v>111.93333333333334</v>
      </c>
      <c r="H146" s="68">
        <f t="shared" si="14"/>
        <v>20.038394880000002</v>
      </c>
      <c r="I146" s="95" t="s">
        <v>32</v>
      </c>
      <c r="J146" s="67">
        <v>117.8</v>
      </c>
      <c r="K146" s="67">
        <v>109.5</v>
      </c>
      <c r="L146" s="67">
        <v>108.5</v>
      </c>
      <c r="M146" s="15"/>
      <c r="N146" s="15"/>
    </row>
    <row r="147" spans="1:14" ht="24">
      <c r="A147" s="11"/>
      <c r="B147" s="136">
        <f t="shared" si="15"/>
        <v>2</v>
      </c>
      <c r="C147" s="213">
        <v>37364</v>
      </c>
      <c r="D147" s="61">
        <v>0.39</v>
      </c>
      <c r="E147" s="77">
        <v>4.933</v>
      </c>
      <c r="F147" s="60">
        <f t="shared" si="13"/>
        <v>0.4262112</v>
      </c>
      <c r="G147" s="77">
        <f t="shared" si="16"/>
        <v>152.13333333333333</v>
      </c>
      <c r="H147" s="60">
        <f t="shared" si="14"/>
        <v>64.84093056</v>
      </c>
      <c r="I147" s="93" t="s">
        <v>33</v>
      </c>
      <c r="J147" s="61">
        <v>153.2</v>
      </c>
      <c r="K147" s="61">
        <v>150.8</v>
      </c>
      <c r="L147" s="61">
        <v>152.4</v>
      </c>
      <c r="M147" s="15"/>
      <c r="N147" s="15"/>
    </row>
    <row r="148" spans="1:14" ht="24">
      <c r="A148" s="11"/>
      <c r="B148" s="136">
        <f t="shared" si="15"/>
        <v>3</v>
      </c>
      <c r="C148" s="213">
        <v>37375</v>
      </c>
      <c r="D148" s="61">
        <v>0.3</v>
      </c>
      <c r="E148" s="77">
        <v>3.661</v>
      </c>
      <c r="F148" s="60">
        <f t="shared" si="13"/>
        <v>0.31631040000000005</v>
      </c>
      <c r="G148" s="77">
        <f t="shared" si="16"/>
        <v>150.16666666666666</v>
      </c>
      <c r="H148" s="60">
        <f aca="true" t="shared" si="17" ref="H148:H213">G148*F148</f>
        <v>47.4992784</v>
      </c>
      <c r="I148" s="93" t="s">
        <v>34</v>
      </c>
      <c r="J148" s="61">
        <v>121.2</v>
      </c>
      <c r="K148" s="61">
        <v>142.4</v>
      </c>
      <c r="L148" s="61">
        <v>186.9</v>
      </c>
      <c r="M148" s="15"/>
      <c r="N148" s="15"/>
    </row>
    <row r="149" spans="1:14" ht="24">
      <c r="A149" s="11"/>
      <c r="B149" s="136">
        <f t="shared" si="15"/>
        <v>4</v>
      </c>
      <c r="C149" s="213">
        <v>37377</v>
      </c>
      <c r="D149" s="61">
        <v>0.24</v>
      </c>
      <c r="E149" s="77">
        <v>1.964</v>
      </c>
      <c r="F149" s="60">
        <f aca="true" t="shared" si="18" ref="F149:F214">E149*0.0864</f>
        <v>0.1696896</v>
      </c>
      <c r="G149" s="77">
        <f t="shared" si="16"/>
        <v>56.75666666666667</v>
      </c>
      <c r="H149" s="60">
        <f t="shared" si="17"/>
        <v>9.631016064</v>
      </c>
      <c r="I149" s="93" t="s">
        <v>35</v>
      </c>
      <c r="J149" s="61">
        <v>55.45</v>
      </c>
      <c r="K149" s="61">
        <v>60.19</v>
      </c>
      <c r="L149" s="61">
        <v>54.63</v>
      </c>
      <c r="M149" s="15"/>
      <c r="N149" s="15"/>
    </row>
    <row r="150" spans="1:14" ht="24">
      <c r="A150" s="11"/>
      <c r="B150" s="136">
        <f t="shared" si="15"/>
        <v>5</v>
      </c>
      <c r="C150" s="213">
        <v>37394</v>
      </c>
      <c r="D150" s="61">
        <v>2.6</v>
      </c>
      <c r="E150" s="77">
        <v>105.425</v>
      </c>
      <c r="F150" s="60">
        <f t="shared" si="18"/>
        <v>9.10872</v>
      </c>
      <c r="G150" s="77">
        <f t="shared" si="16"/>
        <v>674.5</v>
      </c>
      <c r="H150" s="60">
        <f t="shared" si="17"/>
        <v>6143.83164</v>
      </c>
      <c r="I150" s="93" t="s">
        <v>36</v>
      </c>
      <c r="J150" s="61">
        <v>679.8</v>
      </c>
      <c r="K150" s="61">
        <v>665.2</v>
      </c>
      <c r="L150" s="61">
        <v>678.5</v>
      </c>
      <c r="M150" s="15"/>
      <c r="N150" s="15"/>
    </row>
    <row r="151" spans="1:14" ht="24">
      <c r="A151" s="11"/>
      <c r="B151" s="136">
        <f t="shared" si="15"/>
        <v>6</v>
      </c>
      <c r="C151" s="213">
        <v>37404</v>
      </c>
      <c r="D151" s="61">
        <v>1.4</v>
      </c>
      <c r="E151" s="77">
        <v>45.32</v>
      </c>
      <c r="F151" s="60">
        <f t="shared" si="18"/>
        <v>3.915648</v>
      </c>
      <c r="G151" s="77">
        <f t="shared" si="16"/>
        <v>807.1333333333333</v>
      </c>
      <c r="H151" s="60">
        <f t="shared" si="17"/>
        <v>3160.4500224</v>
      </c>
      <c r="I151" s="93" t="s">
        <v>37</v>
      </c>
      <c r="J151" s="61">
        <v>882.8</v>
      </c>
      <c r="K151" s="61">
        <v>759</v>
      </c>
      <c r="L151" s="61">
        <v>779.6</v>
      </c>
      <c r="M151" s="15"/>
      <c r="N151" s="15"/>
    </row>
    <row r="152" spans="1:14" ht="24">
      <c r="A152" s="11"/>
      <c r="B152" s="136">
        <f t="shared" si="15"/>
        <v>7</v>
      </c>
      <c r="C152" s="213">
        <v>37409</v>
      </c>
      <c r="D152" s="61">
        <v>1.2</v>
      </c>
      <c r="E152" s="77">
        <v>35.878</v>
      </c>
      <c r="F152" s="60">
        <f t="shared" si="18"/>
        <v>3.0998592</v>
      </c>
      <c r="G152" s="77">
        <f t="shared" si="16"/>
        <v>399.3666666666666</v>
      </c>
      <c r="H152" s="60">
        <f>G152*F152</f>
        <v>1237.98043584</v>
      </c>
      <c r="I152" s="93" t="s">
        <v>38</v>
      </c>
      <c r="J152" s="61">
        <v>414.1</v>
      </c>
      <c r="K152" s="61">
        <v>388.5</v>
      </c>
      <c r="L152" s="61">
        <v>395.5</v>
      </c>
      <c r="M152" s="15"/>
      <c r="N152" s="15"/>
    </row>
    <row r="153" spans="1:14" ht="24">
      <c r="A153" s="11"/>
      <c r="B153" s="136">
        <f t="shared" si="15"/>
        <v>8</v>
      </c>
      <c r="C153" s="213">
        <v>37426</v>
      </c>
      <c r="D153" s="61">
        <v>0.37</v>
      </c>
      <c r="E153" s="77">
        <v>4.648</v>
      </c>
      <c r="F153" s="60">
        <f t="shared" si="18"/>
        <v>0.4015872</v>
      </c>
      <c r="G153" s="77">
        <f t="shared" si="16"/>
        <v>150.4333333333333</v>
      </c>
      <c r="H153" s="60">
        <f>G153*F153</f>
        <v>60.41210111999999</v>
      </c>
      <c r="I153" s="93" t="s">
        <v>39</v>
      </c>
      <c r="J153" s="61">
        <v>164.2</v>
      </c>
      <c r="K153" s="61">
        <v>156.7</v>
      </c>
      <c r="L153" s="61">
        <v>130.4</v>
      </c>
      <c r="M153" s="15"/>
      <c r="N153" s="15"/>
    </row>
    <row r="154" spans="1:14" ht="24">
      <c r="A154" s="11"/>
      <c r="B154" s="136">
        <f t="shared" si="15"/>
        <v>9</v>
      </c>
      <c r="C154" s="213">
        <v>37435</v>
      </c>
      <c r="D154" s="61">
        <v>0.33</v>
      </c>
      <c r="E154" s="77">
        <v>4.602</v>
      </c>
      <c r="F154" s="60">
        <f t="shared" si="18"/>
        <v>0.39761280000000004</v>
      </c>
      <c r="G154" s="77">
        <f t="shared" si="16"/>
        <v>112.5</v>
      </c>
      <c r="H154" s="60">
        <f>G154*F154</f>
        <v>44.731440000000006</v>
      </c>
      <c r="I154" s="93" t="s">
        <v>40</v>
      </c>
      <c r="J154" s="61">
        <v>150.9</v>
      </c>
      <c r="K154" s="61">
        <v>132.2</v>
      </c>
      <c r="L154" s="61">
        <v>54.4</v>
      </c>
      <c r="M154" s="15"/>
      <c r="N154" s="15"/>
    </row>
    <row r="155" spans="1:14" ht="24">
      <c r="A155" s="11"/>
      <c r="B155" s="136">
        <f t="shared" si="15"/>
        <v>10</v>
      </c>
      <c r="C155" s="213">
        <v>37439</v>
      </c>
      <c r="D155" s="61">
        <v>0.74</v>
      </c>
      <c r="E155" s="77">
        <v>18.737</v>
      </c>
      <c r="F155" s="60">
        <f t="shared" si="18"/>
        <v>1.6188768</v>
      </c>
      <c r="G155" s="77">
        <f t="shared" si="16"/>
        <v>77.75</v>
      </c>
      <c r="H155" s="60">
        <f t="shared" si="17"/>
        <v>125.8676712</v>
      </c>
      <c r="I155" s="93" t="s">
        <v>41</v>
      </c>
      <c r="J155" s="61">
        <v>83.55</v>
      </c>
      <c r="K155" s="61">
        <v>73.41</v>
      </c>
      <c r="L155" s="61">
        <v>76.29</v>
      </c>
      <c r="M155" s="15"/>
      <c r="N155" s="15"/>
    </row>
    <row r="156" spans="1:14" ht="24">
      <c r="A156" s="11"/>
      <c r="B156" s="136">
        <f t="shared" si="15"/>
        <v>11</v>
      </c>
      <c r="C156" s="213">
        <v>37456</v>
      </c>
      <c r="D156" s="61">
        <v>0.21</v>
      </c>
      <c r="E156" s="77">
        <v>2.655</v>
      </c>
      <c r="F156" s="60">
        <f t="shared" si="18"/>
        <v>0.22939199999999998</v>
      </c>
      <c r="G156" s="77">
        <f t="shared" si="16"/>
        <v>483.86666666666673</v>
      </c>
      <c r="H156" s="60">
        <f t="shared" si="17"/>
        <v>110.9951424</v>
      </c>
      <c r="I156" s="93" t="s">
        <v>42</v>
      </c>
      <c r="J156" s="61">
        <v>617.6</v>
      </c>
      <c r="K156" s="61">
        <v>351.8</v>
      </c>
      <c r="L156" s="61">
        <v>482.2</v>
      </c>
      <c r="M156" s="15"/>
      <c r="N156" s="15"/>
    </row>
    <row r="157" spans="1:14" ht="24">
      <c r="A157" s="11"/>
      <c r="B157" s="136">
        <f t="shared" si="15"/>
        <v>12</v>
      </c>
      <c r="C157" s="213">
        <v>37466</v>
      </c>
      <c r="D157" s="61">
        <v>0.5</v>
      </c>
      <c r="E157" s="77">
        <v>11.549</v>
      </c>
      <c r="F157" s="60">
        <f t="shared" si="18"/>
        <v>0.9978336</v>
      </c>
      <c r="G157" s="77">
        <f t="shared" si="16"/>
        <v>140.83333333333334</v>
      </c>
      <c r="H157" s="60">
        <f t="shared" si="17"/>
        <v>140.528232</v>
      </c>
      <c r="I157" s="93" t="s">
        <v>43</v>
      </c>
      <c r="J157" s="61">
        <v>132</v>
      </c>
      <c r="K157" s="61">
        <v>142.8</v>
      </c>
      <c r="L157" s="61">
        <v>147.7</v>
      </c>
      <c r="M157" s="15"/>
      <c r="N157" s="15"/>
    </row>
    <row r="158" spans="1:14" ht="24">
      <c r="A158" s="11"/>
      <c r="B158" s="136">
        <f t="shared" si="15"/>
        <v>13</v>
      </c>
      <c r="C158" s="213">
        <v>37477</v>
      </c>
      <c r="D158" s="61">
        <v>0.59</v>
      </c>
      <c r="E158" s="77">
        <v>15.445</v>
      </c>
      <c r="F158" s="60">
        <f t="shared" si="18"/>
        <v>1.334448</v>
      </c>
      <c r="G158" s="77">
        <f t="shared" si="16"/>
        <v>37.69</v>
      </c>
      <c r="H158" s="60">
        <f t="shared" si="17"/>
        <v>50.29534512</v>
      </c>
      <c r="I158" s="93" t="s">
        <v>44</v>
      </c>
      <c r="J158" s="61">
        <v>54.03</v>
      </c>
      <c r="K158" s="61">
        <v>9.26</v>
      </c>
      <c r="L158" s="61">
        <v>49.78</v>
      </c>
      <c r="M158" s="15"/>
      <c r="N158" s="15"/>
    </row>
    <row r="159" spans="1:14" ht="24">
      <c r="A159" s="11"/>
      <c r="B159" s="136">
        <f t="shared" si="15"/>
        <v>14</v>
      </c>
      <c r="C159" s="213">
        <v>37487</v>
      </c>
      <c r="D159" s="61">
        <v>0.97</v>
      </c>
      <c r="E159" s="77">
        <v>29.017</v>
      </c>
      <c r="F159" s="60">
        <f t="shared" si="18"/>
        <v>2.5070688</v>
      </c>
      <c r="G159" s="77">
        <f t="shared" si="16"/>
        <v>46.78333333333334</v>
      </c>
      <c r="H159" s="60">
        <f t="shared" si="17"/>
        <v>117.28903536000001</v>
      </c>
      <c r="I159" s="93" t="s">
        <v>45</v>
      </c>
      <c r="J159" s="61">
        <v>77.37</v>
      </c>
      <c r="K159" s="61">
        <v>35.84</v>
      </c>
      <c r="L159" s="61">
        <v>27.14</v>
      </c>
      <c r="M159" s="15"/>
      <c r="N159" s="15"/>
    </row>
    <row r="160" spans="1:14" ht="24">
      <c r="A160" s="11"/>
      <c r="B160" s="136">
        <f t="shared" si="15"/>
        <v>15</v>
      </c>
      <c r="C160" s="213">
        <v>37495</v>
      </c>
      <c r="D160" s="61">
        <v>2</v>
      </c>
      <c r="E160" s="77">
        <v>71.714</v>
      </c>
      <c r="F160" s="60">
        <f t="shared" si="18"/>
        <v>6.1960896000000005</v>
      </c>
      <c r="G160" s="77">
        <f t="shared" si="16"/>
        <v>635.4333333333333</v>
      </c>
      <c r="H160" s="60">
        <f t="shared" si="17"/>
        <v>3937.2018681600002</v>
      </c>
      <c r="I160" s="93" t="s">
        <v>46</v>
      </c>
      <c r="J160" s="61">
        <v>421</v>
      </c>
      <c r="K160" s="61">
        <v>736.6</v>
      </c>
      <c r="L160" s="61">
        <v>748.7</v>
      </c>
      <c r="M160" s="15"/>
      <c r="N160" s="15"/>
    </row>
    <row r="161" spans="1:14" ht="24">
      <c r="A161" s="11"/>
      <c r="B161" s="136">
        <f t="shared" si="15"/>
        <v>16</v>
      </c>
      <c r="C161" s="213">
        <v>37506</v>
      </c>
      <c r="D161" s="61">
        <v>2.95</v>
      </c>
      <c r="E161" s="77">
        <v>122.872</v>
      </c>
      <c r="F161" s="60">
        <f t="shared" si="18"/>
        <v>10.6161408</v>
      </c>
      <c r="G161" s="77">
        <f t="shared" si="16"/>
        <v>336.9</v>
      </c>
      <c r="H161" s="60">
        <f>G161*F161</f>
        <v>3576.57783552</v>
      </c>
      <c r="I161" s="93" t="s">
        <v>47</v>
      </c>
      <c r="J161" s="61">
        <v>240.9</v>
      </c>
      <c r="K161" s="61">
        <v>408.4</v>
      </c>
      <c r="L161" s="61">
        <v>361.4</v>
      </c>
      <c r="M161" s="15"/>
      <c r="N161" s="15"/>
    </row>
    <row r="162" spans="1:14" ht="24">
      <c r="A162" s="11"/>
      <c r="B162" s="136">
        <f t="shared" si="15"/>
        <v>17</v>
      </c>
      <c r="C162" s="213">
        <v>37510</v>
      </c>
      <c r="D162" s="61">
        <v>4.64</v>
      </c>
      <c r="E162" s="77">
        <v>253.521</v>
      </c>
      <c r="F162" s="60">
        <f t="shared" si="18"/>
        <v>21.9042144</v>
      </c>
      <c r="G162" s="77">
        <f t="shared" si="16"/>
        <v>341.8999999999999</v>
      </c>
      <c r="H162" s="60">
        <f>G162*F162</f>
        <v>7489.050903359998</v>
      </c>
      <c r="I162" s="93" t="s">
        <v>48</v>
      </c>
      <c r="J162" s="61">
        <v>280.8</v>
      </c>
      <c r="K162" s="61">
        <v>343.5</v>
      </c>
      <c r="L162" s="61">
        <v>401.4</v>
      </c>
      <c r="M162" s="15"/>
      <c r="N162" s="15"/>
    </row>
    <row r="163" spans="1:14" ht="24">
      <c r="A163" s="11"/>
      <c r="B163" s="136">
        <f t="shared" si="15"/>
        <v>18</v>
      </c>
      <c r="C163" s="213">
        <v>37525</v>
      </c>
      <c r="D163" s="61">
        <v>1.08</v>
      </c>
      <c r="E163" s="77">
        <v>67.973</v>
      </c>
      <c r="F163" s="60">
        <f t="shared" si="18"/>
        <v>5.8728672</v>
      </c>
      <c r="G163" s="77">
        <f t="shared" si="16"/>
        <v>385.1333333333334</v>
      </c>
      <c r="H163" s="60">
        <f>G163*F163</f>
        <v>2261.8369209600005</v>
      </c>
      <c r="I163" s="93" t="s">
        <v>49</v>
      </c>
      <c r="J163" s="61">
        <v>316.4</v>
      </c>
      <c r="K163" s="61">
        <v>408</v>
      </c>
      <c r="L163" s="61">
        <v>431</v>
      </c>
      <c r="M163" s="15"/>
      <c r="N163" s="15"/>
    </row>
    <row r="164" spans="1:14" ht="24">
      <c r="A164" s="11"/>
      <c r="B164" s="136">
        <f t="shared" si="15"/>
        <v>19</v>
      </c>
      <c r="C164" s="213">
        <v>37531</v>
      </c>
      <c r="D164" s="61">
        <v>1.82</v>
      </c>
      <c r="E164" s="77">
        <v>63.371</v>
      </c>
      <c r="F164" s="60">
        <f t="shared" si="18"/>
        <v>5.475254400000001</v>
      </c>
      <c r="G164" s="77">
        <f t="shared" si="16"/>
        <v>419.3333333333333</v>
      </c>
      <c r="H164" s="60">
        <f>G164*F164</f>
        <v>2295.9566784000003</v>
      </c>
      <c r="I164" s="93" t="s">
        <v>50</v>
      </c>
      <c r="J164" s="61">
        <v>374.3</v>
      </c>
      <c r="K164" s="61">
        <v>433.2</v>
      </c>
      <c r="L164" s="61">
        <v>450.5</v>
      </c>
      <c r="M164" s="15"/>
      <c r="N164" s="15"/>
    </row>
    <row r="165" spans="1:14" ht="24">
      <c r="A165" s="11"/>
      <c r="B165" s="136">
        <f t="shared" si="15"/>
        <v>20</v>
      </c>
      <c r="C165" s="213">
        <v>37544</v>
      </c>
      <c r="D165" s="61">
        <v>0.77</v>
      </c>
      <c r="E165" s="77">
        <v>18.531</v>
      </c>
      <c r="F165" s="60">
        <f t="shared" si="18"/>
        <v>1.6010784</v>
      </c>
      <c r="G165" s="77">
        <f t="shared" si="16"/>
        <v>356.1333333333334</v>
      </c>
      <c r="H165" s="60">
        <f t="shared" si="17"/>
        <v>570.1973875200001</v>
      </c>
      <c r="I165" s="93" t="s">
        <v>51</v>
      </c>
      <c r="J165" s="61">
        <v>442.8</v>
      </c>
      <c r="K165" s="61">
        <v>183.2</v>
      </c>
      <c r="L165" s="61">
        <v>442.4</v>
      </c>
      <c r="M165" s="15"/>
      <c r="N165" s="15"/>
    </row>
    <row r="166" spans="1:14" ht="24">
      <c r="A166" s="11"/>
      <c r="B166" s="136">
        <f t="shared" si="15"/>
        <v>21</v>
      </c>
      <c r="C166" s="213">
        <v>37559</v>
      </c>
      <c r="D166" s="61">
        <v>2.2</v>
      </c>
      <c r="E166" s="77">
        <v>83.457</v>
      </c>
      <c r="F166" s="60">
        <f t="shared" si="18"/>
        <v>7.2106848</v>
      </c>
      <c r="G166" s="77">
        <f t="shared" si="16"/>
        <v>385</v>
      </c>
      <c r="H166" s="60">
        <f t="shared" si="17"/>
        <v>2776.113648</v>
      </c>
      <c r="I166" s="93" t="s">
        <v>52</v>
      </c>
      <c r="J166" s="61">
        <v>121.4</v>
      </c>
      <c r="K166" s="61">
        <v>607.7</v>
      </c>
      <c r="L166" s="61">
        <v>425.9</v>
      </c>
      <c r="M166" s="15"/>
      <c r="N166" s="15"/>
    </row>
    <row r="167" spans="1:14" ht="24">
      <c r="A167" s="11"/>
      <c r="B167" s="136">
        <f t="shared" si="15"/>
        <v>22</v>
      </c>
      <c r="C167" s="213">
        <v>37563</v>
      </c>
      <c r="D167" s="61">
        <v>2.37</v>
      </c>
      <c r="E167" s="77">
        <v>98.53</v>
      </c>
      <c r="F167" s="60">
        <f t="shared" si="18"/>
        <v>8.512992</v>
      </c>
      <c r="G167" s="77">
        <f t="shared" si="16"/>
        <v>323.2333333333333</v>
      </c>
      <c r="H167" s="60">
        <f t="shared" si="17"/>
        <v>2751.6827808</v>
      </c>
      <c r="I167" s="93" t="s">
        <v>56</v>
      </c>
      <c r="J167" s="61">
        <v>271.9</v>
      </c>
      <c r="K167" s="61">
        <v>457.2</v>
      </c>
      <c r="L167" s="61">
        <v>240.6</v>
      </c>
      <c r="M167" s="15"/>
      <c r="N167" s="15"/>
    </row>
    <row r="168" spans="1:14" ht="24">
      <c r="A168" s="11"/>
      <c r="B168" s="136">
        <f t="shared" si="15"/>
        <v>23</v>
      </c>
      <c r="C168" s="213">
        <v>37574</v>
      </c>
      <c r="D168" s="61">
        <v>1.58</v>
      </c>
      <c r="E168" s="77">
        <v>54.188</v>
      </c>
      <c r="F168" s="60">
        <f t="shared" si="18"/>
        <v>4.6818432</v>
      </c>
      <c r="G168" s="77">
        <f t="shared" si="16"/>
        <v>145.29999999999998</v>
      </c>
      <c r="H168" s="60">
        <f t="shared" si="17"/>
        <v>680.2718169599999</v>
      </c>
      <c r="I168" s="93" t="s">
        <v>57</v>
      </c>
      <c r="J168" s="61">
        <v>160.5</v>
      </c>
      <c r="K168" s="61">
        <v>156</v>
      </c>
      <c r="L168" s="61">
        <v>119.4</v>
      </c>
      <c r="M168" s="15"/>
      <c r="N168" s="15"/>
    </row>
    <row r="169" spans="1:14" ht="24">
      <c r="A169" s="11"/>
      <c r="B169" s="136">
        <f t="shared" si="15"/>
        <v>24</v>
      </c>
      <c r="C169" s="213">
        <v>37588</v>
      </c>
      <c r="D169" s="61">
        <v>1.8</v>
      </c>
      <c r="E169" s="77">
        <v>69.364</v>
      </c>
      <c r="F169" s="60">
        <f t="shared" si="18"/>
        <v>5.993049600000001</v>
      </c>
      <c r="G169" s="77">
        <f t="shared" si="16"/>
        <v>324.4666666666667</v>
      </c>
      <c r="H169" s="60">
        <f t="shared" si="17"/>
        <v>1944.5448268800005</v>
      </c>
      <c r="I169" s="93" t="s">
        <v>54</v>
      </c>
      <c r="J169" s="61">
        <v>215.8</v>
      </c>
      <c r="K169" s="61">
        <v>376.9</v>
      </c>
      <c r="L169" s="61">
        <v>380.7</v>
      </c>
      <c r="M169" s="15"/>
      <c r="N169" s="15"/>
    </row>
    <row r="170" spans="1:14" ht="24">
      <c r="A170" s="11"/>
      <c r="B170" s="136">
        <f t="shared" si="15"/>
        <v>25</v>
      </c>
      <c r="C170" s="213">
        <v>37592</v>
      </c>
      <c r="D170" s="61">
        <v>1.44</v>
      </c>
      <c r="E170" s="77">
        <v>46.915</v>
      </c>
      <c r="F170" s="60">
        <f t="shared" si="18"/>
        <v>4.053456</v>
      </c>
      <c r="G170" s="77">
        <f t="shared" si="16"/>
        <v>227.29999999999998</v>
      </c>
      <c r="H170" s="60">
        <f t="shared" si="17"/>
        <v>921.3505487999998</v>
      </c>
      <c r="I170" s="93" t="s">
        <v>64</v>
      </c>
      <c r="J170" s="61">
        <v>268</v>
      </c>
      <c r="K170" s="61">
        <v>281</v>
      </c>
      <c r="L170" s="61">
        <v>132.9</v>
      </c>
      <c r="M170" s="15"/>
      <c r="N170" s="15"/>
    </row>
    <row r="171" spans="1:14" ht="24">
      <c r="A171" s="11"/>
      <c r="B171" s="136">
        <f t="shared" si="15"/>
        <v>26</v>
      </c>
      <c r="C171" s="213">
        <v>37607</v>
      </c>
      <c r="D171" s="61">
        <v>1.05</v>
      </c>
      <c r="E171" s="77">
        <v>28.302</v>
      </c>
      <c r="F171" s="60">
        <f t="shared" si="18"/>
        <v>2.4452928000000003</v>
      </c>
      <c r="G171" s="77">
        <f t="shared" si="16"/>
        <v>199.36666666666667</v>
      </c>
      <c r="H171" s="60">
        <f t="shared" si="17"/>
        <v>487.50987456000007</v>
      </c>
      <c r="I171" s="93" t="s">
        <v>65</v>
      </c>
      <c r="J171" s="61">
        <v>127.5</v>
      </c>
      <c r="K171" s="61">
        <v>157.6</v>
      </c>
      <c r="L171" s="61">
        <v>313</v>
      </c>
      <c r="M171" s="15"/>
      <c r="N171" s="15"/>
    </row>
    <row r="172" spans="1:14" ht="24">
      <c r="A172" s="11"/>
      <c r="B172" s="136">
        <f t="shared" si="15"/>
        <v>27</v>
      </c>
      <c r="C172" s="213">
        <v>37615</v>
      </c>
      <c r="D172" s="61">
        <v>0.87</v>
      </c>
      <c r="E172" s="77">
        <v>22.908</v>
      </c>
      <c r="F172" s="60">
        <f t="shared" si="18"/>
        <v>1.9792512000000002</v>
      </c>
      <c r="G172" s="77">
        <f t="shared" si="16"/>
        <v>168.83333333333334</v>
      </c>
      <c r="H172" s="60">
        <f t="shared" si="17"/>
        <v>334.16357760000005</v>
      </c>
      <c r="I172" s="93" t="s">
        <v>62</v>
      </c>
      <c r="J172" s="61">
        <v>218.1</v>
      </c>
      <c r="K172" s="61">
        <v>144.1</v>
      </c>
      <c r="L172" s="61">
        <v>144.3</v>
      </c>
      <c r="M172" s="15"/>
      <c r="N172" s="15"/>
    </row>
    <row r="173" spans="1:14" ht="24">
      <c r="A173" s="11"/>
      <c r="B173" s="136">
        <f t="shared" si="15"/>
        <v>28</v>
      </c>
      <c r="C173" s="213">
        <v>37625</v>
      </c>
      <c r="D173" s="61">
        <v>1.08</v>
      </c>
      <c r="E173" s="77">
        <v>30.229</v>
      </c>
      <c r="F173" s="60">
        <f t="shared" si="18"/>
        <v>2.6117856</v>
      </c>
      <c r="G173" s="77">
        <f>+AVERAGE(J173:L173)</f>
        <v>47.02</v>
      </c>
      <c r="H173" s="60">
        <f>G173*F173</f>
        <v>122.80615891200001</v>
      </c>
      <c r="I173" s="93" t="s">
        <v>66</v>
      </c>
      <c r="J173" s="61">
        <v>47.49</v>
      </c>
      <c r="K173" s="61">
        <v>48.13</v>
      </c>
      <c r="L173" s="61">
        <v>45.44</v>
      </c>
      <c r="M173" s="15"/>
      <c r="N173" s="15"/>
    </row>
    <row r="174" spans="1:14" ht="24">
      <c r="A174" s="11"/>
      <c r="B174" s="136">
        <f t="shared" si="15"/>
        <v>29</v>
      </c>
      <c r="C174" s="213">
        <v>37638</v>
      </c>
      <c r="D174" s="61">
        <v>0.85</v>
      </c>
      <c r="E174" s="77">
        <v>20.646</v>
      </c>
      <c r="F174" s="60">
        <f t="shared" si="18"/>
        <v>1.7838144000000002</v>
      </c>
      <c r="G174" s="77">
        <f>+AVERAGE(J174:L174)</f>
        <v>51.5</v>
      </c>
      <c r="H174" s="60">
        <f>G174*F174</f>
        <v>91.86644160000002</v>
      </c>
      <c r="I174" s="93" t="s">
        <v>67</v>
      </c>
      <c r="J174" s="61">
        <v>53.69</v>
      </c>
      <c r="K174" s="61">
        <v>54.01</v>
      </c>
      <c r="L174" s="61">
        <v>46.8</v>
      </c>
      <c r="M174" s="15"/>
      <c r="N174" s="15"/>
    </row>
    <row r="175" spans="1:14" ht="24">
      <c r="A175" s="11"/>
      <c r="B175" s="136">
        <f t="shared" si="15"/>
        <v>30</v>
      </c>
      <c r="C175" s="213">
        <v>37651</v>
      </c>
      <c r="D175" s="61">
        <v>0.61</v>
      </c>
      <c r="E175" s="77">
        <v>11.152</v>
      </c>
      <c r="F175" s="60">
        <f t="shared" si="18"/>
        <v>0.9635328</v>
      </c>
      <c r="G175" s="77">
        <f>+AVERAGE(J175:L175)</f>
        <v>86.23333333333335</v>
      </c>
      <c r="H175" s="60">
        <f>G175*F175</f>
        <v>83.08864512000001</v>
      </c>
      <c r="I175" s="93" t="s">
        <v>98</v>
      </c>
      <c r="J175" s="61">
        <v>103.4</v>
      </c>
      <c r="K175" s="61">
        <v>93.64</v>
      </c>
      <c r="L175" s="61">
        <v>61.66</v>
      </c>
      <c r="M175" s="15"/>
      <c r="N175" s="15"/>
    </row>
    <row r="176" spans="1:14" ht="24">
      <c r="A176" s="11"/>
      <c r="B176" s="136">
        <f t="shared" si="15"/>
        <v>31</v>
      </c>
      <c r="C176" s="213">
        <v>37654</v>
      </c>
      <c r="D176" s="61">
        <v>0.58</v>
      </c>
      <c r="E176" s="77">
        <v>12.564</v>
      </c>
      <c r="F176" s="60">
        <f t="shared" si="18"/>
        <v>1.0855296</v>
      </c>
      <c r="G176" s="77">
        <f>+AVERAGE(J176:L176)</f>
        <v>43.20333333333334</v>
      </c>
      <c r="H176" s="60">
        <f>G176*F176</f>
        <v>46.89849715200001</v>
      </c>
      <c r="I176" s="93" t="s">
        <v>95</v>
      </c>
      <c r="J176" s="61">
        <v>51.07</v>
      </c>
      <c r="K176" s="61">
        <v>43.48</v>
      </c>
      <c r="L176" s="61">
        <v>35.06</v>
      </c>
      <c r="M176" s="15"/>
      <c r="N176" s="15"/>
    </row>
    <row r="177" spans="1:14" ht="24">
      <c r="A177" s="11"/>
      <c r="B177" s="136">
        <f t="shared" si="15"/>
        <v>32</v>
      </c>
      <c r="C177" s="213">
        <v>37664</v>
      </c>
      <c r="D177" s="61">
        <v>0.54</v>
      </c>
      <c r="E177" s="77">
        <v>11.831</v>
      </c>
      <c r="F177" s="60">
        <f t="shared" si="18"/>
        <v>1.0221984</v>
      </c>
      <c r="G177" s="77">
        <f t="shared" si="16"/>
        <v>50.97666666666667</v>
      </c>
      <c r="H177" s="60">
        <f t="shared" si="17"/>
        <v>52.108267104</v>
      </c>
      <c r="I177" s="93" t="s">
        <v>96</v>
      </c>
      <c r="J177" s="61">
        <v>27.21</v>
      </c>
      <c r="K177" s="61">
        <v>46.8</v>
      </c>
      <c r="L177" s="61">
        <v>78.92</v>
      </c>
      <c r="M177" s="15"/>
      <c r="N177" s="15"/>
    </row>
    <row r="178" spans="1:14" ht="24">
      <c r="A178" s="11"/>
      <c r="B178" s="136">
        <f t="shared" si="15"/>
        <v>33</v>
      </c>
      <c r="C178" s="213">
        <v>37678</v>
      </c>
      <c r="D178" s="61">
        <v>0.46</v>
      </c>
      <c r="E178" s="77">
        <v>9.14</v>
      </c>
      <c r="F178" s="60">
        <f t="shared" si="18"/>
        <v>0.7896960000000001</v>
      </c>
      <c r="G178" s="77">
        <f t="shared" si="16"/>
        <v>43.796666666666674</v>
      </c>
      <c r="H178" s="60">
        <f t="shared" si="17"/>
        <v>34.586052480000006</v>
      </c>
      <c r="I178" s="93" t="s">
        <v>97</v>
      </c>
      <c r="J178" s="61">
        <v>58.9</v>
      </c>
      <c r="K178" s="61">
        <v>33.72</v>
      </c>
      <c r="L178" s="61">
        <v>38.77</v>
      </c>
      <c r="M178" s="15"/>
      <c r="N178" s="15"/>
    </row>
    <row r="179" spans="1:14" ht="24">
      <c r="A179" s="11"/>
      <c r="B179" s="136">
        <f t="shared" si="15"/>
        <v>34</v>
      </c>
      <c r="C179" s="213">
        <v>37681</v>
      </c>
      <c r="D179" s="61">
        <v>0.3</v>
      </c>
      <c r="E179" s="77">
        <v>4.444</v>
      </c>
      <c r="F179" s="60">
        <f t="shared" si="18"/>
        <v>0.3839616</v>
      </c>
      <c r="G179" s="77">
        <f t="shared" si="16"/>
        <v>150.5</v>
      </c>
      <c r="H179" s="60">
        <f t="shared" si="17"/>
        <v>57.7862208</v>
      </c>
      <c r="I179" s="93" t="s">
        <v>71</v>
      </c>
      <c r="J179" s="120">
        <v>134.3</v>
      </c>
      <c r="K179" s="120">
        <v>190.8</v>
      </c>
      <c r="L179" s="120">
        <v>126.4</v>
      </c>
      <c r="M179" s="15"/>
      <c r="N179" s="15"/>
    </row>
    <row r="180" spans="1:14" ht="24">
      <c r="A180" s="11"/>
      <c r="B180" s="136">
        <f t="shared" si="15"/>
        <v>35</v>
      </c>
      <c r="C180" s="213">
        <v>37697</v>
      </c>
      <c r="D180" s="61">
        <v>0.37</v>
      </c>
      <c r="E180" s="77">
        <v>5.954</v>
      </c>
      <c r="F180" s="60">
        <f t="shared" si="18"/>
        <v>0.5144256</v>
      </c>
      <c r="G180" s="77">
        <f t="shared" si="16"/>
        <v>150.63333333333335</v>
      </c>
      <c r="H180" s="60">
        <f t="shared" si="17"/>
        <v>77.48964288000002</v>
      </c>
      <c r="I180" s="93" t="s">
        <v>72</v>
      </c>
      <c r="J180" s="120">
        <v>130.3</v>
      </c>
      <c r="K180" s="120">
        <v>158.3</v>
      </c>
      <c r="L180" s="120">
        <v>163.3</v>
      </c>
      <c r="M180" s="15"/>
      <c r="N180" s="15"/>
    </row>
    <row r="181" spans="1:14" ht="24.75" thickBot="1">
      <c r="A181" s="16"/>
      <c r="B181" s="137">
        <f>+B180+1</f>
        <v>36</v>
      </c>
      <c r="C181" s="214">
        <v>37707</v>
      </c>
      <c r="D181" s="65">
        <v>0.23</v>
      </c>
      <c r="E181" s="78">
        <v>3.401</v>
      </c>
      <c r="F181" s="66">
        <f t="shared" si="18"/>
        <v>0.2938464</v>
      </c>
      <c r="G181" s="78">
        <f t="shared" si="16"/>
        <v>119.16666666666667</v>
      </c>
      <c r="H181" s="66">
        <f t="shared" si="17"/>
        <v>35.016696</v>
      </c>
      <c r="I181" s="94" t="s">
        <v>73</v>
      </c>
      <c r="J181" s="120">
        <v>133.4</v>
      </c>
      <c r="K181" s="120">
        <v>157.4</v>
      </c>
      <c r="L181" s="120">
        <v>66.7</v>
      </c>
      <c r="M181" s="15"/>
      <c r="N181" s="15"/>
    </row>
    <row r="182" spans="1:14" ht="24.75" thickTop="1">
      <c r="A182" s="13"/>
      <c r="B182" s="138">
        <v>1</v>
      </c>
      <c r="C182" s="216">
        <v>37712</v>
      </c>
      <c r="D182" s="67">
        <v>405.49</v>
      </c>
      <c r="E182" s="79">
        <v>7.014</v>
      </c>
      <c r="F182" s="68">
        <f t="shared" si="18"/>
        <v>0.6060096</v>
      </c>
      <c r="G182" s="79">
        <f t="shared" si="16"/>
        <v>155.63333333333333</v>
      </c>
      <c r="H182" s="68">
        <f t="shared" si="17"/>
        <v>94.31529408</v>
      </c>
      <c r="I182" s="95" t="s">
        <v>32</v>
      </c>
      <c r="J182" s="67">
        <v>168.6</v>
      </c>
      <c r="K182" s="67">
        <v>141.6</v>
      </c>
      <c r="L182" s="67">
        <v>156.7</v>
      </c>
      <c r="M182" s="15"/>
      <c r="N182" s="15"/>
    </row>
    <row r="183" spans="1:14" ht="24">
      <c r="A183" s="11"/>
      <c r="B183" s="136">
        <f>+B182+1</f>
        <v>2</v>
      </c>
      <c r="C183" s="213">
        <v>37729</v>
      </c>
      <c r="D183" s="61">
        <v>405.45</v>
      </c>
      <c r="E183" s="77">
        <v>6.481</v>
      </c>
      <c r="F183" s="60">
        <f t="shared" si="18"/>
        <v>0.5599584</v>
      </c>
      <c r="G183" s="77">
        <f t="shared" si="16"/>
        <v>135.53333333333333</v>
      </c>
      <c r="H183" s="60">
        <f t="shared" si="17"/>
        <v>75.89302848</v>
      </c>
      <c r="I183" s="93" t="s">
        <v>33</v>
      </c>
      <c r="J183" s="61">
        <v>145.6</v>
      </c>
      <c r="K183" s="61">
        <v>120.8</v>
      </c>
      <c r="L183" s="61">
        <v>140.2</v>
      </c>
      <c r="M183" s="15"/>
      <c r="N183" s="15"/>
    </row>
    <row r="184" spans="1:14" ht="24">
      <c r="A184" s="11"/>
      <c r="B184" s="136">
        <f>+B183+1</f>
        <v>3</v>
      </c>
      <c r="C184" s="213">
        <v>37739</v>
      </c>
      <c r="D184" s="61">
        <v>405.31</v>
      </c>
      <c r="E184" s="77">
        <v>3.461</v>
      </c>
      <c r="F184" s="60">
        <f t="shared" si="18"/>
        <v>0.29903040000000003</v>
      </c>
      <c r="G184" s="77">
        <f t="shared" si="16"/>
        <v>135.03333333333333</v>
      </c>
      <c r="H184" s="60">
        <f t="shared" si="17"/>
        <v>40.37907168</v>
      </c>
      <c r="I184" s="93" t="s">
        <v>34</v>
      </c>
      <c r="J184" s="61">
        <v>120.2</v>
      </c>
      <c r="K184" s="61">
        <v>165.8</v>
      </c>
      <c r="L184" s="61">
        <v>119.1</v>
      </c>
      <c r="M184" s="15"/>
      <c r="N184" s="15"/>
    </row>
    <row r="185" spans="1:14" ht="24">
      <c r="A185" s="11"/>
      <c r="B185" s="136">
        <f aca="true" t="shared" si="19" ref="B185:B247">+B184+1</f>
        <v>4</v>
      </c>
      <c r="C185" s="213">
        <v>37748</v>
      </c>
      <c r="D185" s="61">
        <v>405.46</v>
      </c>
      <c r="E185" s="77">
        <v>6.203</v>
      </c>
      <c r="F185" s="60">
        <f t="shared" si="18"/>
        <v>0.5359392000000001</v>
      </c>
      <c r="G185" s="77">
        <f t="shared" si="16"/>
        <v>154.76666666666665</v>
      </c>
      <c r="H185" s="60">
        <f t="shared" si="17"/>
        <v>82.94552352</v>
      </c>
      <c r="I185" s="93" t="s">
        <v>35</v>
      </c>
      <c r="J185" s="61">
        <v>152.5</v>
      </c>
      <c r="K185" s="61">
        <v>180.9</v>
      </c>
      <c r="L185" s="61">
        <v>130.9</v>
      </c>
      <c r="M185" s="15"/>
      <c r="N185" s="15"/>
    </row>
    <row r="186" spans="1:14" ht="24">
      <c r="A186" s="11"/>
      <c r="B186" s="136">
        <f t="shared" si="19"/>
        <v>5</v>
      </c>
      <c r="C186" s="213">
        <v>37758</v>
      </c>
      <c r="D186" s="61">
        <v>405.71</v>
      </c>
      <c r="E186" s="77">
        <v>11.86</v>
      </c>
      <c r="F186" s="60">
        <f t="shared" si="18"/>
        <v>1.024704</v>
      </c>
      <c r="G186" s="77">
        <f t="shared" si="16"/>
        <v>197.4333333333333</v>
      </c>
      <c r="H186" s="60">
        <f t="shared" si="17"/>
        <v>202.3107264</v>
      </c>
      <c r="I186" s="93" t="s">
        <v>36</v>
      </c>
      <c r="J186" s="61">
        <v>191.5</v>
      </c>
      <c r="K186" s="61">
        <v>182.6</v>
      </c>
      <c r="L186" s="61">
        <v>218.2</v>
      </c>
      <c r="M186" s="15"/>
      <c r="N186" s="15"/>
    </row>
    <row r="187" spans="1:14" ht="24">
      <c r="A187" s="11"/>
      <c r="B187" s="136">
        <f t="shared" si="19"/>
        <v>6</v>
      </c>
      <c r="C187" s="213">
        <v>37771</v>
      </c>
      <c r="D187" s="61">
        <v>405.49</v>
      </c>
      <c r="E187" s="77">
        <v>6.752</v>
      </c>
      <c r="F187" s="60">
        <f t="shared" si="18"/>
        <v>0.5833728</v>
      </c>
      <c r="G187" s="77">
        <f t="shared" si="16"/>
        <v>269.5</v>
      </c>
      <c r="H187" s="60">
        <f t="shared" si="17"/>
        <v>157.2189696</v>
      </c>
      <c r="I187" s="93" t="s">
        <v>37</v>
      </c>
      <c r="J187" s="61">
        <v>481.3</v>
      </c>
      <c r="K187" s="61">
        <v>127.5</v>
      </c>
      <c r="L187" s="61">
        <v>199.7</v>
      </c>
      <c r="M187" s="15"/>
      <c r="N187" s="15"/>
    </row>
    <row r="188" spans="1:14" ht="24">
      <c r="A188" s="11"/>
      <c r="B188" s="136">
        <f t="shared" si="19"/>
        <v>7</v>
      </c>
      <c r="C188" s="213">
        <v>37776</v>
      </c>
      <c r="D188" s="61">
        <v>405.83</v>
      </c>
      <c r="E188" s="77">
        <v>23.01</v>
      </c>
      <c r="F188" s="60">
        <f t="shared" si="18"/>
        <v>1.9880640000000003</v>
      </c>
      <c r="G188" s="77">
        <f t="shared" si="16"/>
        <v>137.83333333333334</v>
      </c>
      <c r="H188" s="60">
        <f t="shared" si="17"/>
        <v>274.02148800000003</v>
      </c>
      <c r="I188" s="93" t="s">
        <v>38</v>
      </c>
      <c r="J188" s="61">
        <v>141.2</v>
      </c>
      <c r="K188" s="61">
        <v>118.9</v>
      </c>
      <c r="L188" s="61">
        <v>153.4</v>
      </c>
      <c r="M188" s="15"/>
      <c r="N188" s="15"/>
    </row>
    <row r="189" spans="1:14" ht="24">
      <c r="A189" s="11"/>
      <c r="B189" s="136">
        <f t="shared" si="19"/>
        <v>8</v>
      </c>
      <c r="C189" s="213">
        <v>37789</v>
      </c>
      <c r="D189" s="61">
        <v>405.23</v>
      </c>
      <c r="E189" s="77">
        <v>2.072</v>
      </c>
      <c r="F189" s="60">
        <f t="shared" si="18"/>
        <v>0.1790208</v>
      </c>
      <c r="G189" s="77">
        <f t="shared" si="16"/>
        <v>105.67333333333335</v>
      </c>
      <c r="H189" s="60">
        <f t="shared" si="17"/>
        <v>18.917724672000002</v>
      </c>
      <c r="I189" s="93" t="s">
        <v>39</v>
      </c>
      <c r="J189" s="61">
        <v>107.9</v>
      </c>
      <c r="K189" s="61">
        <v>113.7</v>
      </c>
      <c r="L189" s="61">
        <v>95.42</v>
      </c>
      <c r="M189" s="15"/>
      <c r="N189" s="15"/>
    </row>
    <row r="190" spans="1:14" ht="24">
      <c r="A190" s="11"/>
      <c r="B190" s="136">
        <f t="shared" si="19"/>
        <v>9</v>
      </c>
      <c r="C190" s="213">
        <v>37798</v>
      </c>
      <c r="D190" s="61">
        <v>405.16</v>
      </c>
      <c r="E190" s="77">
        <v>1.342</v>
      </c>
      <c r="F190" s="60">
        <f t="shared" si="18"/>
        <v>0.11594880000000002</v>
      </c>
      <c r="G190" s="77">
        <f t="shared" si="16"/>
        <v>486.76666666666665</v>
      </c>
      <c r="H190" s="60">
        <f t="shared" si="17"/>
        <v>56.44001088000001</v>
      </c>
      <c r="I190" s="93" t="s">
        <v>40</v>
      </c>
      <c r="J190" s="61">
        <v>706.9</v>
      </c>
      <c r="K190" s="61">
        <v>619.7</v>
      </c>
      <c r="L190" s="61">
        <v>133.7</v>
      </c>
      <c r="M190" s="15"/>
      <c r="N190" s="15"/>
    </row>
    <row r="191" spans="1:14" ht="24">
      <c r="A191" s="11"/>
      <c r="B191" s="136">
        <f t="shared" si="19"/>
        <v>10</v>
      </c>
      <c r="C191" s="213">
        <v>37804</v>
      </c>
      <c r="D191" s="61">
        <v>405.16</v>
      </c>
      <c r="E191" s="77">
        <v>1.663</v>
      </c>
      <c r="F191" s="60">
        <f t="shared" si="18"/>
        <v>0.1436832</v>
      </c>
      <c r="G191" s="77">
        <f t="shared" si="16"/>
        <v>49.01333333333333</v>
      </c>
      <c r="H191" s="60">
        <f t="shared" si="17"/>
        <v>7.042392576</v>
      </c>
      <c r="I191" s="93" t="s">
        <v>41</v>
      </c>
      <c r="J191" s="61">
        <v>37.47</v>
      </c>
      <c r="K191" s="61">
        <v>50.06</v>
      </c>
      <c r="L191" s="61">
        <v>59.51</v>
      </c>
      <c r="M191" s="15"/>
      <c r="N191" s="15"/>
    </row>
    <row r="192" spans="1:14" ht="24">
      <c r="A192" s="11"/>
      <c r="B192" s="136">
        <f t="shared" si="19"/>
        <v>11</v>
      </c>
      <c r="C192" s="213">
        <v>37817</v>
      </c>
      <c r="D192" s="61">
        <v>405.4</v>
      </c>
      <c r="E192" s="77">
        <v>5.914</v>
      </c>
      <c r="F192" s="60">
        <f t="shared" si="18"/>
        <v>0.5109696</v>
      </c>
      <c r="G192" s="77">
        <f aca="true" t="shared" si="20" ref="G192:G238">+AVERAGE(J192:L192)</f>
        <v>287.6333333333333</v>
      </c>
      <c r="H192" s="60">
        <f t="shared" si="17"/>
        <v>146.97188928</v>
      </c>
      <c r="I192" s="93" t="s">
        <v>42</v>
      </c>
      <c r="J192" s="61">
        <v>248</v>
      </c>
      <c r="K192" s="61">
        <v>229.7</v>
      </c>
      <c r="L192" s="61">
        <v>385.2</v>
      </c>
      <c r="M192" s="15"/>
      <c r="N192" s="15"/>
    </row>
    <row r="193" spans="1:14" ht="24">
      <c r="A193" s="11"/>
      <c r="B193" s="136">
        <f t="shared" si="19"/>
        <v>12</v>
      </c>
      <c r="C193" s="213">
        <v>37826</v>
      </c>
      <c r="D193" s="61">
        <v>406.53</v>
      </c>
      <c r="E193" s="77">
        <v>51.781</v>
      </c>
      <c r="F193" s="60">
        <f t="shared" si="18"/>
        <v>4.4738784</v>
      </c>
      <c r="G193" s="77">
        <f t="shared" si="20"/>
        <v>410.2333333333333</v>
      </c>
      <c r="H193" s="60">
        <f t="shared" si="17"/>
        <v>1835.33404896</v>
      </c>
      <c r="I193" s="93" t="s">
        <v>43</v>
      </c>
      <c r="J193" s="61">
        <v>205.6</v>
      </c>
      <c r="K193" s="61">
        <v>832.5</v>
      </c>
      <c r="L193" s="61">
        <v>192.6</v>
      </c>
      <c r="M193" s="15"/>
      <c r="N193" s="15"/>
    </row>
    <row r="194" spans="1:14" ht="24">
      <c r="A194" s="11"/>
      <c r="B194" s="136">
        <f t="shared" si="19"/>
        <v>13</v>
      </c>
      <c r="C194" s="213">
        <v>37836</v>
      </c>
      <c r="D194" s="61">
        <v>405.86</v>
      </c>
      <c r="E194" s="77">
        <v>24.351</v>
      </c>
      <c r="F194" s="60">
        <f t="shared" si="18"/>
        <v>2.1039264</v>
      </c>
      <c r="G194" s="77">
        <f t="shared" si="20"/>
        <v>640.5333333333333</v>
      </c>
      <c r="H194" s="60">
        <f t="shared" si="17"/>
        <v>1347.63499008</v>
      </c>
      <c r="I194" s="93" t="s">
        <v>44</v>
      </c>
      <c r="J194" s="61">
        <v>663</v>
      </c>
      <c r="K194" s="61">
        <v>625.7</v>
      </c>
      <c r="L194" s="61">
        <v>632.9</v>
      </c>
      <c r="M194" s="15"/>
      <c r="N194" s="15"/>
    </row>
    <row r="195" spans="1:14" ht="24">
      <c r="A195" s="11"/>
      <c r="B195" s="136">
        <f t="shared" si="19"/>
        <v>14</v>
      </c>
      <c r="C195" s="213">
        <v>37857</v>
      </c>
      <c r="D195" s="61">
        <v>406.49</v>
      </c>
      <c r="E195" s="77">
        <v>41.899</v>
      </c>
      <c r="F195" s="60">
        <f t="shared" si="18"/>
        <v>3.6200736000000004</v>
      </c>
      <c r="G195" s="77">
        <f t="shared" si="20"/>
        <v>228.20000000000002</v>
      </c>
      <c r="H195" s="60">
        <f t="shared" si="17"/>
        <v>826.1007955200001</v>
      </c>
      <c r="I195" s="93" t="s">
        <v>45</v>
      </c>
      <c r="J195" s="61">
        <v>234.3</v>
      </c>
      <c r="K195" s="61">
        <v>235.9</v>
      </c>
      <c r="L195" s="61">
        <v>214.4</v>
      </c>
      <c r="M195" s="15"/>
      <c r="N195" s="15"/>
    </row>
    <row r="196" spans="1:14" ht="24">
      <c r="A196" s="11"/>
      <c r="B196" s="136">
        <f t="shared" si="19"/>
        <v>15</v>
      </c>
      <c r="C196" s="213">
        <v>37863</v>
      </c>
      <c r="D196" s="61">
        <v>405.8</v>
      </c>
      <c r="E196" s="77">
        <v>17.921</v>
      </c>
      <c r="F196" s="60">
        <f t="shared" si="18"/>
        <v>1.5483744</v>
      </c>
      <c r="G196" s="77">
        <f t="shared" si="20"/>
        <v>134.96666666666667</v>
      </c>
      <c r="H196" s="60">
        <f t="shared" si="17"/>
        <v>208.97893152</v>
      </c>
      <c r="I196" s="93" t="s">
        <v>46</v>
      </c>
      <c r="J196" s="61">
        <v>133.6</v>
      </c>
      <c r="K196" s="61">
        <v>130.7</v>
      </c>
      <c r="L196" s="61">
        <v>140.6</v>
      </c>
      <c r="M196" s="15"/>
      <c r="N196" s="15"/>
    </row>
    <row r="197" spans="1:14" ht="24">
      <c r="A197" s="11"/>
      <c r="B197" s="136">
        <f t="shared" si="19"/>
        <v>16</v>
      </c>
      <c r="C197" s="213">
        <v>37868</v>
      </c>
      <c r="D197" s="61">
        <v>408.04</v>
      </c>
      <c r="E197" s="77">
        <v>132.999</v>
      </c>
      <c r="F197" s="60">
        <f t="shared" si="18"/>
        <v>11.4911136</v>
      </c>
      <c r="G197" s="77">
        <f t="shared" si="20"/>
        <v>447.8333333333333</v>
      </c>
      <c r="H197" s="60">
        <f t="shared" si="17"/>
        <v>5146.1037072</v>
      </c>
      <c r="I197" s="93" t="s">
        <v>47</v>
      </c>
      <c r="J197" s="61">
        <v>407.9</v>
      </c>
      <c r="K197" s="61">
        <v>535.6</v>
      </c>
      <c r="L197" s="61">
        <v>400</v>
      </c>
      <c r="M197" s="15"/>
      <c r="N197" s="15"/>
    </row>
    <row r="198" spans="1:14" ht="24">
      <c r="A198" s="11"/>
      <c r="B198" s="136">
        <f t="shared" si="19"/>
        <v>17</v>
      </c>
      <c r="C198" s="213">
        <v>37873</v>
      </c>
      <c r="D198" s="61">
        <v>407.31</v>
      </c>
      <c r="E198" s="77">
        <v>92.578</v>
      </c>
      <c r="F198" s="60">
        <f t="shared" si="18"/>
        <v>7.998739200000001</v>
      </c>
      <c r="G198" s="77">
        <f t="shared" si="20"/>
        <v>449.20000000000005</v>
      </c>
      <c r="H198" s="60">
        <f t="shared" si="17"/>
        <v>3593.033648640001</v>
      </c>
      <c r="I198" s="93" t="s">
        <v>48</v>
      </c>
      <c r="J198" s="61">
        <v>407.8</v>
      </c>
      <c r="K198" s="61">
        <v>506.1</v>
      </c>
      <c r="L198" s="61">
        <v>433.7</v>
      </c>
      <c r="M198" s="15"/>
      <c r="N198" s="15"/>
    </row>
    <row r="199" spans="1:14" ht="24">
      <c r="A199" s="11"/>
      <c r="B199" s="136">
        <f t="shared" si="19"/>
        <v>18</v>
      </c>
      <c r="C199" s="213">
        <v>37890</v>
      </c>
      <c r="D199" s="61">
        <v>406.95</v>
      </c>
      <c r="E199" s="77">
        <v>62.105</v>
      </c>
      <c r="F199" s="60">
        <f t="shared" si="18"/>
        <v>5.365872</v>
      </c>
      <c r="G199" s="77">
        <f t="shared" si="20"/>
        <v>327.6</v>
      </c>
      <c r="H199" s="60">
        <f t="shared" si="17"/>
        <v>1757.8596672000003</v>
      </c>
      <c r="I199" s="93" t="s">
        <v>49</v>
      </c>
      <c r="J199" s="61">
        <v>277.5</v>
      </c>
      <c r="K199" s="61">
        <v>254.7</v>
      </c>
      <c r="L199" s="61">
        <v>450.6</v>
      </c>
      <c r="M199" s="15"/>
      <c r="N199" s="15"/>
    </row>
    <row r="200" spans="1:14" ht="24">
      <c r="A200" s="11"/>
      <c r="B200" s="136">
        <f t="shared" si="19"/>
        <v>19</v>
      </c>
      <c r="C200" s="213">
        <v>37902</v>
      </c>
      <c r="D200" s="61">
        <v>406.1</v>
      </c>
      <c r="E200" s="77">
        <v>25.369</v>
      </c>
      <c r="F200" s="60">
        <f t="shared" si="18"/>
        <v>2.1918816</v>
      </c>
      <c r="G200" s="77">
        <f t="shared" si="20"/>
        <v>149.1</v>
      </c>
      <c r="H200" s="60">
        <f t="shared" si="17"/>
        <v>326.80954655999994</v>
      </c>
      <c r="I200" s="93" t="s">
        <v>50</v>
      </c>
      <c r="J200" s="61">
        <v>149.4</v>
      </c>
      <c r="K200" s="61">
        <v>164.7</v>
      </c>
      <c r="L200" s="61">
        <v>133.2</v>
      </c>
      <c r="M200" s="15"/>
      <c r="N200" s="15"/>
    </row>
    <row r="201" spans="1:14" ht="24">
      <c r="A201" s="11"/>
      <c r="B201" s="136">
        <f t="shared" si="19"/>
        <v>20</v>
      </c>
      <c r="C201" s="213">
        <v>37919</v>
      </c>
      <c r="D201" s="61">
        <v>406.08</v>
      </c>
      <c r="E201" s="77">
        <v>25.244</v>
      </c>
      <c r="F201" s="60">
        <f t="shared" si="18"/>
        <v>2.1810816</v>
      </c>
      <c r="G201" s="77">
        <f t="shared" si="20"/>
        <v>176.9666666666667</v>
      </c>
      <c r="H201" s="60">
        <f t="shared" si="17"/>
        <v>385.9787404800001</v>
      </c>
      <c r="I201" s="93" t="s">
        <v>51</v>
      </c>
      <c r="J201" s="61">
        <v>110.1</v>
      </c>
      <c r="K201" s="61">
        <v>262.5</v>
      </c>
      <c r="L201" s="61">
        <v>158.3</v>
      </c>
      <c r="M201" s="15"/>
      <c r="N201" s="15"/>
    </row>
    <row r="202" spans="1:14" ht="24.75" thickBot="1">
      <c r="A202" s="11"/>
      <c r="B202" s="137">
        <f t="shared" si="19"/>
        <v>21</v>
      </c>
      <c r="C202" s="214">
        <v>37922</v>
      </c>
      <c r="D202" s="65">
        <v>405.93</v>
      </c>
      <c r="E202" s="78">
        <v>22.474</v>
      </c>
      <c r="F202" s="66">
        <f t="shared" si="18"/>
        <v>1.9417536000000002</v>
      </c>
      <c r="G202" s="78">
        <f t="shared" si="20"/>
        <v>179</v>
      </c>
      <c r="H202" s="66">
        <f t="shared" si="17"/>
        <v>347.57389440000003</v>
      </c>
      <c r="I202" s="94" t="s">
        <v>99</v>
      </c>
      <c r="J202" s="65">
        <v>105.7</v>
      </c>
      <c r="K202" s="65">
        <v>264.2</v>
      </c>
      <c r="L202" s="65">
        <v>167.1</v>
      </c>
      <c r="M202" s="15"/>
      <c r="N202" s="15"/>
    </row>
    <row r="203" spans="1:14" ht="24.75" thickTop="1">
      <c r="A203" s="11"/>
      <c r="B203" s="136">
        <v>1</v>
      </c>
      <c r="C203" s="213">
        <v>38082</v>
      </c>
      <c r="D203" s="61">
        <v>405.06</v>
      </c>
      <c r="E203" s="77">
        <v>0.33</v>
      </c>
      <c r="F203" s="60">
        <f t="shared" si="18"/>
        <v>0.028512000000000003</v>
      </c>
      <c r="G203" s="77">
        <f t="shared" si="20"/>
        <v>11.833333333333334</v>
      </c>
      <c r="H203" s="60">
        <f t="shared" si="17"/>
        <v>0.337392</v>
      </c>
      <c r="I203" s="93" t="s">
        <v>32</v>
      </c>
      <c r="J203" s="61">
        <v>12.65</v>
      </c>
      <c r="K203" s="61">
        <v>7.66</v>
      </c>
      <c r="L203" s="61">
        <v>15.19</v>
      </c>
      <c r="M203" s="15"/>
      <c r="N203" s="15"/>
    </row>
    <row r="204" spans="1:14" ht="24">
      <c r="A204" s="11"/>
      <c r="B204" s="136">
        <f t="shared" si="19"/>
        <v>2</v>
      </c>
      <c r="C204" s="213">
        <v>38099</v>
      </c>
      <c r="D204" s="61">
        <v>405.1</v>
      </c>
      <c r="E204" s="77">
        <v>0.501</v>
      </c>
      <c r="F204" s="60">
        <f t="shared" si="18"/>
        <v>0.0432864</v>
      </c>
      <c r="G204" s="77">
        <f t="shared" si="20"/>
        <v>18.56</v>
      </c>
      <c r="H204" s="60">
        <f t="shared" si="17"/>
        <v>0.803395584</v>
      </c>
      <c r="I204" s="93" t="s">
        <v>33</v>
      </c>
      <c r="J204" s="61">
        <v>20.3</v>
      </c>
      <c r="K204" s="61">
        <v>22.86</v>
      </c>
      <c r="L204" s="61">
        <v>12.52</v>
      </c>
      <c r="M204" s="15"/>
      <c r="N204" s="15"/>
    </row>
    <row r="205" spans="1:14" ht="24">
      <c r="A205" s="11"/>
      <c r="B205" s="136">
        <f t="shared" si="19"/>
        <v>3</v>
      </c>
      <c r="C205" s="213">
        <v>38103</v>
      </c>
      <c r="D205" s="61">
        <v>405.07</v>
      </c>
      <c r="E205" s="77">
        <v>0.345</v>
      </c>
      <c r="F205" s="60">
        <f t="shared" si="18"/>
        <v>0.029807999999999998</v>
      </c>
      <c r="G205" s="77">
        <f t="shared" si="20"/>
        <v>16.396666666666665</v>
      </c>
      <c r="H205" s="60">
        <f t="shared" si="17"/>
        <v>0.4887518399999999</v>
      </c>
      <c r="I205" s="93" t="s">
        <v>34</v>
      </c>
      <c r="J205" s="61">
        <v>17.88</v>
      </c>
      <c r="K205" s="61">
        <v>18.31</v>
      </c>
      <c r="L205" s="61">
        <v>13</v>
      </c>
      <c r="M205" s="15"/>
      <c r="N205" s="15"/>
    </row>
    <row r="206" spans="1:14" ht="24">
      <c r="A206" s="11"/>
      <c r="B206" s="136">
        <f t="shared" si="19"/>
        <v>4</v>
      </c>
      <c r="C206" s="213">
        <v>38108</v>
      </c>
      <c r="D206" s="61">
        <v>405.09</v>
      </c>
      <c r="E206" s="77">
        <v>0.401</v>
      </c>
      <c r="F206" s="60">
        <f t="shared" si="18"/>
        <v>0.0346464</v>
      </c>
      <c r="G206" s="77">
        <f t="shared" si="20"/>
        <v>101.57666666666667</v>
      </c>
      <c r="H206" s="60">
        <f t="shared" si="17"/>
        <v>3.519265824</v>
      </c>
      <c r="I206" s="93" t="s">
        <v>35</v>
      </c>
      <c r="J206" s="61">
        <v>170.6</v>
      </c>
      <c r="K206" s="61">
        <v>64.91</v>
      </c>
      <c r="L206" s="61">
        <v>69.22</v>
      </c>
      <c r="M206" s="15"/>
      <c r="N206" s="15"/>
    </row>
    <row r="207" spans="1:14" ht="24">
      <c r="A207" s="11"/>
      <c r="B207" s="136">
        <f t="shared" si="19"/>
        <v>5</v>
      </c>
      <c r="C207" s="213">
        <v>38124</v>
      </c>
      <c r="D207" s="61">
        <v>405.47</v>
      </c>
      <c r="E207" s="77">
        <v>5.287</v>
      </c>
      <c r="F207" s="60">
        <f t="shared" si="18"/>
        <v>0.4567968</v>
      </c>
      <c r="G207" s="77">
        <f t="shared" si="20"/>
        <v>281.8</v>
      </c>
      <c r="H207" s="60">
        <f t="shared" si="17"/>
        <v>128.72533824</v>
      </c>
      <c r="I207" s="93" t="s">
        <v>36</v>
      </c>
      <c r="J207" s="61">
        <v>262.3</v>
      </c>
      <c r="K207" s="61">
        <v>377.8</v>
      </c>
      <c r="L207" s="61">
        <v>205.3</v>
      </c>
      <c r="M207" s="15"/>
      <c r="N207" s="15"/>
    </row>
    <row r="208" spans="1:14" ht="24">
      <c r="A208" s="11"/>
      <c r="B208" s="136">
        <f t="shared" si="19"/>
        <v>6</v>
      </c>
      <c r="C208" s="213">
        <v>38134</v>
      </c>
      <c r="D208" s="61">
        <v>406.05</v>
      </c>
      <c r="E208" s="77">
        <v>22.058</v>
      </c>
      <c r="F208" s="60">
        <f t="shared" si="18"/>
        <v>1.9058112</v>
      </c>
      <c r="G208" s="77">
        <f t="shared" si="20"/>
        <v>240.10000000000002</v>
      </c>
      <c r="H208" s="60">
        <f t="shared" si="17"/>
        <v>457.5852691200001</v>
      </c>
      <c r="I208" s="93" t="s">
        <v>37</v>
      </c>
      <c r="J208" s="61">
        <v>239.3</v>
      </c>
      <c r="K208" s="61">
        <v>240.9</v>
      </c>
      <c r="L208" s="61" t="s">
        <v>100</v>
      </c>
      <c r="M208" s="15"/>
      <c r="N208" s="15"/>
    </row>
    <row r="209" spans="1:14" ht="24">
      <c r="A209" s="11"/>
      <c r="B209" s="136">
        <f t="shared" si="19"/>
        <v>7</v>
      </c>
      <c r="C209" s="213">
        <v>38139</v>
      </c>
      <c r="D209" s="61">
        <f>+(406.98+406.99)/2</f>
        <v>406.985</v>
      </c>
      <c r="E209" s="77">
        <v>81.966</v>
      </c>
      <c r="F209" s="60">
        <f t="shared" si="18"/>
        <v>7.0818623999999994</v>
      </c>
      <c r="G209" s="77">
        <f t="shared" si="20"/>
        <v>649.6666666666666</v>
      </c>
      <c r="H209" s="60">
        <f t="shared" si="17"/>
        <v>4600.849939199999</v>
      </c>
      <c r="I209" s="93" t="s">
        <v>38</v>
      </c>
      <c r="J209" s="61">
        <v>201.2</v>
      </c>
      <c r="K209" s="61">
        <v>911.2</v>
      </c>
      <c r="L209" s="61">
        <v>836.6</v>
      </c>
      <c r="M209" s="15"/>
      <c r="N209" s="15"/>
    </row>
    <row r="210" spans="1:14" ht="24">
      <c r="A210" s="11"/>
      <c r="B210" s="136">
        <f t="shared" si="19"/>
        <v>8</v>
      </c>
      <c r="C210" s="213">
        <v>38150</v>
      </c>
      <c r="D210" s="61">
        <v>406.63</v>
      </c>
      <c r="E210" s="77">
        <v>63.268</v>
      </c>
      <c r="F210" s="60">
        <f t="shared" si="18"/>
        <v>5.466355200000001</v>
      </c>
      <c r="G210" s="77">
        <f t="shared" si="20"/>
        <v>1152</v>
      </c>
      <c r="H210" s="60">
        <f t="shared" si="17"/>
        <v>6297.241190400001</v>
      </c>
      <c r="I210" s="93" t="s">
        <v>39</v>
      </c>
      <c r="J210" s="61">
        <v>1113</v>
      </c>
      <c r="K210" s="61">
        <v>1106</v>
      </c>
      <c r="L210" s="61">
        <v>1237</v>
      </c>
      <c r="M210" s="15"/>
      <c r="N210" s="15"/>
    </row>
    <row r="211" spans="1:14" ht="24">
      <c r="A211" s="11"/>
      <c r="B211" s="136">
        <f t="shared" si="19"/>
        <v>9</v>
      </c>
      <c r="C211" s="213">
        <v>38162</v>
      </c>
      <c r="D211" s="61">
        <v>405.43</v>
      </c>
      <c r="E211" s="77">
        <v>5.978</v>
      </c>
      <c r="F211" s="60">
        <f t="shared" si="18"/>
        <v>0.5164992</v>
      </c>
      <c r="G211" s="77">
        <f t="shared" si="20"/>
        <v>444.9666666666667</v>
      </c>
      <c r="H211" s="60">
        <f t="shared" si="17"/>
        <v>229.82492736000003</v>
      </c>
      <c r="I211" s="93" t="s">
        <v>40</v>
      </c>
      <c r="J211" s="61">
        <v>303.5</v>
      </c>
      <c r="K211" s="61">
        <v>594.1</v>
      </c>
      <c r="L211" s="61">
        <v>437.3</v>
      </c>
      <c r="M211" s="15"/>
      <c r="N211" s="15"/>
    </row>
    <row r="212" spans="1:14" ht="24">
      <c r="A212" s="11"/>
      <c r="B212" s="136">
        <f t="shared" si="19"/>
        <v>10</v>
      </c>
      <c r="C212" s="213">
        <v>38169</v>
      </c>
      <c r="D212" s="61">
        <f>+(405.84+405.83)/2</f>
        <v>405.835</v>
      </c>
      <c r="E212" s="77">
        <v>15.585</v>
      </c>
      <c r="F212" s="60">
        <f t="shared" si="18"/>
        <v>1.3465440000000002</v>
      </c>
      <c r="G212" s="77">
        <f t="shared" si="20"/>
        <v>202.86666666666667</v>
      </c>
      <c r="H212" s="60">
        <f t="shared" si="17"/>
        <v>273.16889280000004</v>
      </c>
      <c r="I212" s="93" t="s">
        <v>41</v>
      </c>
      <c r="J212" s="61">
        <v>220.3</v>
      </c>
      <c r="K212" s="61">
        <v>225.2</v>
      </c>
      <c r="L212" s="61">
        <v>163.1</v>
      </c>
      <c r="M212" s="15"/>
      <c r="N212" s="15"/>
    </row>
    <row r="213" spans="1:14" ht="24">
      <c r="A213" s="11"/>
      <c r="B213" s="136">
        <f t="shared" si="19"/>
        <v>11</v>
      </c>
      <c r="C213" s="213">
        <v>38181</v>
      </c>
      <c r="D213" s="61">
        <f>+(406.3+406.31)/2</f>
        <v>406.305</v>
      </c>
      <c r="E213" s="77">
        <v>36.616</v>
      </c>
      <c r="F213" s="60">
        <f t="shared" si="18"/>
        <v>3.1636224</v>
      </c>
      <c r="G213" s="77">
        <f t="shared" si="20"/>
        <v>831.8333333333334</v>
      </c>
      <c r="H213" s="60">
        <f t="shared" si="17"/>
        <v>2631.6065664000002</v>
      </c>
      <c r="I213" s="93" t="s">
        <v>42</v>
      </c>
      <c r="J213" s="61">
        <v>869.2</v>
      </c>
      <c r="K213" s="61">
        <v>825.8</v>
      </c>
      <c r="L213" s="61">
        <v>800.5</v>
      </c>
      <c r="M213" s="15"/>
      <c r="N213" s="15"/>
    </row>
    <row r="214" spans="1:14" ht="24">
      <c r="A214" s="11"/>
      <c r="B214" s="136">
        <f t="shared" si="19"/>
        <v>12</v>
      </c>
      <c r="C214" s="213">
        <v>38195</v>
      </c>
      <c r="D214" s="61">
        <f>+(408.41+408.42)/2</f>
        <v>408.415</v>
      </c>
      <c r="E214" s="77">
        <v>182.638</v>
      </c>
      <c r="F214" s="60">
        <f t="shared" si="18"/>
        <v>15.7799232</v>
      </c>
      <c r="G214" s="77">
        <f t="shared" si="20"/>
        <v>898.7666666666668</v>
      </c>
      <c r="H214" s="60">
        <f aca="true" t="shared" si="21" ref="H214:H238">G214*F214</f>
        <v>14182.468974720003</v>
      </c>
      <c r="I214" s="93" t="s">
        <v>43</v>
      </c>
      <c r="J214" s="61">
        <v>708.9</v>
      </c>
      <c r="K214" s="61">
        <v>774.4</v>
      </c>
      <c r="L214" s="61">
        <v>1213</v>
      </c>
      <c r="M214" s="15"/>
      <c r="N214" s="15"/>
    </row>
    <row r="215" spans="1:14" ht="24">
      <c r="A215" s="11"/>
      <c r="B215" s="136">
        <f t="shared" si="19"/>
        <v>13</v>
      </c>
      <c r="C215" s="213">
        <v>38200</v>
      </c>
      <c r="D215" s="61">
        <v>406.6</v>
      </c>
      <c r="E215" s="77">
        <v>51.921</v>
      </c>
      <c r="F215" s="60">
        <f aca="true" t="shared" si="22" ref="F215:F278">E215*0.0864</f>
        <v>4.4859744</v>
      </c>
      <c r="G215" s="77">
        <f t="shared" si="20"/>
        <v>649.5</v>
      </c>
      <c r="H215" s="60">
        <f t="shared" si="21"/>
        <v>2913.6403728</v>
      </c>
      <c r="I215" s="93" t="s">
        <v>44</v>
      </c>
      <c r="J215" s="61">
        <v>639.6</v>
      </c>
      <c r="K215" s="61">
        <v>558.1</v>
      </c>
      <c r="L215" s="61">
        <v>750.8</v>
      </c>
      <c r="M215" s="15"/>
      <c r="N215" s="15"/>
    </row>
    <row r="216" spans="1:14" ht="24">
      <c r="A216" s="11"/>
      <c r="B216" s="136">
        <f t="shared" si="19"/>
        <v>14</v>
      </c>
      <c r="C216" s="213">
        <v>38211</v>
      </c>
      <c r="D216" s="61">
        <f>+(408.59+408.6)/2</f>
        <v>408.595</v>
      </c>
      <c r="E216" s="77">
        <v>194.837</v>
      </c>
      <c r="F216" s="60">
        <f t="shared" si="22"/>
        <v>16.8339168</v>
      </c>
      <c r="G216" s="77">
        <f t="shared" si="20"/>
        <v>1191.6666666666667</v>
      </c>
      <c r="H216" s="60">
        <f t="shared" si="21"/>
        <v>20060.417520000003</v>
      </c>
      <c r="I216" s="93" t="s">
        <v>45</v>
      </c>
      <c r="J216" s="61">
        <v>1349</v>
      </c>
      <c r="K216" s="61">
        <v>1065</v>
      </c>
      <c r="L216" s="61">
        <v>1161</v>
      </c>
      <c r="M216" s="15"/>
      <c r="N216" s="15"/>
    </row>
    <row r="217" spans="1:14" ht="24">
      <c r="A217" s="11"/>
      <c r="B217" s="136">
        <f t="shared" si="19"/>
        <v>15</v>
      </c>
      <c r="C217" s="213">
        <v>38216</v>
      </c>
      <c r="D217" s="61">
        <f>+(407.4+407.41)/2</f>
        <v>407.405</v>
      </c>
      <c r="E217" s="77">
        <v>96.834</v>
      </c>
      <c r="F217" s="60">
        <f t="shared" si="22"/>
        <v>8.3664576</v>
      </c>
      <c r="G217" s="77">
        <f t="shared" si="20"/>
        <v>767.3666666666667</v>
      </c>
      <c r="H217" s="60">
        <f t="shared" si="21"/>
        <v>6420.140680320001</v>
      </c>
      <c r="I217" s="93" t="s">
        <v>46</v>
      </c>
      <c r="J217" s="61">
        <v>945.4</v>
      </c>
      <c r="K217" s="61">
        <v>533.1</v>
      </c>
      <c r="L217" s="61">
        <v>823.6</v>
      </c>
      <c r="M217" s="15"/>
      <c r="N217" s="15"/>
    </row>
    <row r="218" spans="1:14" ht="24">
      <c r="A218" s="11"/>
      <c r="B218" s="136">
        <f t="shared" si="19"/>
        <v>16</v>
      </c>
      <c r="C218" s="213">
        <v>38242</v>
      </c>
      <c r="D218" s="61">
        <f>+(409.06+409.05)/2</f>
        <v>409.055</v>
      </c>
      <c r="E218" s="77">
        <v>229.784</v>
      </c>
      <c r="F218" s="60">
        <f t="shared" si="22"/>
        <v>19.8533376</v>
      </c>
      <c r="G218" s="77">
        <f t="shared" si="20"/>
        <v>1001.6333333333333</v>
      </c>
      <c r="H218" s="60">
        <f t="shared" si="21"/>
        <v>19885.76471808</v>
      </c>
      <c r="I218" s="93" t="s">
        <v>47</v>
      </c>
      <c r="J218" s="61">
        <v>1053</v>
      </c>
      <c r="K218" s="61">
        <v>519.9</v>
      </c>
      <c r="L218" s="61">
        <v>1432</v>
      </c>
      <c r="M218" s="15"/>
      <c r="N218" s="15"/>
    </row>
    <row r="219" spans="1:14" ht="24">
      <c r="A219" s="11"/>
      <c r="B219" s="136">
        <f t="shared" si="19"/>
        <v>17</v>
      </c>
      <c r="C219" s="213">
        <v>38244</v>
      </c>
      <c r="D219" s="61">
        <f>+(408.99+408.98)/2</f>
        <v>408.985</v>
      </c>
      <c r="E219" s="77">
        <v>231.947</v>
      </c>
      <c r="F219" s="60">
        <f t="shared" si="22"/>
        <v>20.0402208</v>
      </c>
      <c r="G219" s="77">
        <f t="shared" si="20"/>
        <v>454.09999999999997</v>
      </c>
      <c r="H219" s="60">
        <f t="shared" si="21"/>
        <v>9100.264265279999</v>
      </c>
      <c r="I219" s="93" t="s">
        <v>48</v>
      </c>
      <c r="J219" s="61">
        <v>507.8</v>
      </c>
      <c r="K219" s="61">
        <v>397.2</v>
      </c>
      <c r="L219" s="61">
        <v>457.3</v>
      </c>
      <c r="M219" s="15"/>
      <c r="N219" s="15"/>
    </row>
    <row r="220" spans="1:14" ht="24">
      <c r="A220" s="11"/>
      <c r="B220" s="136">
        <f t="shared" si="19"/>
        <v>18</v>
      </c>
      <c r="C220" s="213">
        <v>38247</v>
      </c>
      <c r="D220" s="61">
        <f>+(409.69+409.68)/2</f>
        <v>409.685</v>
      </c>
      <c r="E220" s="77">
        <v>347.429</v>
      </c>
      <c r="F220" s="60">
        <f t="shared" si="22"/>
        <v>30.0178656</v>
      </c>
      <c r="G220" s="77">
        <f t="shared" si="20"/>
        <v>2435.3333333333335</v>
      </c>
      <c r="H220" s="60">
        <f t="shared" si="21"/>
        <v>73103.50869120001</v>
      </c>
      <c r="I220" s="93" t="s">
        <v>49</v>
      </c>
      <c r="J220" s="61">
        <v>2336</v>
      </c>
      <c r="K220" s="61">
        <v>2127</v>
      </c>
      <c r="L220" s="61">
        <v>2843</v>
      </c>
      <c r="M220" s="15"/>
      <c r="N220" s="15"/>
    </row>
    <row r="221" spans="1:14" ht="24">
      <c r="A221" s="11"/>
      <c r="B221" s="136">
        <f t="shared" si="19"/>
        <v>19</v>
      </c>
      <c r="C221" s="213">
        <v>38391</v>
      </c>
      <c r="D221" s="61">
        <v>405.46</v>
      </c>
      <c r="E221" s="77">
        <v>1.287</v>
      </c>
      <c r="F221" s="60">
        <f t="shared" si="22"/>
        <v>0.1111968</v>
      </c>
      <c r="G221" s="77">
        <f t="shared" si="20"/>
        <v>95.51666666666667</v>
      </c>
      <c r="H221" s="60">
        <f t="shared" si="21"/>
        <v>10.62114768</v>
      </c>
      <c r="I221" s="93" t="s">
        <v>50</v>
      </c>
      <c r="J221" s="61">
        <v>99.78</v>
      </c>
      <c r="K221" s="61">
        <v>99.68</v>
      </c>
      <c r="L221" s="61">
        <v>87.09</v>
      </c>
      <c r="M221" s="15"/>
      <c r="N221" s="15"/>
    </row>
    <row r="222" spans="1:14" ht="24">
      <c r="A222" s="11"/>
      <c r="B222" s="136">
        <f t="shared" si="19"/>
        <v>20</v>
      </c>
      <c r="C222" s="213">
        <v>38393</v>
      </c>
      <c r="D222" s="61">
        <v>405.44</v>
      </c>
      <c r="E222" s="77">
        <v>0.655</v>
      </c>
      <c r="F222" s="60">
        <f t="shared" si="22"/>
        <v>0.056592</v>
      </c>
      <c r="G222" s="77">
        <f t="shared" si="20"/>
        <v>67.98</v>
      </c>
      <c r="H222" s="60">
        <f t="shared" si="21"/>
        <v>3.8471241600000003</v>
      </c>
      <c r="I222" s="93" t="s">
        <v>51</v>
      </c>
      <c r="J222" s="61">
        <v>85.39</v>
      </c>
      <c r="K222" s="61">
        <v>62.64</v>
      </c>
      <c r="L222" s="61">
        <v>55.91</v>
      </c>
      <c r="M222" s="15"/>
      <c r="N222" s="15"/>
    </row>
    <row r="223" spans="1:14" ht="24">
      <c r="A223" s="11"/>
      <c r="B223" s="136">
        <f t="shared" si="19"/>
        <v>21</v>
      </c>
      <c r="C223" s="213">
        <v>38408</v>
      </c>
      <c r="D223" s="61">
        <v>405.44</v>
      </c>
      <c r="E223" s="77">
        <v>0.38</v>
      </c>
      <c r="F223" s="60">
        <f t="shared" si="22"/>
        <v>0.032832</v>
      </c>
      <c r="G223" s="77">
        <f t="shared" si="20"/>
        <v>24.826666666666664</v>
      </c>
      <c r="H223" s="60">
        <f t="shared" si="21"/>
        <v>0.8151091199999999</v>
      </c>
      <c r="I223" s="93" t="s">
        <v>52</v>
      </c>
      <c r="J223" s="61">
        <v>22.83</v>
      </c>
      <c r="K223" s="61">
        <v>24.58</v>
      </c>
      <c r="L223" s="61">
        <v>27.07</v>
      </c>
      <c r="M223" s="15"/>
      <c r="N223" s="15"/>
    </row>
    <row r="224" spans="1:14" ht="24">
      <c r="A224" s="11"/>
      <c r="B224" s="136">
        <f t="shared" si="19"/>
        <v>22</v>
      </c>
      <c r="C224" s="213">
        <v>38412</v>
      </c>
      <c r="D224" s="61">
        <v>405.45</v>
      </c>
      <c r="E224" s="77">
        <v>0.623</v>
      </c>
      <c r="F224" s="60">
        <f t="shared" si="22"/>
        <v>0.053827200000000006</v>
      </c>
      <c r="G224" s="77">
        <f t="shared" si="20"/>
        <v>95.79666666666667</v>
      </c>
      <c r="H224" s="60">
        <f t="shared" si="21"/>
        <v>5.156466336</v>
      </c>
      <c r="I224" s="93" t="s">
        <v>56</v>
      </c>
      <c r="J224" s="61">
        <v>75.16</v>
      </c>
      <c r="K224" s="61">
        <v>121.8</v>
      </c>
      <c r="L224" s="61">
        <v>90.43</v>
      </c>
      <c r="M224" s="15"/>
      <c r="N224" s="15"/>
    </row>
    <row r="225" spans="1:14" ht="24">
      <c r="A225" s="11"/>
      <c r="B225" s="136">
        <f t="shared" si="19"/>
        <v>23</v>
      </c>
      <c r="C225" s="213">
        <v>38428</v>
      </c>
      <c r="D225" s="61">
        <v>405.6</v>
      </c>
      <c r="E225" s="77">
        <v>1.199</v>
      </c>
      <c r="F225" s="60">
        <f t="shared" si="22"/>
        <v>0.10359360000000001</v>
      </c>
      <c r="G225" s="77">
        <f t="shared" si="20"/>
        <v>63.18666666666667</v>
      </c>
      <c r="H225" s="60">
        <f t="shared" si="21"/>
        <v>6.545734272000001</v>
      </c>
      <c r="I225" s="93" t="s">
        <v>57</v>
      </c>
      <c r="J225" s="61">
        <v>72.23</v>
      </c>
      <c r="K225" s="61">
        <v>67.51</v>
      </c>
      <c r="L225" s="61">
        <v>49.82</v>
      </c>
      <c r="M225" s="15"/>
      <c r="N225" s="15"/>
    </row>
    <row r="226" spans="1:24" ht="24.75" thickBot="1">
      <c r="A226" s="16"/>
      <c r="B226" s="137">
        <f t="shared" si="19"/>
        <v>24</v>
      </c>
      <c r="C226" s="214">
        <v>38435</v>
      </c>
      <c r="D226" s="65">
        <v>405.52</v>
      </c>
      <c r="E226" s="78">
        <v>1.566</v>
      </c>
      <c r="F226" s="66">
        <f t="shared" si="22"/>
        <v>0.13530240000000002</v>
      </c>
      <c r="G226" s="78">
        <f t="shared" si="20"/>
        <v>46.72333333333333</v>
      </c>
      <c r="H226" s="66">
        <f t="shared" si="21"/>
        <v>6.321779136</v>
      </c>
      <c r="I226" s="94" t="s">
        <v>104</v>
      </c>
      <c r="J226" s="65">
        <v>43.61</v>
      </c>
      <c r="K226" s="65">
        <v>46.18</v>
      </c>
      <c r="L226" s="65">
        <v>50.38</v>
      </c>
      <c r="M226" s="15"/>
      <c r="N226" s="15"/>
      <c r="O226" s="11"/>
      <c r="P226" s="11"/>
      <c r="Q226" s="11"/>
      <c r="R226" s="11"/>
      <c r="S226" s="11"/>
      <c r="T226" s="11"/>
      <c r="U226" s="11"/>
      <c r="V226" s="11"/>
      <c r="W226" s="11"/>
      <c r="X226" s="11"/>
    </row>
    <row r="227" spans="1:24" ht="24.75" thickTop="1">
      <c r="A227" s="11"/>
      <c r="B227" s="136">
        <v>1</v>
      </c>
      <c r="C227" s="213">
        <v>38446</v>
      </c>
      <c r="D227" s="61">
        <v>405.7</v>
      </c>
      <c r="E227" s="77">
        <v>4.991</v>
      </c>
      <c r="F227" s="60">
        <f t="shared" si="22"/>
        <v>0.4312224</v>
      </c>
      <c r="G227" s="77">
        <f t="shared" si="20"/>
        <v>150.76666666666668</v>
      </c>
      <c r="H227" s="60">
        <f t="shared" si="21"/>
        <v>65.01396384</v>
      </c>
      <c r="I227" s="93" t="s">
        <v>32</v>
      </c>
      <c r="J227" s="61">
        <v>217.2</v>
      </c>
      <c r="K227" s="61">
        <v>125.3</v>
      </c>
      <c r="L227" s="61">
        <v>109.8</v>
      </c>
      <c r="M227" s="15"/>
      <c r="N227" s="15"/>
      <c r="O227" s="11"/>
      <c r="P227" s="11"/>
      <c r="Q227" s="11"/>
      <c r="R227" s="11"/>
      <c r="S227" s="11"/>
      <c r="T227" s="11"/>
      <c r="U227" s="11"/>
      <c r="V227" s="11"/>
      <c r="W227" s="11"/>
      <c r="X227" s="11"/>
    </row>
    <row r="228" spans="1:14" ht="24">
      <c r="A228" s="11"/>
      <c r="B228" s="136">
        <f t="shared" si="19"/>
        <v>2</v>
      </c>
      <c r="C228" s="213">
        <v>38462</v>
      </c>
      <c r="D228" s="61">
        <v>405.47</v>
      </c>
      <c r="E228" s="77">
        <v>0.7</v>
      </c>
      <c r="F228" s="60">
        <f t="shared" si="22"/>
        <v>0.06048</v>
      </c>
      <c r="G228" s="77">
        <f t="shared" si="20"/>
        <v>105.67666666666666</v>
      </c>
      <c r="H228" s="60">
        <f t="shared" si="21"/>
        <v>6.3913248</v>
      </c>
      <c r="I228" s="93" t="s">
        <v>33</v>
      </c>
      <c r="J228" s="61">
        <v>115.9</v>
      </c>
      <c r="K228" s="61">
        <v>161.6</v>
      </c>
      <c r="L228" s="61">
        <v>39.53</v>
      </c>
      <c r="M228" s="15"/>
      <c r="N228" s="15"/>
    </row>
    <row r="229" spans="1:14" ht="24">
      <c r="A229" s="11"/>
      <c r="B229" s="136">
        <f t="shared" si="19"/>
        <v>3</v>
      </c>
      <c r="C229" s="213">
        <v>38471</v>
      </c>
      <c r="D229" s="61">
        <v>405.45</v>
      </c>
      <c r="E229" s="77">
        <v>0.426</v>
      </c>
      <c r="F229" s="60">
        <f t="shared" si="22"/>
        <v>0.0368064</v>
      </c>
      <c r="G229" s="77">
        <f t="shared" si="20"/>
        <v>26.253333333333334</v>
      </c>
      <c r="H229" s="60">
        <f t="shared" si="21"/>
        <v>0.9662906880000001</v>
      </c>
      <c r="I229" s="93" t="s">
        <v>105</v>
      </c>
      <c r="J229" s="61">
        <v>35.42</v>
      </c>
      <c r="K229" s="61">
        <v>10.96</v>
      </c>
      <c r="L229" s="61">
        <v>32.38</v>
      </c>
      <c r="M229" s="15"/>
      <c r="N229" s="15"/>
    </row>
    <row r="230" spans="1:14" ht="24">
      <c r="A230" s="11"/>
      <c r="B230" s="136">
        <f t="shared" si="19"/>
        <v>4</v>
      </c>
      <c r="C230" s="213">
        <v>38474</v>
      </c>
      <c r="D230" s="61">
        <v>405.5</v>
      </c>
      <c r="E230" s="77">
        <v>0.784</v>
      </c>
      <c r="F230" s="60">
        <f t="shared" si="22"/>
        <v>0.06773760000000001</v>
      </c>
      <c r="G230" s="77">
        <f t="shared" si="20"/>
        <v>42.629999999999995</v>
      </c>
      <c r="H230" s="60">
        <f t="shared" si="21"/>
        <v>2.887653888</v>
      </c>
      <c r="I230" s="93" t="s">
        <v>35</v>
      </c>
      <c r="J230" s="61">
        <v>18.61</v>
      </c>
      <c r="K230" s="61">
        <v>49.18</v>
      </c>
      <c r="L230" s="61">
        <v>60.1</v>
      </c>
      <c r="M230" s="15"/>
      <c r="N230" s="15"/>
    </row>
    <row r="231" spans="1:14" ht="24">
      <c r="A231" s="11"/>
      <c r="B231" s="136">
        <f t="shared" si="19"/>
        <v>5</v>
      </c>
      <c r="C231" s="213">
        <v>38489</v>
      </c>
      <c r="D231" s="61">
        <v>405.45</v>
      </c>
      <c r="E231" s="77">
        <v>1.884</v>
      </c>
      <c r="F231" s="60">
        <f t="shared" si="22"/>
        <v>0.1627776</v>
      </c>
      <c r="G231" s="77">
        <f t="shared" si="20"/>
        <v>37.62333333333333</v>
      </c>
      <c r="H231" s="60">
        <f t="shared" si="21"/>
        <v>6.124235903999999</v>
      </c>
      <c r="I231" s="93" t="s">
        <v>36</v>
      </c>
      <c r="J231" s="61">
        <v>58.86</v>
      </c>
      <c r="K231" s="61">
        <v>31.18</v>
      </c>
      <c r="L231" s="61">
        <v>22.83</v>
      </c>
      <c r="M231" s="15"/>
      <c r="N231" s="15"/>
    </row>
    <row r="232" spans="1:14" ht="24">
      <c r="A232" s="11"/>
      <c r="B232" s="136">
        <f t="shared" si="19"/>
        <v>6</v>
      </c>
      <c r="C232" s="213">
        <v>38498</v>
      </c>
      <c r="D232" s="61">
        <v>405.68</v>
      </c>
      <c r="E232" s="77">
        <v>7.981</v>
      </c>
      <c r="F232" s="60">
        <f t="shared" si="22"/>
        <v>0.6895584</v>
      </c>
      <c r="G232" s="77">
        <f t="shared" si="20"/>
        <v>82.43333333333334</v>
      </c>
      <c r="H232" s="60">
        <f t="shared" si="21"/>
        <v>56.842597440000006</v>
      </c>
      <c r="I232" s="93" t="s">
        <v>106</v>
      </c>
      <c r="J232" s="61">
        <v>26.6</v>
      </c>
      <c r="K232" s="61">
        <v>92.8</v>
      </c>
      <c r="L232" s="61">
        <v>127.9</v>
      </c>
      <c r="M232" s="15"/>
      <c r="N232" s="15"/>
    </row>
    <row r="233" spans="1:14" ht="24">
      <c r="A233" s="11"/>
      <c r="B233" s="136">
        <f t="shared" si="19"/>
        <v>7</v>
      </c>
      <c r="C233" s="213">
        <v>38509</v>
      </c>
      <c r="D233" s="61">
        <v>405.83</v>
      </c>
      <c r="E233" s="77">
        <v>12.399</v>
      </c>
      <c r="F233" s="60">
        <f t="shared" si="22"/>
        <v>1.0712736</v>
      </c>
      <c r="G233" s="77">
        <f t="shared" si="20"/>
        <v>37.986666666666665</v>
      </c>
      <c r="H233" s="60">
        <f t="shared" si="21"/>
        <v>40.694113152</v>
      </c>
      <c r="I233" s="93" t="s">
        <v>38</v>
      </c>
      <c r="J233" s="61">
        <v>59.97</v>
      </c>
      <c r="K233" s="61">
        <v>30.38</v>
      </c>
      <c r="L233" s="61">
        <v>23.61</v>
      </c>
      <c r="M233" s="15"/>
      <c r="N233" s="15"/>
    </row>
    <row r="234" spans="1:14" ht="24">
      <c r="A234" s="11"/>
      <c r="B234" s="136">
        <f t="shared" si="19"/>
        <v>8</v>
      </c>
      <c r="C234" s="213">
        <v>38512</v>
      </c>
      <c r="D234" s="61">
        <v>406.34</v>
      </c>
      <c r="E234" s="77">
        <v>27.077</v>
      </c>
      <c r="F234" s="60">
        <f t="shared" si="22"/>
        <v>2.3394528</v>
      </c>
      <c r="G234" s="77">
        <f t="shared" si="20"/>
        <v>160.79999999999998</v>
      </c>
      <c r="H234" s="60">
        <f t="shared" si="21"/>
        <v>376.18401023999996</v>
      </c>
      <c r="I234" s="93" t="s">
        <v>39</v>
      </c>
      <c r="J234" s="61">
        <v>160.1</v>
      </c>
      <c r="K234" s="61">
        <v>184.6</v>
      </c>
      <c r="L234" s="61">
        <v>137.7</v>
      </c>
      <c r="M234" s="15"/>
      <c r="N234" s="15"/>
    </row>
    <row r="235" spans="1:14" ht="24">
      <c r="A235" s="11"/>
      <c r="B235" s="136">
        <f t="shared" si="19"/>
        <v>9</v>
      </c>
      <c r="C235" s="213">
        <v>38523</v>
      </c>
      <c r="D235" s="61">
        <v>405.36</v>
      </c>
      <c r="E235" s="77">
        <v>1.218</v>
      </c>
      <c r="F235" s="60">
        <f t="shared" si="22"/>
        <v>0.1052352</v>
      </c>
      <c r="G235" s="77">
        <f t="shared" si="20"/>
        <v>30.656666666666666</v>
      </c>
      <c r="H235" s="60">
        <f t="shared" si="21"/>
        <v>3.226160448</v>
      </c>
      <c r="I235" s="93" t="s">
        <v>107</v>
      </c>
      <c r="J235" s="61">
        <v>32.12</v>
      </c>
      <c r="K235" s="61">
        <v>27.56</v>
      </c>
      <c r="L235" s="61">
        <v>32.29</v>
      </c>
      <c r="M235" s="15"/>
      <c r="N235" s="15"/>
    </row>
    <row r="236" spans="1:14" ht="24">
      <c r="A236" s="11"/>
      <c r="B236" s="136">
        <f t="shared" si="19"/>
        <v>10</v>
      </c>
      <c r="C236" s="213">
        <v>38551</v>
      </c>
      <c r="D236" s="61">
        <v>406</v>
      </c>
      <c r="E236" s="77">
        <v>14.244</v>
      </c>
      <c r="F236" s="60">
        <f t="shared" si="22"/>
        <v>1.2306816</v>
      </c>
      <c r="G236" s="77">
        <f t="shared" si="20"/>
        <v>84.48333333333333</v>
      </c>
      <c r="H236" s="60">
        <f t="shared" si="21"/>
        <v>103.97208384000001</v>
      </c>
      <c r="I236" s="93" t="s">
        <v>41</v>
      </c>
      <c r="J236" s="61">
        <v>88.61</v>
      </c>
      <c r="K236" s="61">
        <v>83.99</v>
      </c>
      <c r="L236" s="61">
        <v>80.85</v>
      </c>
      <c r="M236" s="15"/>
      <c r="N236" s="15"/>
    </row>
    <row r="237" spans="1:14" ht="24">
      <c r="A237" s="11"/>
      <c r="B237" s="136">
        <f t="shared" si="19"/>
        <v>11</v>
      </c>
      <c r="C237" s="213">
        <v>38559</v>
      </c>
      <c r="D237" s="61">
        <v>407.4</v>
      </c>
      <c r="E237" s="77">
        <v>100.831</v>
      </c>
      <c r="F237" s="60">
        <f t="shared" si="22"/>
        <v>8.711798400000001</v>
      </c>
      <c r="G237" s="77">
        <f t="shared" si="20"/>
        <v>193.9333333333333</v>
      </c>
      <c r="H237" s="60">
        <f t="shared" si="21"/>
        <v>1689.50810304</v>
      </c>
      <c r="I237" s="10" t="s">
        <v>42</v>
      </c>
      <c r="J237" s="61">
        <v>171.8</v>
      </c>
      <c r="K237" s="61">
        <v>243.2</v>
      </c>
      <c r="L237" s="61">
        <v>166.8</v>
      </c>
      <c r="M237" s="15"/>
      <c r="N237" s="15"/>
    </row>
    <row r="238" spans="1:14" ht="24">
      <c r="A238" s="11"/>
      <c r="B238" s="136">
        <f t="shared" si="19"/>
        <v>12</v>
      </c>
      <c r="C238" s="213">
        <v>38560</v>
      </c>
      <c r="D238" s="61">
        <v>406.98</v>
      </c>
      <c r="E238" s="77">
        <v>67.521</v>
      </c>
      <c r="F238" s="60">
        <f t="shared" si="22"/>
        <v>5.8338144000000005</v>
      </c>
      <c r="G238" s="77">
        <f t="shared" si="20"/>
        <v>330.6666666666667</v>
      </c>
      <c r="H238" s="60">
        <f t="shared" si="21"/>
        <v>1929.0479616000002</v>
      </c>
      <c r="I238" s="10" t="s">
        <v>108</v>
      </c>
      <c r="J238" s="61">
        <v>367.5</v>
      </c>
      <c r="K238" s="61">
        <v>330.8</v>
      </c>
      <c r="L238" s="61">
        <v>293.7</v>
      </c>
      <c r="M238" s="15"/>
      <c r="N238" s="15"/>
    </row>
    <row r="239" spans="1:15" ht="24">
      <c r="A239" s="11"/>
      <c r="B239" s="136">
        <f t="shared" si="19"/>
        <v>13</v>
      </c>
      <c r="C239" s="213">
        <v>38578</v>
      </c>
      <c r="D239" s="61">
        <v>407.88</v>
      </c>
      <c r="E239" s="77">
        <v>153.517</v>
      </c>
      <c r="F239" s="60">
        <f t="shared" si="22"/>
        <v>13.263868800000001</v>
      </c>
      <c r="I239" s="10" t="s">
        <v>44</v>
      </c>
      <c r="J239" s="61">
        <v>0</v>
      </c>
      <c r="K239" s="61">
        <v>0</v>
      </c>
      <c r="L239" s="61">
        <v>0</v>
      </c>
      <c r="M239" s="15"/>
      <c r="N239" s="77">
        <v>0.001</v>
      </c>
      <c r="O239" s="62">
        <f aca="true" t="shared" si="23" ref="O239:O247">N239*F239</f>
        <v>0.013263868800000002</v>
      </c>
    </row>
    <row r="240" spans="1:15" ht="24">
      <c r="A240" s="11"/>
      <c r="B240" s="136">
        <f t="shared" si="19"/>
        <v>14</v>
      </c>
      <c r="C240" s="213">
        <v>38578</v>
      </c>
      <c r="D240" s="61">
        <v>408.47</v>
      </c>
      <c r="E240" s="77">
        <v>203.341</v>
      </c>
      <c r="F240" s="60">
        <f t="shared" si="22"/>
        <v>17.5686624</v>
      </c>
      <c r="I240" s="10" t="s">
        <v>45</v>
      </c>
      <c r="J240" s="61">
        <v>0</v>
      </c>
      <c r="K240" s="61">
        <v>0</v>
      </c>
      <c r="L240" s="61">
        <v>0</v>
      </c>
      <c r="M240" s="15"/>
      <c r="N240" s="77">
        <v>0.001</v>
      </c>
      <c r="O240" s="62">
        <f t="shared" si="23"/>
        <v>0.0175686624</v>
      </c>
    </row>
    <row r="241" spans="1:15" ht="24">
      <c r="A241" s="11"/>
      <c r="B241" s="136">
        <f t="shared" si="19"/>
        <v>15</v>
      </c>
      <c r="C241" s="213">
        <v>38579</v>
      </c>
      <c r="D241" s="61">
        <v>409.35</v>
      </c>
      <c r="E241" s="77">
        <v>297.691</v>
      </c>
      <c r="F241" s="60">
        <f t="shared" si="22"/>
        <v>25.7205024</v>
      </c>
      <c r="I241" s="10" t="s">
        <v>109</v>
      </c>
      <c r="J241" s="61">
        <v>0</v>
      </c>
      <c r="K241" s="61">
        <v>0</v>
      </c>
      <c r="L241" s="61">
        <v>0</v>
      </c>
      <c r="M241" s="15"/>
      <c r="N241" s="77">
        <v>0.001</v>
      </c>
      <c r="O241" s="62">
        <f t="shared" si="23"/>
        <v>0.0257205024</v>
      </c>
    </row>
    <row r="242" spans="1:15" ht="24">
      <c r="A242" s="11"/>
      <c r="B242" s="136">
        <f t="shared" si="19"/>
        <v>16</v>
      </c>
      <c r="C242" s="213">
        <v>38615</v>
      </c>
      <c r="D242" s="61">
        <v>408.275</v>
      </c>
      <c r="E242" s="77">
        <v>192.014</v>
      </c>
      <c r="F242" s="60">
        <f t="shared" si="22"/>
        <v>16.590009600000002</v>
      </c>
      <c r="I242" s="10" t="s">
        <v>110</v>
      </c>
      <c r="J242" s="61">
        <v>0</v>
      </c>
      <c r="K242" s="61">
        <v>0</v>
      </c>
      <c r="L242" s="61">
        <v>0</v>
      </c>
      <c r="M242" s="15"/>
      <c r="N242" s="77">
        <v>0.001</v>
      </c>
      <c r="O242" s="62">
        <f t="shared" si="23"/>
        <v>0.016590009600000004</v>
      </c>
    </row>
    <row r="243" spans="1:15" ht="24">
      <c r="A243" s="11"/>
      <c r="B243" s="136">
        <f t="shared" si="19"/>
        <v>17</v>
      </c>
      <c r="C243" s="213">
        <v>38624</v>
      </c>
      <c r="D243" s="61">
        <v>410.01</v>
      </c>
      <c r="E243" s="77">
        <v>429.76</v>
      </c>
      <c r="F243" s="60">
        <f t="shared" si="22"/>
        <v>37.131264</v>
      </c>
      <c r="I243" s="10" t="s">
        <v>111</v>
      </c>
      <c r="J243" s="61">
        <v>0</v>
      </c>
      <c r="K243" s="61">
        <v>0</v>
      </c>
      <c r="L243" s="61">
        <v>0</v>
      </c>
      <c r="M243" s="15"/>
      <c r="N243" s="77">
        <v>0.001</v>
      </c>
      <c r="O243" s="62">
        <f t="shared" si="23"/>
        <v>0.037131264000000004</v>
      </c>
    </row>
    <row r="244" spans="1:15" ht="24">
      <c r="A244" s="11"/>
      <c r="B244" s="136">
        <f t="shared" si="19"/>
        <v>18</v>
      </c>
      <c r="C244" s="213">
        <v>38625</v>
      </c>
      <c r="D244" s="61">
        <v>409.67</v>
      </c>
      <c r="E244" s="77">
        <v>356.939</v>
      </c>
      <c r="F244" s="60">
        <f t="shared" si="22"/>
        <v>30.839529600000002</v>
      </c>
      <c r="I244" s="10" t="s">
        <v>112</v>
      </c>
      <c r="J244" s="61">
        <v>0</v>
      </c>
      <c r="K244" s="61">
        <v>0</v>
      </c>
      <c r="L244" s="61">
        <v>0</v>
      </c>
      <c r="M244" s="15"/>
      <c r="N244" s="77">
        <v>0.001</v>
      </c>
      <c r="O244" s="62">
        <f t="shared" si="23"/>
        <v>0.030839529600000002</v>
      </c>
    </row>
    <row r="245" spans="1:15" ht="24">
      <c r="A245" s="11"/>
      <c r="B245" s="136">
        <f t="shared" si="19"/>
        <v>19</v>
      </c>
      <c r="C245" s="213">
        <v>38628</v>
      </c>
      <c r="D245" s="61">
        <v>408.11</v>
      </c>
      <c r="E245" s="77">
        <v>156.481</v>
      </c>
      <c r="F245" s="60">
        <f t="shared" si="22"/>
        <v>13.5199584</v>
      </c>
      <c r="I245" s="10" t="s">
        <v>113</v>
      </c>
      <c r="J245" s="61">
        <v>0</v>
      </c>
      <c r="K245" s="61">
        <v>0</v>
      </c>
      <c r="L245" s="61">
        <v>0</v>
      </c>
      <c r="M245" s="15"/>
      <c r="N245" s="77">
        <v>0.001</v>
      </c>
      <c r="O245" s="62">
        <f t="shared" si="23"/>
        <v>0.0135199584</v>
      </c>
    </row>
    <row r="246" spans="1:15" ht="24">
      <c r="A246" s="11"/>
      <c r="B246" s="136">
        <f t="shared" si="19"/>
        <v>20</v>
      </c>
      <c r="C246" s="213">
        <v>38637</v>
      </c>
      <c r="D246" s="61">
        <v>406.57</v>
      </c>
      <c r="E246" s="77">
        <v>44.644</v>
      </c>
      <c r="F246" s="60">
        <f t="shared" si="22"/>
        <v>3.8572416</v>
      </c>
      <c r="I246" s="10" t="s">
        <v>114</v>
      </c>
      <c r="J246" s="61">
        <v>0</v>
      </c>
      <c r="K246" s="61">
        <v>0</v>
      </c>
      <c r="L246" s="61">
        <v>0</v>
      </c>
      <c r="M246" s="15"/>
      <c r="N246" s="77">
        <v>0.001</v>
      </c>
      <c r="O246" s="62">
        <f t="shared" si="23"/>
        <v>0.0038572416</v>
      </c>
    </row>
    <row r="247" spans="1:15" ht="24">
      <c r="A247" s="11"/>
      <c r="B247" s="139">
        <f t="shared" si="19"/>
        <v>21</v>
      </c>
      <c r="C247" s="217">
        <v>38653</v>
      </c>
      <c r="D247" s="88">
        <v>406.35</v>
      </c>
      <c r="E247" s="89">
        <v>22.412</v>
      </c>
      <c r="F247" s="90">
        <f t="shared" si="22"/>
        <v>1.9363968</v>
      </c>
      <c r="I247" s="87" t="s">
        <v>99</v>
      </c>
      <c r="J247" s="88">
        <v>0</v>
      </c>
      <c r="K247" s="88">
        <v>0</v>
      </c>
      <c r="L247" s="88">
        <v>0</v>
      </c>
      <c r="M247" s="15"/>
      <c r="N247" s="89">
        <v>0.001</v>
      </c>
      <c r="O247" s="91">
        <f t="shared" si="23"/>
        <v>0.0019363968</v>
      </c>
    </row>
    <row r="248" spans="1:14" ht="24">
      <c r="A248" s="11"/>
      <c r="B248" s="136">
        <v>1</v>
      </c>
      <c r="C248" s="213">
        <v>38864</v>
      </c>
      <c r="D248" s="61">
        <v>406.43</v>
      </c>
      <c r="E248" s="77">
        <v>33.109</v>
      </c>
      <c r="F248" s="60">
        <f t="shared" si="22"/>
        <v>2.8606176000000003</v>
      </c>
      <c r="G248" s="77">
        <f>+AVERAGE(J248:L248)</f>
        <v>377.7333333333333</v>
      </c>
      <c r="H248" s="60">
        <f>G248*F248</f>
        <v>1080.55062144</v>
      </c>
      <c r="I248" s="10" t="s">
        <v>115</v>
      </c>
      <c r="J248" s="61">
        <v>410.3</v>
      </c>
      <c r="K248" s="61">
        <v>374</v>
      </c>
      <c r="L248" s="61">
        <v>348.9</v>
      </c>
      <c r="M248" s="15"/>
      <c r="N248" s="15"/>
    </row>
    <row r="249" spans="1:14" ht="24">
      <c r="A249" s="11"/>
      <c r="B249" s="136">
        <v>2</v>
      </c>
      <c r="C249" s="213">
        <v>38897</v>
      </c>
      <c r="D249" s="61">
        <v>405.52</v>
      </c>
      <c r="E249" s="77">
        <v>1.698</v>
      </c>
      <c r="F249" s="60">
        <f t="shared" si="22"/>
        <v>0.1467072</v>
      </c>
      <c r="G249" s="77">
        <f aca="true" t="shared" si="24" ref="G249:G269">+AVERAGE(J249:L249)</f>
        <v>130.83333333333334</v>
      </c>
      <c r="H249" s="60">
        <f aca="true" t="shared" si="25" ref="H249:H269">G249*F249</f>
        <v>19.194192</v>
      </c>
      <c r="I249" s="10" t="s">
        <v>105</v>
      </c>
      <c r="J249" s="61">
        <v>134.4</v>
      </c>
      <c r="K249" s="61">
        <v>125.1</v>
      </c>
      <c r="L249" s="61">
        <v>133</v>
      </c>
      <c r="M249" s="15"/>
      <c r="N249" s="15"/>
    </row>
    <row r="250" spans="1:14" ht="24">
      <c r="A250" s="11"/>
      <c r="B250" s="136">
        <v>3</v>
      </c>
      <c r="C250" s="213">
        <v>38907</v>
      </c>
      <c r="D250" s="61">
        <v>406.9</v>
      </c>
      <c r="E250" s="77">
        <v>63.486</v>
      </c>
      <c r="F250" s="60">
        <f t="shared" si="22"/>
        <v>5.4851904000000005</v>
      </c>
      <c r="G250" s="77">
        <f t="shared" si="24"/>
        <v>480.5333333333333</v>
      </c>
      <c r="H250" s="60">
        <f t="shared" si="25"/>
        <v>2635.81682688</v>
      </c>
      <c r="I250" s="10" t="s">
        <v>116</v>
      </c>
      <c r="J250" s="61">
        <v>476.4</v>
      </c>
      <c r="K250" s="61">
        <v>487.2</v>
      </c>
      <c r="L250" s="61">
        <v>478</v>
      </c>
      <c r="M250" s="15"/>
      <c r="N250" s="15"/>
    </row>
    <row r="251" spans="1:14" ht="24">
      <c r="A251" s="11"/>
      <c r="B251" s="136">
        <v>4</v>
      </c>
      <c r="C251" s="213">
        <v>38915</v>
      </c>
      <c r="D251" s="61">
        <v>405.69</v>
      </c>
      <c r="E251" s="77">
        <v>4.805</v>
      </c>
      <c r="F251" s="60">
        <f t="shared" si="22"/>
        <v>0.415152</v>
      </c>
      <c r="G251" s="77">
        <f t="shared" si="24"/>
        <v>165.63333333333333</v>
      </c>
      <c r="H251" s="60">
        <f t="shared" si="25"/>
        <v>68.7630096</v>
      </c>
      <c r="I251" s="10" t="s">
        <v>117</v>
      </c>
      <c r="J251" s="61">
        <v>155.4</v>
      </c>
      <c r="K251" s="61">
        <v>173.1</v>
      </c>
      <c r="L251" s="61">
        <v>168.4</v>
      </c>
      <c r="M251" s="15"/>
      <c r="N251" s="15"/>
    </row>
    <row r="252" spans="1:14" ht="24">
      <c r="A252" s="11"/>
      <c r="B252" s="136">
        <v>5</v>
      </c>
      <c r="C252" s="213">
        <v>38925</v>
      </c>
      <c r="D252" s="61">
        <v>406.04</v>
      </c>
      <c r="E252" s="77">
        <v>18.145</v>
      </c>
      <c r="F252" s="60">
        <f t="shared" si="22"/>
        <v>1.567728</v>
      </c>
      <c r="G252" s="77">
        <f t="shared" si="24"/>
        <v>215.1</v>
      </c>
      <c r="H252" s="60">
        <f t="shared" si="25"/>
        <v>337.2182928</v>
      </c>
      <c r="I252" s="10" t="s">
        <v>106</v>
      </c>
      <c r="J252" s="61">
        <v>205.4</v>
      </c>
      <c r="K252" s="61">
        <v>212.5</v>
      </c>
      <c r="L252" s="61">
        <v>227.4</v>
      </c>
      <c r="M252" s="15"/>
      <c r="N252" s="15"/>
    </row>
    <row r="253" spans="1:15" ht="24">
      <c r="A253" s="11"/>
      <c r="B253" s="136">
        <v>6</v>
      </c>
      <c r="C253" s="213">
        <v>38931</v>
      </c>
      <c r="D253" s="61">
        <v>407.985</v>
      </c>
      <c r="E253" s="77">
        <v>169.248</v>
      </c>
      <c r="F253" s="60">
        <f t="shared" si="22"/>
        <v>14.6230272</v>
      </c>
      <c r="I253" s="10" t="s">
        <v>118</v>
      </c>
      <c r="J253" s="61">
        <v>0</v>
      </c>
      <c r="K253" s="61">
        <v>0</v>
      </c>
      <c r="L253" s="61">
        <v>0</v>
      </c>
      <c r="M253" s="15"/>
      <c r="N253" s="77">
        <v>0.001</v>
      </c>
      <c r="O253" s="62">
        <f>N253*F253</f>
        <v>0.0146230272</v>
      </c>
    </row>
    <row r="254" spans="1:15" ht="24">
      <c r="A254" s="11"/>
      <c r="B254" s="136">
        <v>7</v>
      </c>
      <c r="C254" s="213">
        <v>38944</v>
      </c>
      <c r="D254" s="61">
        <v>406.725</v>
      </c>
      <c r="E254" s="77">
        <v>64.934</v>
      </c>
      <c r="F254" s="60">
        <f t="shared" si="22"/>
        <v>5.6102976</v>
      </c>
      <c r="I254" s="10" t="s">
        <v>119</v>
      </c>
      <c r="J254" s="61">
        <v>0</v>
      </c>
      <c r="K254" s="61">
        <v>0</v>
      </c>
      <c r="L254" s="61">
        <v>0</v>
      </c>
      <c r="M254" s="15"/>
      <c r="N254" s="77">
        <v>0.001</v>
      </c>
      <c r="O254" s="62">
        <f>N254*F254</f>
        <v>0.0056102976</v>
      </c>
    </row>
    <row r="255" spans="1:15" ht="24.75" thickBot="1">
      <c r="A255" s="73"/>
      <c r="B255" s="140">
        <v>8</v>
      </c>
      <c r="C255" s="215">
        <v>38953</v>
      </c>
      <c r="D255" s="70">
        <v>406.39</v>
      </c>
      <c r="E255" s="80">
        <v>38.876</v>
      </c>
      <c r="F255" s="71">
        <f t="shared" si="22"/>
        <v>3.3588864</v>
      </c>
      <c r="I255" s="69" t="s">
        <v>107</v>
      </c>
      <c r="J255" s="70">
        <v>0</v>
      </c>
      <c r="K255" s="70">
        <v>0</v>
      </c>
      <c r="L255" s="70">
        <v>0</v>
      </c>
      <c r="M255" s="15"/>
      <c r="N255" s="80">
        <v>0.001</v>
      </c>
      <c r="O255" s="72">
        <f>N255*F255</f>
        <v>0.0033588864</v>
      </c>
    </row>
    <row r="256" spans="1:14" ht="24">
      <c r="A256" s="11"/>
      <c r="B256" s="136">
        <v>1</v>
      </c>
      <c r="C256" s="213">
        <v>39193</v>
      </c>
      <c r="D256" s="61">
        <v>405.37</v>
      </c>
      <c r="E256" s="77">
        <v>1.914</v>
      </c>
      <c r="F256" s="60">
        <f t="shared" si="22"/>
        <v>0.1653696</v>
      </c>
      <c r="G256" s="77">
        <f t="shared" si="24"/>
        <v>45.74766666666667</v>
      </c>
      <c r="H256" s="60">
        <f t="shared" si="25"/>
        <v>7.565273337600001</v>
      </c>
      <c r="I256" s="96" t="s">
        <v>32</v>
      </c>
      <c r="J256" s="61">
        <v>52.403</v>
      </c>
      <c r="K256" s="61">
        <v>42.835</v>
      </c>
      <c r="L256" s="61">
        <v>42.005</v>
      </c>
      <c r="M256" s="15"/>
      <c r="N256" s="15"/>
    </row>
    <row r="257" spans="1:14" ht="24">
      <c r="A257" s="11"/>
      <c r="B257" s="136">
        <f aca="true" t="shared" si="26" ref="B257:B272">+B256+1</f>
        <v>2</v>
      </c>
      <c r="C257" s="213">
        <v>39203</v>
      </c>
      <c r="D257" s="61">
        <v>406</v>
      </c>
      <c r="E257" s="77">
        <v>19.083</v>
      </c>
      <c r="F257" s="60">
        <f t="shared" si="22"/>
        <v>1.6487711999999999</v>
      </c>
      <c r="G257" s="77">
        <f t="shared" si="24"/>
        <v>167.81725666666668</v>
      </c>
      <c r="H257" s="60">
        <f t="shared" si="25"/>
        <v>276.692259655008</v>
      </c>
      <c r="I257" s="96" t="s">
        <v>33</v>
      </c>
      <c r="J257" s="61">
        <v>173.821</v>
      </c>
      <c r="K257" s="61">
        <v>158.55077</v>
      </c>
      <c r="L257" s="61">
        <v>171.08</v>
      </c>
      <c r="M257" s="15"/>
      <c r="N257" s="15"/>
    </row>
    <row r="258" spans="1:14" ht="24">
      <c r="A258" s="11"/>
      <c r="B258" s="136">
        <f t="shared" si="26"/>
        <v>3</v>
      </c>
      <c r="C258" s="213">
        <v>39223</v>
      </c>
      <c r="D258" s="61">
        <v>406.45</v>
      </c>
      <c r="E258" s="77">
        <v>46.817</v>
      </c>
      <c r="F258" s="60">
        <f t="shared" si="22"/>
        <v>4.0449888000000005</v>
      </c>
      <c r="G258" s="77">
        <f t="shared" si="24"/>
        <v>719.8066666666667</v>
      </c>
      <c r="H258" s="60">
        <f t="shared" si="25"/>
        <v>2911.6099048320007</v>
      </c>
      <c r="I258" s="96" t="s">
        <v>120</v>
      </c>
      <c r="J258" s="61">
        <v>729.861</v>
      </c>
      <c r="K258" s="61">
        <v>693.896</v>
      </c>
      <c r="L258" s="61">
        <v>735.663</v>
      </c>
      <c r="M258" s="15"/>
      <c r="N258" s="15"/>
    </row>
    <row r="259" spans="1:14" ht="24">
      <c r="A259" s="11"/>
      <c r="B259" s="136">
        <f t="shared" si="26"/>
        <v>4</v>
      </c>
      <c r="C259" s="213">
        <v>39230</v>
      </c>
      <c r="D259" s="61">
        <v>405.81</v>
      </c>
      <c r="E259" s="77">
        <v>16.46</v>
      </c>
      <c r="F259" s="60">
        <f t="shared" si="22"/>
        <v>1.422144</v>
      </c>
      <c r="G259" s="77">
        <f t="shared" si="24"/>
        <v>417.19733333333335</v>
      </c>
      <c r="H259" s="60">
        <f t="shared" si="25"/>
        <v>593.3146844160001</v>
      </c>
      <c r="I259" s="96" t="s">
        <v>121</v>
      </c>
      <c r="J259" s="61">
        <v>413.683</v>
      </c>
      <c r="K259" s="61">
        <v>431.821</v>
      </c>
      <c r="L259" s="61">
        <v>406.088</v>
      </c>
      <c r="M259" s="15"/>
      <c r="N259" s="15"/>
    </row>
    <row r="260" spans="1:14" ht="24">
      <c r="A260" s="11"/>
      <c r="B260" s="136">
        <f t="shared" si="26"/>
        <v>5</v>
      </c>
      <c r="C260" s="218">
        <v>39234</v>
      </c>
      <c r="D260" s="61">
        <v>405.9</v>
      </c>
      <c r="E260" s="77">
        <v>21.19</v>
      </c>
      <c r="F260" s="60">
        <f t="shared" si="22"/>
        <v>1.8308160000000002</v>
      </c>
      <c r="G260" s="77">
        <f t="shared" si="24"/>
        <v>340.55566666666664</v>
      </c>
      <c r="H260" s="60">
        <f t="shared" si="25"/>
        <v>623.494763424</v>
      </c>
      <c r="I260" s="10" t="s">
        <v>35</v>
      </c>
      <c r="J260" s="61">
        <v>332.003</v>
      </c>
      <c r="K260" s="61">
        <v>327.627</v>
      </c>
      <c r="L260" s="61">
        <v>362.037</v>
      </c>
      <c r="M260" s="15"/>
      <c r="N260" s="15"/>
    </row>
    <row r="261" spans="1:14" ht="24">
      <c r="A261" s="11"/>
      <c r="B261" s="136">
        <f t="shared" si="26"/>
        <v>6</v>
      </c>
      <c r="C261" s="218">
        <v>39253</v>
      </c>
      <c r="D261" s="61">
        <v>405.94</v>
      </c>
      <c r="E261" s="77">
        <v>14.33</v>
      </c>
      <c r="F261" s="60">
        <f t="shared" si="22"/>
        <v>1.238112</v>
      </c>
      <c r="G261" s="77">
        <f t="shared" si="24"/>
        <v>369.25233333333335</v>
      </c>
      <c r="H261" s="60">
        <f t="shared" si="25"/>
        <v>457.1757449280001</v>
      </c>
      <c r="I261" s="10" t="s">
        <v>36</v>
      </c>
      <c r="J261" s="61">
        <v>360.465</v>
      </c>
      <c r="K261" s="61">
        <v>372.913</v>
      </c>
      <c r="L261" s="61">
        <v>374.379</v>
      </c>
      <c r="M261" s="15"/>
      <c r="N261" s="15"/>
    </row>
    <row r="262" spans="1:14" ht="24">
      <c r="A262" s="11"/>
      <c r="B262" s="136">
        <f t="shared" si="26"/>
        <v>7</v>
      </c>
      <c r="C262" s="218">
        <v>39261</v>
      </c>
      <c r="D262" s="61">
        <v>405.81</v>
      </c>
      <c r="E262" s="77">
        <v>10.383</v>
      </c>
      <c r="F262" s="60">
        <f t="shared" si="22"/>
        <v>0.8970912</v>
      </c>
      <c r="G262" s="77">
        <f t="shared" si="24"/>
        <v>157.14966666666666</v>
      </c>
      <c r="H262" s="60">
        <f t="shared" si="25"/>
        <v>140.97758304959999</v>
      </c>
      <c r="I262" s="10" t="s">
        <v>122</v>
      </c>
      <c r="J262" s="61">
        <v>156.325</v>
      </c>
      <c r="K262" s="61">
        <v>159.2</v>
      </c>
      <c r="L262" s="61">
        <v>155.924</v>
      </c>
      <c r="M262" s="15"/>
      <c r="N262" s="15"/>
    </row>
    <row r="263" spans="1:14" ht="24">
      <c r="A263" s="11"/>
      <c r="B263" s="136">
        <f t="shared" si="26"/>
        <v>8</v>
      </c>
      <c r="C263" s="213">
        <v>39273</v>
      </c>
      <c r="D263" s="61">
        <v>405.47</v>
      </c>
      <c r="E263" s="77">
        <v>4.221</v>
      </c>
      <c r="F263" s="60">
        <f t="shared" si="22"/>
        <v>0.36469440000000003</v>
      </c>
      <c r="G263" s="77">
        <f t="shared" si="24"/>
        <v>45.42033333333333</v>
      </c>
      <c r="H263" s="60">
        <f t="shared" si="25"/>
        <v>16.564541212800002</v>
      </c>
      <c r="I263" s="10" t="s">
        <v>123</v>
      </c>
      <c r="J263" s="61">
        <v>44.792</v>
      </c>
      <c r="K263" s="61">
        <v>39.745</v>
      </c>
      <c r="L263" s="61">
        <v>51.724</v>
      </c>
      <c r="M263" s="15"/>
      <c r="N263" s="15"/>
    </row>
    <row r="264" spans="1:14" ht="24">
      <c r="A264" s="11"/>
      <c r="B264" s="136">
        <f t="shared" si="26"/>
        <v>9</v>
      </c>
      <c r="C264" s="213">
        <v>39283</v>
      </c>
      <c r="D264" s="61">
        <v>405.37</v>
      </c>
      <c r="E264" s="77">
        <v>2.036</v>
      </c>
      <c r="F264" s="60">
        <f t="shared" si="22"/>
        <v>0.17591040000000002</v>
      </c>
      <c r="G264" s="77">
        <f t="shared" si="24"/>
        <v>95.21666666666665</v>
      </c>
      <c r="H264" s="60">
        <f t="shared" si="25"/>
        <v>16.74960192</v>
      </c>
      <c r="I264" s="10" t="s">
        <v>38</v>
      </c>
      <c r="J264" s="61">
        <v>100.19</v>
      </c>
      <c r="K264" s="61">
        <v>99.697</v>
      </c>
      <c r="L264" s="61">
        <v>85.763</v>
      </c>
      <c r="M264" s="15"/>
      <c r="N264" s="15"/>
    </row>
    <row r="265" spans="1:14" ht="24">
      <c r="A265" s="11"/>
      <c r="B265" s="136">
        <f t="shared" si="26"/>
        <v>10</v>
      </c>
      <c r="C265" s="213">
        <v>39294</v>
      </c>
      <c r="D265" s="61">
        <v>405.85</v>
      </c>
      <c r="E265" s="77">
        <v>13.555</v>
      </c>
      <c r="F265" s="60">
        <f t="shared" si="22"/>
        <v>1.171152</v>
      </c>
      <c r="G265" s="77">
        <f t="shared" si="24"/>
        <v>238.059</v>
      </c>
      <c r="H265" s="60">
        <f t="shared" si="25"/>
        <v>278.803273968</v>
      </c>
      <c r="I265" s="10" t="s">
        <v>39</v>
      </c>
      <c r="J265" s="61">
        <v>194.159</v>
      </c>
      <c r="K265" s="61">
        <v>209.908</v>
      </c>
      <c r="L265" s="61">
        <v>310.11</v>
      </c>
      <c r="M265" s="15"/>
      <c r="N265" s="15"/>
    </row>
    <row r="266" spans="1:14" ht="24">
      <c r="A266" s="11"/>
      <c r="B266" s="136">
        <f t="shared" si="26"/>
        <v>11</v>
      </c>
      <c r="C266" s="213">
        <v>39303</v>
      </c>
      <c r="D266" s="61">
        <v>405.4</v>
      </c>
      <c r="E266" s="77">
        <v>4.831</v>
      </c>
      <c r="F266" s="60">
        <f t="shared" si="22"/>
        <v>0.41739840000000006</v>
      </c>
      <c r="G266" s="77">
        <f t="shared" si="24"/>
        <v>170.68733333333333</v>
      </c>
      <c r="H266" s="60">
        <f t="shared" si="25"/>
        <v>71.24461983360001</v>
      </c>
      <c r="I266" s="10" t="s">
        <v>124</v>
      </c>
      <c r="J266" s="61">
        <v>127.935</v>
      </c>
      <c r="K266" s="61">
        <v>136.213</v>
      </c>
      <c r="L266" s="61">
        <v>247.914</v>
      </c>
      <c r="M266" s="15"/>
      <c r="N266" s="15"/>
    </row>
    <row r="267" spans="1:14" ht="24">
      <c r="A267" s="11"/>
      <c r="B267" s="136">
        <f t="shared" si="26"/>
        <v>12</v>
      </c>
      <c r="C267" s="213">
        <v>39314</v>
      </c>
      <c r="D267" s="61">
        <v>406.58</v>
      </c>
      <c r="E267" s="77">
        <v>67.177</v>
      </c>
      <c r="F267" s="60">
        <f t="shared" si="22"/>
        <v>5.804092800000001</v>
      </c>
      <c r="G267" s="77">
        <f t="shared" si="24"/>
        <v>410.2046666666667</v>
      </c>
      <c r="H267" s="60">
        <f t="shared" si="25"/>
        <v>2380.8659523264005</v>
      </c>
      <c r="I267" s="10" t="s">
        <v>125</v>
      </c>
      <c r="J267" s="61">
        <v>513.345</v>
      </c>
      <c r="K267" s="61">
        <v>445.124</v>
      </c>
      <c r="L267" s="61">
        <v>272.145</v>
      </c>
      <c r="M267" s="15"/>
      <c r="N267" s="15"/>
    </row>
    <row r="268" spans="1:14" ht="24">
      <c r="A268" s="11"/>
      <c r="B268" s="136">
        <f t="shared" si="26"/>
        <v>13</v>
      </c>
      <c r="C268" s="213">
        <v>39323</v>
      </c>
      <c r="D268" s="61">
        <v>406.4</v>
      </c>
      <c r="E268" s="77">
        <v>63.105</v>
      </c>
      <c r="F268" s="60">
        <f t="shared" si="22"/>
        <v>5.452272</v>
      </c>
      <c r="G268" s="77">
        <f t="shared" si="24"/>
        <v>265.964</v>
      </c>
      <c r="H268" s="60">
        <f t="shared" si="25"/>
        <v>1450.1080702079998</v>
      </c>
      <c r="I268" s="10" t="s">
        <v>41</v>
      </c>
      <c r="J268" s="61">
        <v>269.656</v>
      </c>
      <c r="K268" s="61">
        <v>252.205</v>
      </c>
      <c r="L268" s="61">
        <v>276.031</v>
      </c>
      <c r="M268" s="15"/>
      <c r="N268" s="15"/>
    </row>
    <row r="269" spans="1:14" ht="24">
      <c r="A269" s="11"/>
      <c r="B269" s="136">
        <f t="shared" si="26"/>
        <v>14</v>
      </c>
      <c r="C269" s="213">
        <v>39334</v>
      </c>
      <c r="D269" s="61">
        <v>406.11</v>
      </c>
      <c r="E269" s="77">
        <v>41.768</v>
      </c>
      <c r="F269" s="60">
        <f t="shared" si="22"/>
        <v>3.6087552</v>
      </c>
      <c r="G269" s="77">
        <f t="shared" si="24"/>
        <v>182.299</v>
      </c>
      <c r="H269" s="60">
        <f t="shared" si="25"/>
        <v>657.8724642048</v>
      </c>
      <c r="I269" s="10" t="s">
        <v>42</v>
      </c>
      <c r="J269" s="61">
        <v>180.457</v>
      </c>
      <c r="K269" s="61">
        <v>198.177</v>
      </c>
      <c r="L269" s="61">
        <v>168.263</v>
      </c>
      <c r="M269" s="15"/>
      <c r="N269" s="15"/>
    </row>
    <row r="270" spans="1:14" ht="24">
      <c r="A270" s="11"/>
      <c r="B270" s="136">
        <f t="shared" si="26"/>
        <v>15</v>
      </c>
      <c r="C270" s="213">
        <v>39344</v>
      </c>
      <c r="D270" s="61">
        <v>406.45</v>
      </c>
      <c r="E270" s="77">
        <v>59.753</v>
      </c>
      <c r="F270" s="60">
        <f t="shared" si="22"/>
        <v>5.1626592</v>
      </c>
      <c r="G270" s="77">
        <f>+AVERAGE(J270:L270)</f>
        <v>203.69533333333334</v>
      </c>
      <c r="H270" s="60">
        <f>G270*F270</f>
        <v>1051.6095866304001</v>
      </c>
      <c r="I270" s="10" t="s">
        <v>126</v>
      </c>
      <c r="J270" s="61">
        <v>243.464</v>
      </c>
      <c r="K270" s="61">
        <v>160.953</v>
      </c>
      <c r="L270" s="61">
        <v>206.669</v>
      </c>
      <c r="M270" s="15"/>
      <c r="N270" s="15"/>
    </row>
    <row r="271" spans="1:14" ht="24">
      <c r="A271" s="11"/>
      <c r="B271" s="136">
        <f t="shared" si="26"/>
        <v>16</v>
      </c>
      <c r="C271" s="213">
        <v>39354</v>
      </c>
      <c r="D271" s="61">
        <v>406.87</v>
      </c>
      <c r="E271" s="77">
        <v>92.777</v>
      </c>
      <c r="F271" s="60">
        <f t="shared" si="22"/>
        <v>8.0159328</v>
      </c>
      <c r="G271" s="77">
        <f>+AVERAGE(J271:L271)</f>
        <v>1293.593</v>
      </c>
      <c r="H271" s="60">
        <f>G271*F271</f>
        <v>10369.3545585504</v>
      </c>
      <c r="I271" s="10" t="s">
        <v>127</v>
      </c>
      <c r="J271" s="61">
        <v>1034.717</v>
      </c>
      <c r="K271" s="61">
        <v>1887.772</v>
      </c>
      <c r="L271" s="61">
        <v>958.29</v>
      </c>
      <c r="M271" s="15"/>
      <c r="N271" s="15"/>
    </row>
    <row r="272" spans="1:14" ht="24">
      <c r="A272" s="11"/>
      <c r="B272" s="136">
        <f t="shared" si="26"/>
        <v>17</v>
      </c>
      <c r="C272" s="213">
        <v>39362</v>
      </c>
      <c r="D272" s="61">
        <v>407.21</v>
      </c>
      <c r="E272" s="77">
        <v>136.06</v>
      </c>
      <c r="F272" s="60">
        <f t="shared" si="22"/>
        <v>11.755584</v>
      </c>
      <c r="G272" s="77">
        <f aca="true" t="shared" si="27" ref="G272:G280">+AVERAGE(J272:L272)</f>
        <v>387.2796666666666</v>
      </c>
      <c r="H272" s="60">
        <f aca="true" t="shared" si="28" ref="H272:H280">G272*F272</f>
        <v>4552.698652992</v>
      </c>
      <c r="I272" s="10" t="s">
        <v>44</v>
      </c>
      <c r="J272" s="61">
        <v>366.357</v>
      </c>
      <c r="K272" s="61">
        <v>361.695</v>
      </c>
      <c r="L272" s="61">
        <v>433.787</v>
      </c>
      <c r="M272" s="15"/>
      <c r="N272" s="15"/>
    </row>
    <row r="273" spans="1:14" ht="24">
      <c r="A273" s="11"/>
      <c r="B273" s="136">
        <f>+B272+1</f>
        <v>18</v>
      </c>
      <c r="C273" s="213">
        <v>39372</v>
      </c>
      <c r="D273" s="61">
        <v>406.82</v>
      </c>
      <c r="E273" s="77">
        <v>98.206</v>
      </c>
      <c r="F273" s="60">
        <f t="shared" si="22"/>
        <v>8.4849984</v>
      </c>
      <c r="G273" s="77">
        <f t="shared" si="27"/>
        <v>513.4053333333334</v>
      </c>
      <c r="H273" s="60">
        <f t="shared" si="28"/>
        <v>4356.243431884801</v>
      </c>
      <c r="I273" s="10" t="s">
        <v>45</v>
      </c>
      <c r="J273" s="61">
        <v>463.297</v>
      </c>
      <c r="K273" s="61">
        <v>556.402</v>
      </c>
      <c r="L273" s="61">
        <v>520.517</v>
      </c>
      <c r="M273" s="15"/>
      <c r="N273" s="15"/>
    </row>
    <row r="274" spans="1:14" ht="24">
      <c r="A274" s="11"/>
      <c r="B274" s="136">
        <f aca="true" t="shared" si="29" ref="B274:B288">+B273+1</f>
        <v>19</v>
      </c>
      <c r="C274" s="213">
        <v>39384</v>
      </c>
      <c r="D274" s="61">
        <v>405.95</v>
      </c>
      <c r="E274" s="77">
        <v>27.282</v>
      </c>
      <c r="F274" s="60">
        <f t="shared" si="22"/>
        <v>2.3571648</v>
      </c>
      <c r="G274" s="77">
        <f t="shared" si="27"/>
        <v>76.78666666666668</v>
      </c>
      <c r="H274" s="60">
        <f t="shared" si="28"/>
        <v>180.998827776</v>
      </c>
      <c r="I274" s="10" t="s">
        <v>128</v>
      </c>
      <c r="J274" s="61">
        <v>87.634</v>
      </c>
      <c r="K274" s="61">
        <v>66.927</v>
      </c>
      <c r="L274" s="61">
        <v>75.799</v>
      </c>
      <c r="M274" s="15"/>
      <c r="N274" s="15"/>
    </row>
    <row r="275" spans="1:14" ht="24">
      <c r="A275" s="11"/>
      <c r="B275" s="136">
        <f t="shared" si="29"/>
        <v>20</v>
      </c>
      <c r="C275" s="213">
        <v>39394</v>
      </c>
      <c r="D275" s="61">
        <v>406.31</v>
      </c>
      <c r="E275" s="77">
        <v>57.665</v>
      </c>
      <c r="F275" s="60">
        <f t="shared" si="22"/>
        <v>4.9822560000000005</v>
      </c>
      <c r="G275" s="77">
        <f t="shared" si="27"/>
        <v>127.44066666666667</v>
      </c>
      <c r="H275" s="60">
        <f t="shared" si="28"/>
        <v>634.9420261440001</v>
      </c>
      <c r="I275" s="10" t="s">
        <v>129</v>
      </c>
      <c r="J275" s="61">
        <v>117.493</v>
      </c>
      <c r="K275" s="61">
        <v>124.582</v>
      </c>
      <c r="L275" s="61">
        <v>140.247</v>
      </c>
      <c r="M275" s="15"/>
      <c r="N275" s="15"/>
    </row>
    <row r="276" spans="1:14" ht="24">
      <c r="A276" s="11"/>
      <c r="B276" s="136">
        <f t="shared" si="29"/>
        <v>21</v>
      </c>
      <c r="C276" s="213">
        <v>39406</v>
      </c>
      <c r="D276" s="61">
        <v>406.05</v>
      </c>
      <c r="E276" s="77">
        <v>32.897</v>
      </c>
      <c r="F276" s="60">
        <f t="shared" si="22"/>
        <v>2.8423008</v>
      </c>
      <c r="G276" s="77">
        <f t="shared" si="27"/>
        <v>63.260333333333335</v>
      </c>
      <c r="H276" s="60">
        <f t="shared" si="28"/>
        <v>179.8048960416</v>
      </c>
      <c r="I276" s="10" t="s">
        <v>47</v>
      </c>
      <c r="J276" s="61">
        <v>60.434</v>
      </c>
      <c r="K276" s="61">
        <v>69.629</v>
      </c>
      <c r="L276" s="61">
        <v>59.718</v>
      </c>
      <c r="M276" s="15"/>
      <c r="N276" s="15"/>
    </row>
    <row r="277" spans="1:14" ht="24">
      <c r="A277" s="11"/>
      <c r="B277" s="136">
        <f>+B276+1</f>
        <v>22</v>
      </c>
      <c r="C277" s="213">
        <v>39415</v>
      </c>
      <c r="D277" s="61">
        <v>405.93</v>
      </c>
      <c r="E277" s="77">
        <v>23.745</v>
      </c>
      <c r="F277" s="60">
        <f t="shared" si="22"/>
        <v>2.051568</v>
      </c>
      <c r="G277" s="77">
        <f t="shared" si="27"/>
        <v>48.74700000000001</v>
      </c>
      <c r="H277" s="60">
        <f t="shared" si="28"/>
        <v>100.00778529600002</v>
      </c>
      <c r="I277" s="10" t="s">
        <v>48</v>
      </c>
      <c r="J277" s="61">
        <v>35.581</v>
      </c>
      <c r="K277" s="61">
        <v>62.962</v>
      </c>
      <c r="L277" s="61">
        <v>47.698</v>
      </c>
      <c r="M277" s="15"/>
      <c r="N277" s="15"/>
    </row>
    <row r="278" spans="1:14" ht="24">
      <c r="A278" s="11"/>
      <c r="B278" s="136">
        <f t="shared" si="29"/>
        <v>23</v>
      </c>
      <c r="C278" s="213">
        <v>39422</v>
      </c>
      <c r="D278" s="61">
        <v>405.88</v>
      </c>
      <c r="E278" s="77">
        <v>19.774</v>
      </c>
      <c r="F278" s="60">
        <f t="shared" si="22"/>
        <v>1.7084736000000003</v>
      </c>
      <c r="G278" s="77">
        <f t="shared" si="27"/>
        <v>36.19866666666667</v>
      </c>
      <c r="H278" s="60">
        <f t="shared" si="28"/>
        <v>61.84446635520001</v>
      </c>
      <c r="I278" s="10" t="s">
        <v>130</v>
      </c>
      <c r="J278" s="61">
        <v>30.567</v>
      </c>
      <c r="K278" s="61">
        <v>40.13</v>
      </c>
      <c r="L278" s="61">
        <v>37.899</v>
      </c>
      <c r="M278" s="15"/>
      <c r="N278" s="15"/>
    </row>
    <row r="279" spans="1:14" ht="24">
      <c r="A279" s="11"/>
      <c r="B279" s="136">
        <f>+B278+1</f>
        <v>24</v>
      </c>
      <c r="C279" s="213">
        <v>39433</v>
      </c>
      <c r="D279" s="61">
        <v>405.76</v>
      </c>
      <c r="E279" s="77">
        <v>15.958</v>
      </c>
      <c r="F279" s="60">
        <f aca="true" t="shared" si="30" ref="F279:F503">E279*0.0864</f>
        <v>1.3787712</v>
      </c>
      <c r="G279" s="77">
        <f t="shared" si="27"/>
        <v>46.409</v>
      </c>
      <c r="H279" s="60">
        <f t="shared" si="28"/>
        <v>63.9873926208</v>
      </c>
      <c r="I279" s="10" t="s">
        <v>131</v>
      </c>
      <c r="J279" s="61">
        <v>44.28</v>
      </c>
      <c r="K279" s="61">
        <v>49.098</v>
      </c>
      <c r="L279" s="61">
        <v>45.849</v>
      </c>
      <c r="M279" s="15"/>
      <c r="N279" s="15"/>
    </row>
    <row r="280" spans="1:14" ht="24">
      <c r="A280" s="11"/>
      <c r="B280" s="136">
        <f t="shared" si="29"/>
        <v>25</v>
      </c>
      <c r="C280" s="213">
        <v>39442</v>
      </c>
      <c r="D280" s="61">
        <v>405.48</v>
      </c>
      <c r="E280" s="77">
        <v>7.843</v>
      </c>
      <c r="F280" s="60">
        <f t="shared" si="30"/>
        <v>0.6776352</v>
      </c>
      <c r="G280" s="77">
        <f t="shared" si="27"/>
        <v>11.049666666666667</v>
      </c>
      <c r="H280" s="60">
        <f t="shared" si="28"/>
        <v>7.4876430816</v>
      </c>
      <c r="I280" s="10" t="s">
        <v>50</v>
      </c>
      <c r="J280" s="61">
        <v>14.041</v>
      </c>
      <c r="K280" s="61">
        <v>9.761</v>
      </c>
      <c r="L280" s="61">
        <v>9.347</v>
      </c>
      <c r="M280" s="15"/>
      <c r="N280" s="15"/>
    </row>
    <row r="281" spans="1:14" ht="24">
      <c r="A281" s="11"/>
      <c r="B281" s="136">
        <f t="shared" si="29"/>
        <v>26</v>
      </c>
      <c r="C281" s="213">
        <v>39455</v>
      </c>
      <c r="D281" s="61">
        <v>405.13</v>
      </c>
      <c r="E281" s="77">
        <v>0.909</v>
      </c>
      <c r="F281" s="60">
        <f t="shared" si="30"/>
        <v>0.07853760000000001</v>
      </c>
      <c r="G281" s="77">
        <f aca="true" t="shared" si="31" ref="G281:G288">+AVERAGE(J281:L281)</f>
        <v>8.669</v>
      </c>
      <c r="H281" s="60">
        <f aca="true" t="shared" si="32" ref="H281:H288">G281*F281</f>
        <v>0.6808424544000001</v>
      </c>
      <c r="I281" s="10" t="s">
        <v>51</v>
      </c>
      <c r="J281" s="61">
        <v>7.561</v>
      </c>
      <c r="K281" s="61">
        <v>10.371</v>
      </c>
      <c r="L281" s="61">
        <v>8.075</v>
      </c>
      <c r="M281" s="15"/>
      <c r="N281" s="15"/>
    </row>
    <row r="282" spans="1:14" ht="24">
      <c r="A282" s="11"/>
      <c r="B282" s="136">
        <f t="shared" si="29"/>
        <v>27</v>
      </c>
      <c r="C282" s="213">
        <v>39461</v>
      </c>
      <c r="D282" s="61">
        <v>405.11</v>
      </c>
      <c r="E282" s="77">
        <v>0.699</v>
      </c>
      <c r="F282" s="60">
        <f t="shared" si="30"/>
        <v>0.0603936</v>
      </c>
      <c r="G282" s="77">
        <f t="shared" si="31"/>
        <v>4.782333333333333</v>
      </c>
      <c r="H282" s="60">
        <f t="shared" si="32"/>
        <v>0.28882232639999994</v>
      </c>
      <c r="I282" s="10" t="s">
        <v>132</v>
      </c>
      <c r="J282" s="61">
        <v>5.899</v>
      </c>
      <c r="K282" s="61">
        <v>7.089</v>
      </c>
      <c r="L282" s="61">
        <v>1.359</v>
      </c>
      <c r="M282" s="15"/>
      <c r="N282" s="15"/>
    </row>
    <row r="283" spans="1:14" ht="24">
      <c r="A283" s="11"/>
      <c r="B283" s="136">
        <f t="shared" si="29"/>
        <v>28</v>
      </c>
      <c r="C283" s="213">
        <v>39470</v>
      </c>
      <c r="D283" s="61">
        <v>405.07</v>
      </c>
      <c r="E283" s="77">
        <v>0.459</v>
      </c>
      <c r="F283" s="60">
        <f t="shared" si="30"/>
        <v>0.0396576</v>
      </c>
      <c r="G283" s="77">
        <f t="shared" si="31"/>
        <v>17.215333333333334</v>
      </c>
      <c r="H283" s="60">
        <f t="shared" si="32"/>
        <v>0.6827188032</v>
      </c>
      <c r="I283" s="10" t="s">
        <v>133</v>
      </c>
      <c r="J283" s="61">
        <v>18.108</v>
      </c>
      <c r="K283" s="61">
        <v>19.358</v>
      </c>
      <c r="L283" s="61">
        <v>14.18</v>
      </c>
      <c r="M283" s="15"/>
      <c r="N283" s="15"/>
    </row>
    <row r="284" spans="1:14" ht="24">
      <c r="A284" s="11"/>
      <c r="B284" s="136">
        <f t="shared" si="29"/>
        <v>29</v>
      </c>
      <c r="C284" s="213">
        <v>39484</v>
      </c>
      <c r="D284" s="61">
        <v>405.12</v>
      </c>
      <c r="E284" s="77">
        <v>0.795</v>
      </c>
      <c r="F284" s="60">
        <f t="shared" si="30"/>
        <v>0.06868800000000001</v>
      </c>
      <c r="G284" s="77">
        <f t="shared" si="31"/>
        <v>34.531</v>
      </c>
      <c r="H284" s="60">
        <f t="shared" si="32"/>
        <v>2.371865328</v>
      </c>
      <c r="I284" s="10" t="s">
        <v>56</v>
      </c>
      <c r="J284" s="61">
        <v>18.787</v>
      </c>
      <c r="K284" s="61">
        <v>41.395</v>
      </c>
      <c r="L284" s="61">
        <v>43.411</v>
      </c>
      <c r="M284" s="15"/>
      <c r="N284" s="15"/>
    </row>
    <row r="285" spans="1:14" ht="24">
      <c r="A285" s="11"/>
      <c r="B285" s="136">
        <f t="shared" si="29"/>
        <v>30</v>
      </c>
      <c r="C285" s="213">
        <v>39490</v>
      </c>
      <c r="D285" s="61">
        <v>405.07</v>
      </c>
      <c r="E285" s="77">
        <v>0.445</v>
      </c>
      <c r="F285" s="60">
        <f t="shared" si="30"/>
        <v>0.038448</v>
      </c>
      <c r="G285" s="77">
        <f t="shared" si="31"/>
        <v>27.423000000000002</v>
      </c>
      <c r="H285" s="60">
        <f t="shared" si="32"/>
        <v>1.0543595040000002</v>
      </c>
      <c r="I285" s="10" t="s">
        <v>57</v>
      </c>
      <c r="J285" s="61">
        <v>29.712</v>
      </c>
      <c r="K285" s="61">
        <v>27.962</v>
      </c>
      <c r="L285" s="61">
        <v>24.595</v>
      </c>
      <c r="M285" s="15"/>
      <c r="N285" s="15"/>
    </row>
    <row r="286" spans="1:14" ht="24">
      <c r="A286" s="11"/>
      <c r="B286" s="136">
        <f t="shared" si="29"/>
        <v>31</v>
      </c>
      <c r="C286" s="213">
        <v>39504</v>
      </c>
      <c r="D286" s="61">
        <v>405.07</v>
      </c>
      <c r="E286" s="77">
        <v>0.39</v>
      </c>
      <c r="F286" s="60">
        <f t="shared" si="30"/>
        <v>0.033696000000000004</v>
      </c>
      <c r="G286" s="77">
        <f t="shared" si="31"/>
        <v>2.4403333333333332</v>
      </c>
      <c r="H286" s="60">
        <f t="shared" si="32"/>
        <v>0.08222947200000001</v>
      </c>
      <c r="I286" s="10" t="s">
        <v>134</v>
      </c>
      <c r="J286" s="61">
        <v>2.121</v>
      </c>
      <c r="K286" s="61">
        <v>2.779</v>
      </c>
      <c r="L286" s="61">
        <v>2.421</v>
      </c>
      <c r="M286" s="15"/>
      <c r="N286" s="15"/>
    </row>
    <row r="287" spans="1:14" ht="24">
      <c r="A287" s="11"/>
      <c r="B287" s="136">
        <f t="shared" si="29"/>
        <v>32</v>
      </c>
      <c r="C287" s="213">
        <v>39511</v>
      </c>
      <c r="D287" s="61">
        <v>405.15</v>
      </c>
      <c r="E287" s="77">
        <v>0.917</v>
      </c>
      <c r="F287" s="60">
        <f t="shared" si="30"/>
        <v>0.0792288</v>
      </c>
      <c r="G287" s="77">
        <f t="shared" si="31"/>
        <v>19.08366666666667</v>
      </c>
      <c r="H287" s="60">
        <f t="shared" si="32"/>
        <v>1.5119760096000003</v>
      </c>
      <c r="I287" s="10" t="s">
        <v>135</v>
      </c>
      <c r="J287" s="61">
        <v>17.085</v>
      </c>
      <c r="K287" s="61">
        <v>17.536</v>
      </c>
      <c r="L287" s="61">
        <v>22.63</v>
      </c>
      <c r="M287" s="15"/>
      <c r="N287" s="15"/>
    </row>
    <row r="288" spans="1:14" ht="24.75" thickBot="1">
      <c r="A288" s="11"/>
      <c r="B288" s="140">
        <f t="shared" si="29"/>
        <v>33</v>
      </c>
      <c r="C288" s="215">
        <v>39531</v>
      </c>
      <c r="D288" s="70">
        <v>405.06</v>
      </c>
      <c r="E288" s="80">
        <v>0.409</v>
      </c>
      <c r="F288" s="71">
        <f t="shared" si="30"/>
        <v>0.0353376</v>
      </c>
      <c r="G288" s="80">
        <f t="shared" si="31"/>
        <v>13.516</v>
      </c>
      <c r="H288" s="71">
        <f t="shared" si="32"/>
        <v>0.47762300159999993</v>
      </c>
      <c r="I288" s="69" t="s">
        <v>64</v>
      </c>
      <c r="J288" s="70">
        <v>9.514</v>
      </c>
      <c r="K288" s="70">
        <v>17.157</v>
      </c>
      <c r="L288" s="70">
        <v>13.877</v>
      </c>
      <c r="M288" s="15"/>
      <c r="N288" s="15"/>
    </row>
    <row r="289" spans="1:14" ht="24">
      <c r="A289" s="11"/>
      <c r="B289" s="136">
        <v>1</v>
      </c>
      <c r="C289" s="213">
        <v>39540</v>
      </c>
      <c r="D289" s="61">
        <v>405.09</v>
      </c>
      <c r="E289" s="77">
        <v>0.51</v>
      </c>
      <c r="F289" s="60">
        <f t="shared" si="30"/>
        <v>0.044064000000000006</v>
      </c>
      <c r="G289" s="77">
        <f>+AVERAGE(J289:L289)</f>
        <v>62.754</v>
      </c>
      <c r="H289" s="60">
        <f>G289*F289</f>
        <v>2.765192256</v>
      </c>
      <c r="I289" s="96" t="s">
        <v>32</v>
      </c>
      <c r="J289" s="61">
        <v>56.946</v>
      </c>
      <c r="K289" s="61">
        <v>74.722</v>
      </c>
      <c r="L289" s="61">
        <v>56.594</v>
      </c>
      <c r="M289" s="15"/>
      <c r="N289" s="15"/>
    </row>
    <row r="290" spans="1:14" ht="24">
      <c r="A290" s="11"/>
      <c r="B290" s="136">
        <f>+B289+1</f>
        <v>2</v>
      </c>
      <c r="C290" s="213">
        <v>39560</v>
      </c>
      <c r="D290" s="61">
        <v>405.05</v>
      </c>
      <c r="E290" s="77">
        <v>0.304</v>
      </c>
      <c r="F290" s="60">
        <f t="shared" si="30"/>
        <v>0.0262656</v>
      </c>
      <c r="G290" s="77">
        <f>+AVERAGE(J290:L290)</f>
        <v>55.64266666666666</v>
      </c>
      <c r="H290" s="60">
        <f>G290*F290</f>
        <v>1.4614880256</v>
      </c>
      <c r="I290" s="12" t="s">
        <v>33</v>
      </c>
      <c r="J290" s="61">
        <v>52.025</v>
      </c>
      <c r="K290" s="61">
        <v>47.688</v>
      </c>
      <c r="L290" s="61">
        <v>67.215</v>
      </c>
      <c r="M290" s="15"/>
      <c r="N290" s="15"/>
    </row>
    <row r="291" spans="1:14" ht="24">
      <c r="A291" s="11"/>
      <c r="B291" s="136">
        <f aca="true" t="shared" si="33" ref="B291:B308">+B290+1</f>
        <v>3</v>
      </c>
      <c r="C291" s="213">
        <v>39573</v>
      </c>
      <c r="D291" s="61">
        <v>405.93</v>
      </c>
      <c r="E291" s="77">
        <v>23.103</v>
      </c>
      <c r="F291" s="60">
        <f t="shared" si="30"/>
        <v>1.9960992000000002</v>
      </c>
      <c r="G291" s="77">
        <f aca="true" t="shared" si="34" ref="G291:G297">+AVERAGE(J291:L291)</f>
        <v>179.74699999999999</v>
      </c>
      <c r="H291" s="60">
        <f aca="true" t="shared" si="35" ref="H291:H297">G291*F291</f>
        <v>358.7928429024</v>
      </c>
      <c r="I291" s="12" t="s">
        <v>120</v>
      </c>
      <c r="J291" s="61">
        <v>184.729</v>
      </c>
      <c r="K291" s="61">
        <v>187.851</v>
      </c>
      <c r="L291" s="61">
        <v>166.661</v>
      </c>
      <c r="M291" s="15"/>
      <c r="N291" s="15"/>
    </row>
    <row r="292" spans="1:14" ht="24">
      <c r="A292" s="11"/>
      <c r="B292" s="136">
        <f t="shared" si="33"/>
        <v>4</v>
      </c>
      <c r="C292" s="213">
        <v>39581</v>
      </c>
      <c r="D292" s="61">
        <v>405.65</v>
      </c>
      <c r="E292" s="77">
        <v>11.973</v>
      </c>
      <c r="F292" s="60">
        <f t="shared" si="30"/>
        <v>1.0344672000000001</v>
      </c>
      <c r="G292" s="77">
        <f t="shared" si="34"/>
        <v>144.56933333333333</v>
      </c>
      <c r="H292" s="60">
        <f t="shared" si="35"/>
        <v>149.5522334592</v>
      </c>
      <c r="I292" s="96" t="s">
        <v>121</v>
      </c>
      <c r="J292" s="61">
        <v>128.698</v>
      </c>
      <c r="K292" s="61">
        <v>144.333</v>
      </c>
      <c r="L292" s="61">
        <v>160.677</v>
      </c>
      <c r="M292" s="15"/>
      <c r="N292" s="15"/>
    </row>
    <row r="293" spans="1:14" ht="24">
      <c r="A293" s="11"/>
      <c r="B293" s="136">
        <f t="shared" si="33"/>
        <v>5</v>
      </c>
      <c r="C293" s="213">
        <v>39594</v>
      </c>
      <c r="D293" s="61">
        <v>405.73</v>
      </c>
      <c r="E293" s="77">
        <v>17.963</v>
      </c>
      <c r="F293" s="60">
        <f t="shared" si="30"/>
        <v>1.5520032000000001</v>
      </c>
      <c r="G293" s="77">
        <f t="shared" si="34"/>
        <v>403.88433333333336</v>
      </c>
      <c r="H293" s="60">
        <f t="shared" si="35"/>
        <v>626.8297777632001</v>
      </c>
      <c r="I293" s="10" t="s">
        <v>35</v>
      </c>
      <c r="J293" s="61">
        <v>390.644</v>
      </c>
      <c r="K293" s="61">
        <v>406.476</v>
      </c>
      <c r="L293" s="61">
        <v>414.533</v>
      </c>
      <c r="M293" s="15"/>
      <c r="N293" s="15"/>
    </row>
    <row r="294" spans="1:14" ht="24">
      <c r="A294" s="11"/>
      <c r="B294" s="136">
        <f t="shared" si="33"/>
        <v>6</v>
      </c>
      <c r="C294" s="213">
        <v>39602</v>
      </c>
      <c r="D294" s="61">
        <v>405.86</v>
      </c>
      <c r="E294" s="77">
        <v>21.999</v>
      </c>
      <c r="F294" s="60">
        <f t="shared" si="30"/>
        <v>1.9007136</v>
      </c>
      <c r="G294" s="77">
        <f t="shared" si="34"/>
        <v>271.358</v>
      </c>
      <c r="H294" s="60">
        <f t="shared" si="35"/>
        <v>515.7738410688</v>
      </c>
      <c r="I294" s="10" t="s">
        <v>36</v>
      </c>
      <c r="J294" s="61">
        <v>267.432</v>
      </c>
      <c r="K294" s="61">
        <v>273.455</v>
      </c>
      <c r="L294" s="61">
        <v>273.187</v>
      </c>
      <c r="M294" s="15"/>
      <c r="N294" s="15"/>
    </row>
    <row r="295" spans="1:14" ht="24">
      <c r="A295" s="11"/>
      <c r="B295" s="136">
        <f t="shared" si="33"/>
        <v>7</v>
      </c>
      <c r="C295" s="213">
        <v>39616</v>
      </c>
      <c r="D295" s="61">
        <v>405.8</v>
      </c>
      <c r="E295" s="77">
        <v>21.341</v>
      </c>
      <c r="F295" s="60">
        <f t="shared" si="30"/>
        <v>1.8438624000000001</v>
      </c>
      <c r="G295" s="77">
        <f t="shared" si="34"/>
        <v>127.91000000000001</v>
      </c>
      <c r="H295" s="60">
        <f t="shared" si="35"/>
        <v>235.84843958400003</v>
      </c>
      <c r="I295" s="10" t="s">
        <v>122</v>
      </c>
      <c r="J295" s="61">
        <v>135.008</v>
      </c>
      <c r="K295" s="61">
        <v>121.697</v>
      </c>
      <c r="L295" s="61">
        <v>127.025</v>
      </c>
      <c r="M295" s="15"/>
      <c r="N295" s="15"/>
    </row>
    <row r="296" spans="1:14" ht="24">
      <c r="A296" s="11"/>
      <c r="B296" s="136">
        <f t="shared" si="33"/>
        <v>8</v>
      </c>
      <c r="C296" s="213">
        <v>39623</v>
      </c>
      <c r="D296" s="61">
        <v>405.31</v>
      </c>
      <c r="E296" s="77">
        <v>4.528</v>
      </c>
      <c r="F296" s="60">
        <f t="shared" si="30"/>
        <v>0.3912192</v>
      </c>
      <c r="G296" s="77">
        <f t="shared" si="34"/>
        <v>124.70099999999998</v>
      </c>
      <c r="H296" s="60">
        <f t="shared" si="35"/>
        <v>48.78542545919999</v>
      </c>
      <c r="I296" s="10" t="s">
        <v>123</v>
      </c>
      <c r="J296" s="61">
        <v>137.201</v>
      </c>
      <c r="K296" s="61">
        <v>121.79</v>
      </c>
      <c r="L296" s="61">
        <v>115.112</v>
      </c>
      <c r="M296" s="15"/>
      <c r="N296" s="15"/>
    </row>
    <row r="297" spans="1:14" ht="24">
      <c r="A297" s="11"/>
      <c r="B297" s="136">
        <f t="shared" si="33"/>
        <v>9</v>
      </c>
      <c r="C297" s="213">
        <v>39632</v>
      </c>
      <c r="D297" s="61">
        <v>405.81</v>
      </c>
      <c r="E297" s="77">
        <v>22.51</v>
      </c>
      <c r="F297" s="60">
        <f t="shared" si="30"/>
        <v>1.9448640000000001</v>
      </c>
      <c r="G297" s="77">
        <f t="shared" si="34"/>
        <v>204.5</v>
      </c>
      <c r="H297" s="60">
        <f t="shared" si="35"/>
        <v>397.724688</v>
      </c>
      <c r="I297" s="10" t="s">
        <v>38</v>
      </c>
      <c r="J297" s="61">
        <v>195.006</v>
      </c>
      <c r="K297" s="61">
        <v>221.583</v>
      </c>
      <c r="L297" s="61">
        <v>196.911</v>
      </c>
      <c r="M297" s="15"/>
      <c r="N297" s="15"/>
    </row>
    <row r="298" spans="1:14" ht="24">
      <c r="A298" s="11"/>
      <c r="B298" s="136">
        <f t="shared" si="33"/>
        <v>10</v>
      </c>
      <c r="C298" s="213">
        <v>39643</v>
      </c>
      <c r="D298" s="61">
        <v>405.35</v>
      </c>
      <c r="E298" s="77">
        <v>5.456</v>
      </c>
      <c r="F298" s="60">
        <f t="shared" si="30"/>
        <v>0.47139840000000005</v>
      </c>
      <c r="G298" s="77">
        <f aca="true" t="shared" si="36" ref="G298:G304">+AVERAGE(J298:L298)</f>
        <v>112.13466666666666</v>
      </c>
      <c r="H298" s="60">
        <f aca="true" t="shared" si="37" ref="H298:H304">G298*F298</f>
        <v>52.8601024512</v>
      </c>
      <c r="I298" s="10" t="s">
        <v>39</v>
      </c>
      <c r="J298" s="61">
        <v>109.569</v>
      </c>
      <c r="K298" s="61">
        <v>109.901</v>
      </c>
      <c r="L298" s="61">
        <v>116.934</v>
      </c>
      <c r="M298" s="15"/>
      <c r="N298" s="15"/>
    </row>
    <row r="299" spans="1:14" ht="24">
      <c r="A299" s="11"/>
      <c r="B299" s="136">
        <f t="shared" si="33"/>
        <v>11</v>
      </c>
      <c r="C299" s="213">
        <v>39652</v>
      </c>
      <c r="D299" s="61">
        <v>405.88</v>
      </c>
      <c r="E299" s="77">
        <v>27.892</v>
      </c>
      <c r="F299" s="60">
        <f t="shared" si="30"/>
        <v>2.4098688</v>
      </c>
      <c r="G299" s="77">
        <f t="shared" si="36"/>
        <v>206.61033333333333</v>
      </c>
      <c r="H299" s="60">
        <f t="shared" si="37"/>
        <v>497.90379605759995</v>
      </c>
      <c r="I299" s="10" t="s">
        <v>124</v>
      </c>
      <c r="J299" s="61">
        <v>200.111</v>
      </c>
      <c r="K299" s="61">
        <v>212.936</v>
      </c>
      <c r="L299" s="61">
        <v>206.784</v>
      </c>
      <c r="M299" s="15"/>
      <c r="N299" s="15"/>
    </row>
    <row r="300" spans="1:14" ht="24">
      <c r="A300" s="11"/>
      <c r="B300" s="136">
        <f t="shared" si="33"/>
        <v>12</v>
      </c>
      <c r="C300" s="213">
        <v>39664</v>
      </c>
      <c r="D300" s="61">
        <v>406.89</v>
      </c>
      <c r="E300" s="77">
        <v>101.38</v>
      </c>
      <c r="F300" s="60">
        <f t="shared" si="30"/>
        <v>8.759232</v>
      </c>
      <c r="G300" s="77">
        <f t="shared" si="36"/>
        <v>1803.191</v>
      </c>
      <c r="H300" s="60">
        <f t="shared" si="37"/>
        <v>15794.568309312002</v>
      </c>
      <c r="I300" s="10" t="s">
        <v>125</v>
      </c>
      <c r="J300" s="61">
        <v>1037.803</v>
      </c>
      <c r="K300" s="61">
        <v>1659.065</v>
      </c>
      <c r="L300" s="61">
        <v>2712.705</v>
      </c>
      <c r="M300" s="15"/>
      <c r="N300" s="15"/>
    </row>
    <row r="301" spans="1:14" ht="24">
      <c r="A301" s="11"/>
      <c r="B301" s="136">
        <f t="shared" si="33"/>
        <v>13</v>
      </c>
      <c r="C301" s="213">
        <v>39679</v>
      </c>
      <c r="D301" s="61">
        <v>405.91</v>
      </c>
      <c r="E301" s="77">
        <v>34.364</v>
      </c>
      <c r="F301" s="60">
        <f t="shared" si="30"/>
        <v>2.9690496</v>
      </c>
      <c r="G301" s="77">
        <f t="shared" si="36"/>
        <v>205.37833333333333</v>
      </c>
      <c r="H301" s="60">
        <f t="shared" si="37"/>
        <v>609.778458432</v>
      </c>
      <c r="I301" s="10" t="s">
        <v>41</v>
      </c>
      <c r="J301" s="61">
        <v>196.008</v>
      </c>
      <c r="K301" s="61">
        <v>208.935</v>
      </c>
      <c r="L301" s="61">
        <v>211.192</v>
      </c>
      <c r="M301" s="15"/>
      <c r="N301" s="15"/>
    </row>
    <row r="302" spans="1:14" ht="24">
      <c r="A302" s="11"/>
      <c r="B302" s="136">
        <f t="shared" si="33"/>
        <v>14</v>
      </c>
      <c r="C302" s="213">
        <v>39688</v>
      </c>
      <c r="D302" s="61">
        <v>406.38</v>
      </c>
      <c r="E302" s="77">
        <v>60.848</v>
      </c>
      <c r="F302" s="60">
        <f t="shared" si="30"/>
        <v>5.2572672</v>
      </c>
      <c r="G302" s="77">
        <f t="shared" si="36"/>
        <v>523.9263333333333</v>
      </c>
      <c r="H302" s="60">
        <f t="shared" si="37"/>
        <v>2754.4207274496002</v>
      </c>
      <c r="I302" s="10" t="s">
        <v>42</v>
      </c>
      <c r="J302" s="61">
        <v>951.791</v>
      </c>
      <c r="K302" s="61">
        <v>326.286</v>
      </c>
      <c r="L302" s="61">
        <v>293.702</v>
      </c>
      <c r="M302" s="15"/>
      <c r="N302" s="15"/>
    </row>
    <row r="303" spans="1:14" ht="24">
      <c r="A303" s="11"/>
      <c r="B303" s="136">
        <f t="shared" si="33"/>
        <v>15</v>
      </c>
      <c r="C303" s="213">
        <v>39699</v>
      </c>
      <c r="D303" s="61">
        <v>407.63</v>
      </c>
      <c r="E303" s="77">
        <v>178.921</v>
      </c>
      <c r="F303" s="60">
        <f t="shared" si="30"/>
        <v>15.4587744</v>
      </c>
      <c r="G303" s="77">
        <f t="shared" si="36"/>
        <v>753.3473333333333</v>
      </c>
      <c r="H303" s="60">
        <f t="shared" si="37"/>
        <v>11645.826470841599</v>
      </c>
      <c r="I303" s="10" t="s">
        <v>126</v>
      </c>
      <c r="J303" s="61">
        <v>758.102</v>
      </c>
      <c r="K303" s="61">
        <v>674.301</v>
      </c>
      <c r="L303" s="61">
        <v>827.639</v>
      </c>
      <c r="M303" s="15"/>
      <c r="N303" s="15"/>
    </row>
    <row r="304" spans="1:14" ht="24">
      <c r="A304" s="11"/>
      <c r="B304" s="136">
        <f t="shared" si="33"/>
        <v>16</v>
      </c>
      <c r="C304" s="213">
        <v>39706</v>
      </c>
      <c r="D304" s="61">
        <v>406.71</v>
      </c>
      <c r="E304" s="77">
        <v>88.232</v>
      </c>
      <c r="F304" s="60">
        <f t="shared" si="30"/>
        <v>7.6232448</v>
      </c>
      <c r="G304" s="77">
        <f t="shared" si="36"/>
        <v>813.2116666666666</v>
      </c>
      <c r="H304" s="60">
        <f t="shared" si="37"/>
        <v>6199.311609216</v>
      </c>
      <c r="I304" s="10" t="s">
        <v>127</v>
      </c>
      <c r="J304" s="61">
        <v>845.09</v>
      </c>
      <c r="K304" s="61">
        <v>1031.146</v>
      </c>
      <c r="L304" s="61">
        <v>563.399</v>
      </c>
      <c r="M304" s="15"/>
      <c r="N304" s="15"/>
    </row>
    <row r="305" spans="1:14" ht="24">
      <c r="A305" s="11"/>
      <c r="B305" s="136">
        <f t="shared" si="33"/>
        <v>17</v>
      </c>
      <c r="C305" s="213">
        <v>39716</v>
      </c>
      <c r="D305" s="61">
        <v>405.9</v>
      </c>
      <c r="E305" s="77">
        <v>36.366</v>
      </c>
      <c r="F305" s="60">
        <f t="shared" si="30"/>
        <v>3.1420224</v>
      </c>
      <c r="G305" s="77">
        <f>+AVERAGE(J305:L305)</f>
        <v>409.12533333333334</v>
      </c>
      <c r="H305" s="60">
        <f>G305*F305</f>
        <v>1285.4809617408</v>
      </c>
      <c r="I305" s="10" t="s">
        <v>44</v>
      </c>
      <c r="J305" s="61">
        <v>414.196</v>
      </c>
      <c r="K305" s="61">
        <v>419.084</v>
      </c>
      <c r="L305" s="61">
        <v>394.096</v>
      </c>
      <c r="M305" s="15"/>
      <c r="N305" s="15"/>
    </row>
    <row r="306" spans="1:14" ht="24">
      <c r="A306" s="11"/>
      <c r="B306" s="136">
        <f t="shared" si="33"/>
        <v>18</v>
      </c>
      <c r="C306" s="213">
        <v>39727</v>
      </c>
      <c r="D306" s="61">
        <v>406.07</v>
      </c>
      <c r="E306" s="77">
        <v>45.276</v>
      </c>
      <c r="F306" s="60">
        <f t="shared" si="30"/>
        <v>3.9118464000000004</v>
      </c>
      <c r="G306" s="77">
        <f>+AVERAGE(J306:L306)</f>
        <v>280.8786666666667</v>
      </c>
      <c r="H306" s="60">
        <f>G306*F306</f>
        <v>1098.7542010368002</v>
      </c>
      <c r="I306" s="10" t="s">
        <v>45</v>
      </c>
      <c r="J306" s="61">
        <v>265.18392</v>
      </c>
      <c r="K306" s="61">
        <v>274.81301</v>
      </c>
      <c r="L306" s="61">
        <v>302.63907</v>
      </c>
      <c r="M306" s="15"/>
      <c r="N306" s="15"/>
    </row>
    <row r="307" spans="1:14" ht="24">
      <c r="A307" s="11"/>
      <c r="B307" s="136">
        <f t="shared" si="33"/>
        <v>19</v>
      </c>
      <c r="C307" s="213">
        <v>39736</v>
      </c>
      <c r="D307" s="61">
        <v>405.74</v>
      </c>
      <c r="E307" s="77">
        <v>25.224</v>
      </c>
      <c r="F307" s="60">
        <f t="shared" si="30"/>
        <v>2.1793536000000002</v>
      </c>
      <c r="G307" s="77">
        <f>+AVERAGE(J307:L307)</f>
        <v>91.08437333333332</v>
      </c>
      <c r="H307" s="60">
        <f>G307*F307</f>
        <v>198.505056927744</v>
      </c>
      <c r="I307" s="10" t="s">
        <v>128</v>
      </c>
      <c r="J307" s="61">
        <v>86.40451</v>
      </c>
      <c r="K307" s="61">
        <v>89.04279</v>
      </c>
      <c r="L307" s="61">
        <v>97.80582</v>
      </c>
      <c r="M307" s="15"/>
      <c r="N307" s="15"/>
    </row>
    <row r="308" spans="1:14" ht="24">
      <c r="A308" s="11"/>
      <c r="B308" s="136">
        <f t="shared" si="33"/>
        <v>20</v>
      </c>
      <c r="C308" s="213">
        <v>39748</v>
      </c>
      <c r="D308" s="61">
        <v>406.04</v>
      </c>
      <c r="E308" s="77">
        <v>41.891</v>
      </c>
      <c r="F308" s="60">
        <f t="shared" si="30"/>
        <v>3.6193824</v>
      </c>
      <c r="G308" s="77">
        <f>+AVERAGE(J308:L308)</f>
        <v>172.89701</v>
      </c>
      <c r="H308" s="60">
        <f>G308*F308</f>
        <v>625.780395006624</v>
      </c>
      <c r="I308" s="10" t="s">
        <v>129</v>
      </c>
      <c r="J308" s="61">
        <v>178.05686</v>
      </c>
      <c r="K308" s="61">
        <v>163.82174</v>
      </c>
      <c r="L308" s="61">
        <v>176.81243</v>
      </c>
      <c r="M308" s="15"/>
      <c r="N308" s="15"/>
    </row>
    <row r="309" spans="1:14" ht="24">
      <c r="A309" s="11"/>
      <c r="B309" s="136">
        <f aca="true" t="shared" si="38" ref="B309:B315">+B308+1</f>
        <v>21</v>
      </c>
      <c r="C309" s="213">
        <v>39758</v>
      </c>
      <c r="D309" s="61">
        <v>406.46</v>
      </c>
      <c r="E309" s="77">
        <v>64.869</v>
      </c>
      <c r="F309" s="60">
        <f t="shared" si="30"/>
        <v>5.6046816</v>
      </c>
      <c r="G309" s="77">
        <f aca="true" t="shared" si="39" ref="G309:G315">+AVERAGE(J309:L309)</f>
        <v>307.93516999999997</v>
      </c>
      <c r="H309" s="60">
        <f aca="true" t="shared" si="40" ref="H309:H315">G309*F309</f>
        <v>1725.8785812918718</v>
      </c>
      <c r="I309" s="10" t="s">
        <v>47</v>
      </c>
      <c r="J309" s="61">
        <v>348.21709</v>
      </c>
      <c r="K309" s="61">
        <v>283.38063</v>
      </c>
      <c r="L309" s="61">
        <v>292.20779</v>
      </c>
      <c r="M309" s="15"/>
      <c r="N309" s="15"/>
    </row>
    <row r="310" spans="1:14" ht="24">
      <c r="A310" s="11"/>
      <c r="B310" s="136">
        <f t="shared" si="38"/>
        <v>22</v>
      </c>
      <c r="C310" s="213">
        <v>39770</v>
      </c>
      <c r="D310" s="61">
        <v>406.04</v>
      </c>
      <c r="E310" s="77">
        <v>36.5</v>
      </c>
      <c r="F310" s="60">
        <f t="shared" si="30"/>
        <v>3.1536</v>
      </c>
      <c r="G310" s="77">
        <f t="shared" si="39"/>
        <v>165.57660666666666</v>
      </c>
      <c r="H310" s="60">
        <f t="shared" si="40"/>
        <v>522.162386784</v>
      </c>
      <c r="I310" s="10" t="s">
        <v>48</v>
      </c>
      <c r="J310" s="61">
        <v>162.76743</v>
      </c>
      <c r="K310" s="61">
        <v>166.03998</v>
      </c>
      <c r="L310" s="61">
        <v>167.92241</v>
      </c>
      <c r="M310" s="15"/>
      <c r="N310" s="15"/>
    </row>
    <row r="311" spans="1:14" ht="24">
      <c r="A311" s="11"/>
      <c r="B311" s="136">
        <f t="shared" si="38"/>
        <v>23</v>
      </c>
      <c r="C311" s="213">
        <v>39805</v>
      </c>
      <c r="D311" s="61">
        <v>405.68</v>
      </c>
      <c r="E311" s="77">
        <v>17.662</v>
      </c>
      <c r="F311" s="60">
        <f t="shared" si="30"/>
        <v>1.5259968</v>
      </c>
      <c r="G311" s="77">
        <f t="shared" si="39"/>
        <v>66.60731666666666</v>
      </c>
      <c r="H311" s="60">
        <f t="shared" si="40"/>
        <v>101.64255208991999</v>
      </c>
      <c r="I311" s="10" t="s">
        <v>130</v>
      </c>
      <c r="J311" s="61">
        <v>54.81254</v>
      </c>
      <c r="K311" s="61">
        <v>58.58966</v>
      </c>
      <c r="L311" s="61">
        <v>86.41975</v>
      </c>
      <c r="M311" s="15"/>
      <c r="N311" s="15"/>
    </row>
    <row r="312" spans="1:14" ht="24">
      <c r="A312" s="11"/>
      <c r="B312" s="136">
        <f t="shared" si="38"/>
        <v>24</v>
      </c>
      <c r="C312" s="213">
        <v>39820</v>
      </c>
      <c r="D312" s="61">
        <v>405.11</v>
      </c>
      <c r="E312" s="77">
        <v>1.032</v>
      </c>
      <c r="F312" s="60">
        <f t="shared" si="30"/>
        <v>0.0891648</v>
      </c>
      <c r="G312" s="77">
        <f t="shared" si="39"/>
        <v>56.94667999999999</v>
      </c>
      <c r="H312" s="60">
        <f t="shared" si="40"/>
        <v>5.077639332864</v>
      </c>
      <c r="I312" s="10" t="s">
        <v>136</v>
      </c>
      <c r="J312" s="61">
        <v>42.51668</v>
      </c>
      <c r="K312" s="61">
        <v>77.08398</v>
      </c>
      <c r="L312" s="61">
        <v>51.23938</v>
      </c>
      <c r="M312" s="15"/>
      <c r="N312" s="15"/>
    </row>
    <row r="313" spans="1:14" ht="24">
      <c r="A313" s="11"/>
      <c r="B313" s="136">
        <f t="shared" si="38"/>
        <v>25</v>
      </c>
      <c r="C313" s="213">
        <v>39827</v>
      </c>
      <c r="D313" s="61">
        <v>405.11</v>
      </c>
      <c r="E313" s="77">
        <v>1.036</v>
      </c>
      <c r="F313" s="60">
        <f t="shared" si="30"/>
        <v>0.0895104</v>
      </c>
      <c r="G313" s="77">
        <f t="shared" si="39"/>
        <v>33.44682666666666</v>
      </c>
      <c r="H313" s="60">
        <f t="shared" si="40"/>
        <v>2.9938388336639994</v>
      </c>
      <c r="I313" s="10" t="s">
        <v>113</v>
      </c>
      <c r="J313" s="61">
        <v>34.10556</v>
      </c>
      <c r="K313" s="61">
        <v>30.94658</v>
      </c>
      <c r="L313" s="61">
        <v>35.28834</v>
      </c>
      <c r="M313" s="15"/>
      <c r="N313" s="15"/>
    </row>
    <row r="314" spans="1:14" ht="24">
      <c r="A314" s="11"/>
      <c r="B314" s="136">
        <f t="shared" si="38"/>
        <v>26</v>
      </c>
      <c r="C314" s="213">
        <v>39840</v>
      </c>
      <c r="D314" s="61">
        <v>405.05</v>
      </c>
      <c r="E314" s="77">
        <v>0.552</v>
      </c>
      <c r="F314" s="60">
        <f t="shared" si="30"/>
        <v>0.04769280000000001</v>
      </c>
      <c r="G314" s="77">
        <f t="shared" si="39"/>
        <v>39.916516666666666</v>
      </c>
      <c r="H314" s="60">
        <f t="shared" si="40"/>
        <v>1.9037304460800002</v>
      </c>
      <c r="I314" s="10" t="s">
        <v>114</v>
      </c>
      <c r="J314" s="61">
        <v>40.32069</v>
      </c>
      <c r="K314" s="61">
        <v>37.27824</v>
      </c>
      <c r="L314" s="61">
        <v>42.15062</v>
      </c>
      <c r="M314" s="15"/>
      <c r="N314" s="15"/>
    </row>
    <row r="315" spans="1:14" ht="24">
      <c r="A315" s="11"/>
      <c r="B315" s="136">
        <f t="shared" si="38"/>
        <v>27</v>
      </c>
      <c r="C315" s="213">
        <v>39849</v>
      </c>
      <c r="D315" s="61">
        <v>405</v>
      </c>
      <c r="E315" s="77">
        <v>0.374</v>
      </c>
      <c r="F315" s="60">
        <f t="shared" si="30"/>
        <v>0.032313600000000005</v>
      </c>
      <c r="G315" s="77">
        <f t="shared" si="39"/>
        <v>22.925556666666665</v>
      </c>
      <c r="H315" s="60">
        <f t="shared" si="40"/>
        <v>0.7408072679040001</v>
      </c>
      <c r="I315" s="10" t="s">
        <v>137</v>
      </c>
      <c r="J315" s="61">
        <v>28.0745</v>
      </c>
      <c r="K315" s="61">
        <v>21.77068</v>
      </c>
      <c r="L315" s="61">
        <v>18.93149</v>
      </c>
      <c r="M315" s="15"/>
      <c r="N315" s="15"/>
    </row>
    <row r="316" spans="1:14" ht="24">
      <c r="A316" s="11"/>
      <c r="B316" s="136">
        <v>28</v>
      </c>
      <c r="C316" s="213">
        <v>39861</v>
      </c>
      <c r="D316" s="61">
        <v>404.06</v>
      </c>
      <c r="E316" s="77">
        <v>0.235</v>
      </c>
      <c r="F316" s="60">
        <f t="shared" si="30"/>
        <v>0.020304</v>
      </c>
      <c r="G316" s="77">
        <f aca="true" t="shared" si="41" ref="G316:G323">+AVERAGE(J316:L316)</f>
        <v>11.779846666666666</v>
      </c>
      <c r="H316" s="60">
        <f aca="true" t="shared" si="42" ref="H316:H323">G316*F316</f>
        <v>0.23917800671999997</v>
      </c>
      <c r="I316" s="10" t="s">
        <v>138</v>
      </c>
      <c r="J316" s="61">
        <v>12.77357</v>
      </c>
      <c r="K316" s="61">
        <v>7.94518</v>
      </c>
      <c r="L316" s="61">
        <v>14.62079</v>
      </c>
      <c r="M316" s="15"/>
      <c r="N316" s="15"/>
    </row>
    <row r="317" spans="1:14" ht="24">
      <c r="A317" s="11"/>
      <c r="B317" s="136">
        <v>29</v>
      </c>
      <c r="C317" s="213">
        <v>39875</v>
      </c>
      <c r="D317" s="61">
        <v>405.13</v>
      </c>
      <c r="E317" s="77">
        <v>1.85</v>
      </c>
      <c r="F317" s="60">
        <f t="shared" si="30"/>
        <v>0.15984</v>
      </c>
      <c r="G317" s="77">
        <f t="shared" si="41"/>
        <v>47.09706</v>
      </c>
      <c r="H317" s="60">
        <f t="shared" si="42"/>
        <v>7.5279940704</v>
      </c>
      <c r="I317" s="10" t="s">
        <v>139</v>
      </c>
      <c r="J317" s="61">
        <v>42.6284</v>
      </c>
      <c r="K317" s="61">
        <v>51.26423</v>
      </c>
      <c r="L317" s="61">
        <v>47.39855</v>
      </c>
      <c r="M317" s="15"/>
      <c r="N317" s="15"/>
    </row>
    <row r="318" spans="1:14" ht="24.75" thickBot="1">
      <c r="A318" s="11"/>
      <c r="B318" s="140">
        <v>30</v>
      </c>
      <c r="C318" s="215">
        <v>39889</v>
      </c>
      <c r="D318" s="70">
        <v>405.05</v>
      </c>
      <c r="E318" s="80">
        <v>0.815</v>
      </c>
      <c r="F318" s="71">
        <f t="shared" si="30"/>
        <v>0.07041599999999999</v>
      </c>
      <c r="G318" s="80">
        <f t="shared" si="41"/>
        <v>29.06826</v>
      </c>
      <c r="H318" s="71">
        <f t="shared" si="42"/>
        <v>2.0468705961599998</v>
      </c>
      <c r="I318" s="69" t="s">
        <v>140</v>
      </c>
      <c r="J318" s="70">
        <v>19.8443</v>
      </c>
      <c r="K318" s="70">
        <v>33.49886</v>
      </c>
      <c r="L318" s="70">
        <v>33.86162</v>
      </c>
      <c r="M318" s="15"/>
      <c r="N318" s="15"/>
    </row>
    <row r="319" spans="1:14" ht="24">
      <c r="A319" s="11"/>
      <c r="B319" s="136">
        <v>1</v>
      </c>
      <c r="C319" s="213">
        <v>39905</v>
      </c>
      <c r="D319" s="61">
        <v>405.08</v>
      </c>
      <c r="E319" s="77">
        <v>1.31</v>
      </c>
      <c r="F319" s="60">
        <f t="shared" si="30"/>
        <v>0.113184</v>
      </c>
      <c r="G319" s="77">
        <f t="shared" si="41"/>
        <v>6.07801</v>
      </c>
      <c r="H319" s="60">
        <f t="shared" si="42"/>
        <v>0.6879334838400001</v>
      </c>
      <c r="I319" s="96" t="s">
        <v>141</v>
      </c>
      <c r="J319" s="61">
        <v>5.27026</v>
      </c>
      <c r="K319" s="61">
        <v>6.37798</v>
      </c>
      <c r="L319" s="61">
        <v>6.58579</v>
      </c>
      <c r="M319" s="15"/>
      <c r="N319" s="15"/>
    </row>
    <row r="320" spans="1:14" ht="24">
      <c r="A320" s="11"/>
      <c r="B320" s="136">
        <v>2</v>
      </c>
      <c r="C320" s="213">
        <v>39926</v>
      </c>
      <c r="D320" s="61">
        <v>405.08</v>
      </c>
      <c r="E320" s="77">
        <v>1.084</v>
      </c>
      <c r="F320" s="60">
        <f t="shared" si="30"/>
        <v>0.09365760000000001</v>
      </c>
      <c r="G320" s="77">
        <f t="shared" si="41"/>
        <v>14.31787</v>
      </c>
      <c r="H320" s="60">
        <f t="shared" si="42"/>
        <v>1.340977341312</v>
      </c>
      <c r="I320" s="12" t="s">
        <v>142</v>
      </c>
      <c r="J320" s="61">
        <v>18.1165</v>
      </c>
      <c r="K320" s="61">
        <v>11.56738</v>
      </c>
      <c r="L320" s="61">
        <v>13.26973</v>
      </c>
      <c r="M320" s="15"/>
      <c r="N320" s="15"/>
    </row>
    <row r="321" spans="1:14" ht="24">
      <c r="A321" s="11"/>
      <c r="B321" s="136">
        <v>3</v>
      </c>
      <c r="C321" s="213">
        <v>39937</v>
      </c>
      <c r="D321" s="61">
        <v>405.28</v>
      </c>
      <c r="E321" s="77">
        <v>3.887</v>
      </c>
      <c r="F321" s="60">
        <f t="shared" si="30"/>
        <v>0.33583680000000005</v>
      </c>
      <c r="G321" s="77">
        <f t="shared" si="41"/>
        <v>72.77942566666667</v>
      </c>
      <c r="H321" s="60">
        <f t="shared" si="42"/>
        <v>24.442009421731203</v>
      </c>
      <c r="I321" s="12" t="s">
        <v>143</v>
      </c>
      <c r="J321" s="61">
        <v>71.44661</v>
      </c>
      <c r="K321" s="61">
        <v>64.49682</v>
      </c>
      <c r="L321" s="61">
        <v>82.394847</v>
      </c>
      <c r="M321" s="15"/>
      <c r="N321" s="15"/>
    </row>
    <row r="322" spans="1:14" ht="24">
      <c r="A322" s="11"/>
      <c r="B322" s="136">
        <v>4</v>
      </c>
      <c r="C322" s="213">
        <v>39950</v>
      </c>
      <c r="D322" s="61">
        <v>405.65</v>
      </c>
      <c r="E322" s="77">
        <v>12.089</v>
      </c>
      <c r="F322" s="60">
        <f t="shared" si="30"/>
        <v>1.0444896000000001</v>
      </c>
      <c r="G322" s="77">
        <f t="shared" si="41"/>
        <v>133.29737666666668</v>
      </c>
      <c r="H322" s="60">
        <f t="shared" si="42"/>
        <v>139.22772363561603</v>
      </c>
      <c r="I322" s="12" t="s">
        <v>144</v>
      </c>
      <c r="J322" s="61">
        <v>127.57151</v>
      </c>
      <c r="K322" s="61">
        <v>147.75334</v>
      </c>
      <c r="L322" s="61">
        <v>124.56728</v>
      </c>
      <c r="M322" s="15"/>
      <c r="N322" s="15"/>
    </row>
    <row r="323" spans="1:14" ht="24">
      <c r="A323" s="11"/>
      <c r="B323" s="136">
        <v>5</v>
      </c>
      <c r="C323" s="213">
        <v>39962</v>
      </c>
      <c r="D323" s="61">
        <v>405.18</v>
      </c>
      <c r="E323" s="77">
        <v>4.268</v>
      </c>
      <c r="F323" s="60">
        <f t="shared" si="30"/>
        <v>0.3687552</v>
      </c>
      <c r="G323" s="77">
        <f t="shared" si="41"/>
        <v>85.40642000000001</v>
      </c>
      <c r="H323" s="60">
        <f t="shared" si="42"/>
        <v>31.494061488384006</v>
      </c>
      <c r="I323" s="12" t="s">
        <v>116</v>
      </c>
      <c r="J323" s="61">
        <v>94.51993</v>
      </c>
      <c r="K323" s="61">
        <v>79.92761</v>
      </c>
      <c r="L323" s="61">
        <v>81.77172</v>
      </c>
      <c r="M323" s="15"/>
      <c r="N323" s="15"/>
    </row>
    <row r="324" spans="1:14" ht="24">
      <c r="A324" s="11"/>
      <c r="B324" s="136">
        <v>6</v>
      </c>
      <c r="C324" s="213">
        <v>39966</v>
      </c>
      <c r="D324" s="61">
        <v>406.61</v>
      </c>
      <c r="E324" s="77">
        <v>78.8</v>
      </c>
      <c r="F324" s="60">
        <f t="shared" si="30"/>
        <v>6.80832</v>
      </c>
      <c r="G324" s="77">
        <f aca="true" t="shared" si="43" ref="G324:G333">+AVERAGE(J324:L324)</f>
        <v>525.0516633333333</v>
      </c>
      <c r="H324" s="60">
        <f aca="true" t="shared" si="44" ref="H324:H333">G324*F324</f>
        <v>3574.7197405056</v>
      </c>
      <c r="I324" s="12" t="s">
        <v>117</v>
      </c>
      <c r="J324" s="61">
        <v>567.75938</v>
      </c>
      <c r="K324" s="61">
        <v>537.36277</v>
      </c>
      <c r="L324" s="61">
        <v>470.03284</v>
      </c>
      <c r="M324" s="15"/>
      <c r="N324" s="15"/>
    </row>
    <row r="325" spans="1:14" ht="24">
      <c r="A325" s="11"/>
      <c r="B325" s="136">
        <v>7</v>
      </c>
      <c r="C325" s="213">
        <v>39980</v>
      </c>
      <c r="D325" s="61">
        <v>405.32</v>
      </c>
      <c r="E325" s="77">
        <v>6.742</v>
      </c>
      <c r="F325" s="60">
        <f t="shared" si="30"/>
        <v>0.5825088</v>
      </c>
      <c r="G325" s="77">
        <f t="shared" si="43"/>
        <v>66.42390333333334</v>
      </c>
      <c r="H325" s="60">
        <f t="shared" si="44"/>
        <v>38.69250822201601</v>
      </c>
      <c r="I325" s="12" t="s">
        <v>146</v>
      </c>
      <c r="J325" s="61">
        <v>59.52968</v>
      </c>
      <c r="K325" s="61">
        <v>72.19384</v>
      </c>
      <c r="L325" s="61">
        <v>67.54819</v>
      </c>
      <c r="M325" s="15"/>
      <c r="N325" s="15"/>
    </row>
    <row r="326" spans="1:14" ht="24">
      <c r="A326" s="11"/>
      <c r="B326" s="136">
        <v>8</v>
      </c>
      <c r="C326" s="213">
        <v>39986</v>
      </c>
      <c r="D326" s="61">
        <v>405.12</v>
      </c>
      <c r="E326" s="77">
        <v>2.869</v>
      </c>
      <c r="F326" s="60">
        <f t="shared" si="30"/>
        <v>0.24788160000000004</v>
      </c>
      <c r="G326" s="77">
        <f t="shared" si="43"/>
        <v>35.06009</v>
      </c>
      <c r="H326" s="60">
        <f t="shared" si="44"/>
        <v>8.690751205344002</v>
      </c>
      <c r="I326" s="12" t="s">
        <v>145</v>
      </c>
      <c r="J326" s="61">
        <v>29.71301</v>
      </c>
      <c r="K326" s="61">
        <v>32.23704</v>
      </c>
      <c r="L326" s="61">
        <v>43.23022</v>
      </c>
      <c r="M326" s="15"/>
      <c r="N326" s="15"/>
    </row>
    <row r="327" spans="1:14" ht="24">
      <c r="A327" s="11"/>
      <c r="B327" s="136">
        <v>9</v>
      </c>
      <c r="C327" s="213">
        <v>39995</v>
      </c>
      <c r="D327" s="61">
        <v>404.99</v>
      </c>
      <c r="E327" s="77">
        <v>1.358</v>
      </c>
      <c r="F327" s="60">
        <f t="shared" si="30"/>
        <v>0.11733120000000001</v>
      </c>
      <c r="G327" s="77">
        <f t="shared" si="43"/>
        <v>3.1975599999999997</v>
      </c>
      <c r="H327" s="60">
        <f t="shared" si="44"/>
        <v>0.375173551872</v>
      </c>
      <c r="I327" s="10" t="s">
        <v>118</v>
      </c>
      <c r="J327" s="61">
        <v>3.8835</v>
      </c>
      <c r="K327" s="61">
        <v>3.30756</v>
      </c>
      <c r="L327" s="61">
        <v>2.40162</v>
      </c>
      <c r="M327" s="15"/>
      <c r="N327" s="15"/>
    </row>
    <row r="328" spans="1:14" ht="24">
      <c r="A328" s="11"/>
      <c r="B328" s="136">
        <v>10</v>
      </c>
      <c r="C328" s="213">
        <v>40008</v>
      </c>
      <c r="D328" s="61">
        <v>405.73</v>
      </c>
      <c r="E328" s="77">
        <v>23.912</v>
      </c>
      <c r="F328" s="60">
        <f t="shared" si="30"/>
        <v>2.0659968</v>
      </c>
      <c r="G328" s="77">
        <f t="shared" si="43"/>
        <v>149.62386333333333</v>
      </c>
      <c r="H328" s="60">
        <f t="shared" si="44"/>
        <v>309.122422850304</v>
      </c>
      <c r="I328" s="10" t="s">
        <v>119</v>
      </c>
      <c r="J328" s="61">
        <v>116.88876</v>
      </c>
      <c r="K328" s="61">
        <v>100.56405</v>
      </c>
      <c r="L328" s="61">
        <v>231.41878</v>
      </c>
      <c r="M328" s="15"/>
      <c r="N328" s="15"/>
    </row>
    <row r="329" spans="1:14" ht="24">
      <c r="A329" s="11"/>
      <c r="B329" s="136">
        <v>11</v>
      </c>
      <c r="C329" s="213">
        <v>40015</v>
      </c>
      <c r="D329" s="61">
        <v>405.66</v>
      </c>
      <c r="E329" s="77">
        <v>21.102</v>
      </c>
      <c r="F329" s="60">
        <f t="shared" si="30"/>
        <v>1.8232128</v>
      </c>
      <c r="G329" s="77">
        <f t="shared" si="43"/>
        <v>48.53952666666667</v>
      </c>
      <c r="H329" s="60">
        <f t="shared" si="44"/>
        <v>88.497886324608</v>
      </c>
      <c r="I329" s="10" t="s">
        <v>147</v>
      </c>
      <c r="J329" s="61">
        <v>44.28734</v>
      </c>
      <c r="K329" s="61">
        <v>49.01588</v>
      </c>
      <c r="L329" s="61">
        <v>52.31536</v>
      </c>
      <c r="M329" s="15"/>
      <c r="N329" s="15"/>
    </row>
    <row r="330" spans="1:14" ht="24">
      <c r="A330" s="11"/>
      <c r="B330" s="136">
        <v>12</v>
      </c>
      <c r="C330" s="213">
        <v>40028</v>
      </c>
      <c r="D330" s="61">
        <v>405.73</v>
      </c>
      <c r="E330" s="77">
        <v>25.201</v>
      </c>
      <c r="F330" s="60">
        <f t="shared" si="30"/>
        <v>2.1773664000000004</v>
      </c>
      <c r="G330" s="77">
        <f t="shared" si="43"/>
        <v>263.8785</v>
      </c>
      <c r="H330" s="60">
        <f t="shared" si="44"/>
        <v>574.5601795824</v>
      </c>
      <c r="I330" s="10" t="s">
        <v>148</v>
      </c>
      <c r="J330" s="61">
        <v>248.06966</v>
      </c>
      <c r="K330" s="61">
        <v>280.08968</v>
      </c>
      <c r="L330" s="61">
        <v>263.47616</v>
      </c>
      <c r="M330" s="15"/>
      <c r="N330" s="15"/>
    </row>
    <row r="331" spans="1:14" ht="24">
      <c r="A331" s="11"/>
      <c r="B331" s="136">
        <v>13</v>
      </c>
      <c r="C331" s="213">
        <v>40044</v>
      </c>
      <c r="D331" s="61">
        <v>405.67</v>
      </c>
      <c r="E331" s="77">
        <v>21.563</v>
      </c>
      <c r="F331" s="60">
        <f t="shared" si="30"/>
        <v>1.8630432</v>
      </c>
      <c r="G331" s="77">
        <f t="shared" si="43"/>
        <v>76.03261333333334</v>
      </c>
      <c r="H331" s="60">
        <f t="shared" si="44"/>
        <v>141.652043248896</v>
      </c>
      <c r="I331" s="10" t="s">
        <v>149</v>
      </c>
      <c r="J331" s="61">
        <v>82.59322</v>
      </c>
      <c r="K331" s="61">
        <v>77.78366</v>
      </c>
      <c r="L331" s="61">
        <v>67.72096</v>
      </c>
      <c r="M331" s="15"/>
      <c r="N331" s="15"/>
    </row>
    <row r="332" spans="1:14" ht="24">
      <c r="A332" s="11"/>
      <c r="B332" s="136">
        <v>14</v>
      </c>
      <c r="C332" s="213">
        <v>40052</v>
      </c>
      <c r="D332" s="61">
        <v>405.59</v>
      </c>
      <c r="E332" s="77">
        <v>14.689</v>
      </c>
      <c r="F332" s="60">
        <f t="shared" si="30"/>
        <v>1.2691296</v>
      </c>
      <c r="G332" s="77">
        <f t="shared" si="43"/>
        <v>109.01417333333332</v>
      </c>
      <c r="H332" s="60">
        <f t="shared" si="44"/>
        <v>138.353114196864</v>
      </c>
      <c r="I332" s="10" t="s">
        <v>150</v>
      </c>
      <c r="J332" s="61">
        <v>110.38605</v>
      </c>
      <c r="K332" s="61">
        <v>124.93323</v>
      </c>
      <c r="L332" s="61">
        <v>91.72324</v>
      </c>
      <c r="M332" s="15"/>
      <c r="N332" s="15"/>
    </row>
    <row r="333" spans="1:14" ht="24">
      <c r="A333" s="11"/>
      <c r="B333" s="136">
        <v>15</v>
      </c>
      <c r="C333" s="213">
        <v>40060</v>
      </c>
      <c r="D333" s="61">
        <v>405.61</v>
      </c>
      <c r="E333" s="77">
        <v>14.172</v>
      </c>
      <c r="F333" s="60">
        <f t="shared" si="30"/>
        <v>1.2244608000000001</v>
      </c>
      <c r="G333" s="77">
        <f t="shared" si="43"/>
        <v>91.78576666666667</v>
      </c>
      <c r="H333" s="60">
        <f t="shared" si="44"/>
        <v>112.38807328128001</v>
      </c>
      <c r="I333" s="10" t="s">
        <v>151</v>
      </c>
      <c r="J333" s="61">
        <v>88.47608</v>
      </c>
      <c r="K333" s="61">
        <v>90.97661</v>
      </c>
      <c r="L333" s="61">
        <v>95.90461</v>
      </c>
      <c r="M333" s="15"/>
      <c r="N333" s="15"/>
    </row>
    <row r="334" spans="1:14" ht="24">
      <c r="A334" s="11"/>
      <c r="B334" s="136">
        <v>16</v>
      </c>
      <c r="C334" s="213">
        <v>40075</v>
      </c>
      <c r="D334" s="61">
        <v>407.28</v>
      </c>
      <c r="E334" s="77">
        <v>142.574</v>
      </c>
      <c r="F334" s="60">
        <f t="shared" si="30"/>
        <v>12.318393600000002</v>
      </c>
      <c r="G334" s="77">
        <f aca="true" t="shared" si="45" ref="G334:G343">+AVERAGE(J334:L334)</f>
        <v>195.36155999999997</v>
      </c>
      <c r="H334" s="60">
        <f aca="true" t="shared" si="46" ref="H334:H343">G334*F334</f>
        <v>2406.540590390016</v>
      </c>
      <c r="I334" s="10" t="s">
        <v>152</v>
      </c>
      <c r="J334" s="61">
        <v>203.00924</v>
      </c>
      <c r="K334" s="61">
        <v>162.31071</v>
      </c>
      <c r="L334" s="61">
        <v>220.76473</v>
      </c>
      <c r="M334" s="15"/>
      <c r="N334" s="15"/>
    </row>
    <row r="335" spans="1:14" ht="24">
      <c r="A335" s="11"/>
      <c r="B335" s="136">
        <v>17</v>
      </c>
      <c r="C335" s="213">
        <v>40080</v>
      </c>
      <c r="D335" s="61">
        <v>407.36</v>
      </c>
      <c r="E335" s="77">
        <v>144.335</v>
      </c>
      <c r="F335" s="60">
        <f t="shared" si="30"/>
        <v>12.470544000000002</v>
      </c>
      <c r="G335" s="77">
        <f t="shared" si="45"/>
        <v>388.0035233333333</v>
      </c>
      <c r="H335" s="60">
        <f t="shared" si="46"/>
        <v>4838.6150098833605</v>
      </c>
      <c r="I335" s="10" t="s">
        <v>153</v>
      </c>
      <c r="J335" s="61">
        <v>386.6824</v>
      </c>
      <c r="K335" s="61">
        <v>385.82785</v>
      </c>
      <c r="L335" s="61">
        <v>391.50032</v>
      </c>
      <c r="M335" s="15"/>
      <c r="N335" s="15"/>
    </row>
    <row r="336" spans="1:14" ht="24">
      <c r="A336" s="11"/>
      <c r="B336" s="136">
        <v>18</v>
      </c>
      <c r="C336" s="213">
        <v>40093</v>
      </c>
      <c r="D336" s="61">
        <v>406.48</v>
      </c>
      <c r="E336" s="77">
        <v>65.814</v>
      </c>
      <c r="F336" s="60">
        <f t="shared" si="30"/>
        <v>5.6863296</v>
      </c>
      <c r="G336" s="77">
        <f t="shared" si="45"/>
        <v>343.6417666666667</v>
      </c>
      <c r="H336" s="60">
        <f t="shared" si="46"/>
        <v>1954.06034959296</v>
      </c>
      <c r="I336" s="10" t="s">
        <v>154</v>
      </c>
      <c r="J336" s="61">
        <v>306.23116</v>
      </c>
      <c r="K336" s="61">
        <v>339.46082</v>
      </c>
      <c r="L336" s="61">
        <v>385.23332</v>
      </c>
      <c r="M336" s="15"/>
      <c r="N336" s="15"/>
    </row>
    <row r="337" spans="1:14" ht="24">
      <c r="A337" s="11"/>
      <c r="B337" s="136">
        <v>19</v>
      </c>
      <c r="C337" s="213">
        <v>40104</v>
      </c>
      <c r="D337" s="61">
        <v>405.59</v>
      </c>
      <c r="E337" s="77">
        <v>13.426</v>
      </c>
      <c r="F337" s="60">
        <f t="shared" si="30"/>
        <v>1.1600064</v>
      </c>
      <c r="G337" s="77">
        <f t="shared" si="45"/>
        <v>204.22195666666667</v>
      </c>
      <c r="H337" s="60">
        <f t="shared" si="46"/>
        <v>236.89877675385603</v>
      </c>
      <c r="I337" s="10" t="s">
        <v>155</v>
      </c>
      <c r="J337" s="61">
        <v>178.56549</v>
      </c>
      <c r="K337" s="61">
        <v>208.21702</v>
      </c>
      <c r="L337" s="61">
        <v>225.88336</v>
      </c>
      <c r="M337" s="15"/>
      <c r="N337" s="15"/>
    </row>
    <row r="338" spans="1:14" ht="24">
      <c r="A338" s="11"/>
      <c r="B338" s="136">
        <v>20</v>
      </c>
      <c r="C338" s="213">
        <v>40113</v>
      </c>
      <c r="D338" s="61">
        <v>405.76</v>
      </c>
      <c r="E338" s="77">
        <v>24.552</v>
      </c>
      <c r="F338" s="60">
        <f t="shared" si="30"/>
        <v>2.1212928</v>
      </c>
      <c r="G338" s="77">
        <f t="shared" si="45"/>
        <v>90.60374000000002</v>
      </c>
      <c r="H338" s="60">
        <f t="shared" si="46"/>
        <v>192.19706131507203</v>
      </c>
      <c r="I338" s="10" t="s">
        <v>156</v>
      </c>
      <c r="J338" s="61">
        <v>87.37582</v>
      </c>
      <c r="K338" s="61">
        <v>104.52716</v>
      </c>
      <c r="L338" s="61">
        <v>79.90824</v>
      </c>
      <c r="M338" s="15"/>
      <c r="N338" s="15"/>
    </row>
    <row r="339" spans="1:14" ht="24">
      <c r="A339" s="11"/>
      <c r="B339" s="136">
        <v>21</v>
      </c>
      <c r="C339" s="213">
        <v>40121</v>
      </c>
      <c r="D339" s="61">
        <v>405.68</v>
      </c>
      <c r="E339" s="77">
        <v>21.79</v>
      </c>
      <c r="F339" s="60">
        <f t="shared" si="30"/>
        <v>1.882656</v>
      </c>
      <c r="G339" s="77">
        <f t="shared" si="45"/>
        <v>23.84593</v>
      </c>
      <c r="H339" s="60">
        <f t="shared" si="46"/>
        <v>44.893683190080004</v>
      </c>
      <c r="I339" s="10" t="s">
        <v>110</v>
      </c>
      <c r="J339" s="61">
        <v>31.66389</v>
      </c>
      <c r="K339" s="61">
        <v>15.28662</v>
      </c>
      <c r="L339" s="61">
        <v>24.58728</v>
      </c>
      <c r="M339" s="15"/>
      <c r="N339" s="15"/>
    </row>
    <row r="340" spans="1:14" ht="24">
      <c r="A340" s="11"/>
      <c r="B340" s="136">
        <v>22</v>
      </c>
      <c r="C340" s="213">
        <v>40133</v>
      </c>
      <c r="D340" s="61">
        <v>405.72</v>
      </c>
      <c r="E340" s="77">
        <v>23.647</v>
      </c>
      <c r="F340" s="60">
        <f t="shared" si="30"/>
        <v>2.0431008</v>
      </c>
      <c r="G340" s="77">
        <f t="shared" si="45"/>
        <v>96.10868</v>
      </c>
      <c r="H340" s="60">
        <f t="shared" si="46"/>
        <v>196.359720994944</v>
      </c>
      <c r="I340" s="10" t="s">
        <v>111</v>
      </c>
      <c r="J340" s="61">
        <v>105.85344</v>
      </c>
      <c r="K340" s="61">
        <v>88.97096</v>
      </c>
      <c r="L340" s="61">
        <v>93.50164</v>
      </c>
      <c r="M340" s="15"/>
      <c r="N340" s="15"/>
    </row>
    <row r="341" spans="1:14" ht="24">
      <c r="A341" s="11"/>
      <c r="B341" s="136">
        <v>23</v>
      </c>
      <c r="C341" s="213">
        <v>40140</v>
      </c>
      <c r="D341" s="61">
        <v>405.68</v>
      </c>
      <c r="E341" s="77">
        <v>19.235</v>
      </c>
      <c r="F341" s="60">
        <f t="shared" si="30"/>
        <v>1.661904</v>
      </c>
      <c r="G341" s="77">
        <f t="shared" si="45"/>
        <v>95.20145000000001</v>
      </c>
      <c r="H341" s="60">
        <f t="shared" si="46"/>
        <v>158.21567056080002</v>
      </c>
      <c r="I341" s="10" t="s">
        <v>157</v>
      </c>
      <c r="J341" s="61">
        <v>102.68456</v>
      </c>
      <c r="K341" s="61">
        <v>92.43233</v>
      </c>
      <c r="L341" s="61">
        <v>90.48746</v>
      </c>
      <c r="M341" s="15"/>
      <c r="N341" s="15"/>
    </row>
    <row r="342" spans="1:14" ht="24">
      <c r="A342" s="11"/>
      <c r="B342" s="136">
        <v>24</v>
      </c>
      <c r="C342" s="213">
        <v>40148</v>
      </c>
      <c r="D342" s="61">
        <v>405.66</v>
      </c>
      <c r="E342" s="77">
        <v>19.97</v>
      </c>
      <c r="F342" s="60">
        <f t="shared" si="30"/>
        <v>1.725408</v>
      </c>
      <c r="G342" s="77">
        <f t="shared" si="45"/>
        <v>79.64492333333332</v>
      </c>
      <c r="H342" s="60">
        <f t="shared" si="46"/>
        <v>137.41998787871998</v>
      </c>
      <c r="I342" s="10" t="s">
        <v>136</v>
      </c>
      <c r="J342" s="61">
        <v>72.59639</v>
      </c>
      <c r="K342" s="61">
        <v>84.26605</v>
      </c>
      <c r="L342" s="61">
        <v>82.07233</v>
      </c>
      <c r="M342" s="15"/>
      <c r="N342" s="15"/>
    </row>
    <row r="343" spans="1:14" ht="24">
      <c r="A343" s="11"/>
      <c r="B343" s="136">
        <v>25</v>
      </c>
      <c r="C343" s="213">
        <v>40162</v>
      </c>
      <c r="D343" s="61">
        <v>405.51</v>
      </c>
      <c r="E343" s="77">
        <v>15.718</v>
      </c>
      <c r="F343" s="60">
        <f t="shared" si="30"/>
        <v>1.3580352</v>
      </c>
      <c r="G343" s="77">
        <f t="shared" si="45"/>
        <v>86.31365</v>
      </c>
      <c r="H343" s="60">
        <f t="shared" si="46"/>
        <v>117.21697494048</v>
      </c>
      <c r="I343" s="10" t="s">
        <v>113</v>
      </c>
      <c r="J343" s="61">
        <v>91.83275</v>
      </c>
      <c r="K343" s="61">
        <v>82.22158</v>
      </c>
      <c r="L343" s="61">
        <v>84.88662</v>
      </c>
      <c r="M343" s="15"/>
      <c r="N343" s="15"/>
    </row>
    <row r="344" spans="1:14" ht="24">
      <c r="A344" s="11"/>
      <c r="B344" s="136">
        <v>26</v>
      </c>
      <c r="C344" s="213">
        <v>40168</v>
      </c>
      <c r="D344" s="61">
        <v>405.39</v>
      </c>
      <c r="E344" s="77">
        <v>12.103</v>
      </c>
      <c r="F344" s="60">
        <f t="shared" si="30"/>
        <v>1.0456992</v>
      </c>
      <c r="G344" s="77">
        <f aca="true" t="shared" si="47" ref="G344:G349">+AVERAGE(J344:L344)</f>
        <v>81.08925666666666</v>
      </c>
      <c r="H344" s="60">
        <f aca="true" t="shared" si="48" ref="H344:H349">G344*F344</f>
        <v>84.794970824928</v>
      </c>
      <c r="I344" s="10" t="s">
        <v>114</v>
      </c>
      <c r="J344" s="61">
        <v>70.54922</v>
      </c>
      <c r="K344" s="61">
        <v>79.91282</v>
      </c>
      <c r="L344" s="61">
        <v>92.80573</v>
      </c>
      <c r="M344" s="15"/>
      <c r="N344" s="15"/>
    </row>
    <row r="345" spans="1:14" ht="24">
      <c r="A345" s="11"/>
      <c r="B345" s="136">
        <v>27</v>
      </c>
      <c r="C345" s="213">
        <v>40183</v>
      </c>
      <c r="D345" s="61">
        <v>405.17</v>
      </c>
      <c r="E345" s="77">
        <v>3.759</v>
      </c>
      <c r="F345" s="60">
        <f t="shared" si="30"/>
        <v>0.3247776</v>
      </c>
      <c r="G345" s="77">
        <f t="shared" si="47"/>
        <v>37.134793333333334</v>
      </c>
      <c r="H345" s="60">
        <f t="shared" si="48"/>
        <v>12.060549055296</v>
      </c>
      <c r="I345" s="10" t="s">
        <v>137</v>
      </c>
      <c r="J345" s="61">
        <v>38.01179</v>
      </c>
      <c r="K345" s="61">
        <v>46.69848</v>
      </c>
      <c r="L345" s="61">
        <v>26.69411</v>
      </c>
      <c r="M345" s="15"/>
      <c r="N345" s="15"/>
    </row>
    <row r="346" spans="1:14" ht="24">
      <c r="A346" s="11"/>
      <c r="B346" s="136">
        <v>28</v>
      </c>
      <c r="C346" s="213">
        <v>40191</v>
      </c>
      <c r="D346" s="61">
        <v>405.1</v>
      </c>
      <c r="E346" s="77">
        <v>3.195</v>
      </c>
      <c r="F346" s="60">
        <f t="shared" si="30"/>
        <v>0.276048</v>
      </c>
      <c r="G346" s="77">
        <f t="shared" si="47"/>
        <v>46.81154999999999</v>
      </c>
      <c r="H346" s="60">
        <f t="shared" si="48"/>
        <v>12.922234754399998</v>
      </c>
      <c r="I346" s="10" t="s">
        <v>138</v>
      </c>
      <c r="J346" s="61">
        <v>47.22426</v>
      </c>
      <c r="K346" s="61">
        <v>43.16379</v>
      </c>
      <c r="L346" s="61">
        <v>50.0466</v>
      </c>
      <c r="M346" s="15"/>
      <c r="N346" s="15"/>
    </row>
    <row r="347" spans="1:14" ht="24">
      <c r="A347" s="11"/>
      <c r="B347" s="136">
        <v>29</v>
      </c>
      <c r="C347" s="213">
        <v>40204</v>
      </c>
      <c r="D347" s="61">
        <v>404.96</v>
      </c>
      <c r="E347" s="77">
        <v>0.715</v>
      </c>
      <c r="F347" s="60">
        <f t="shared" si="30"/>
        <v>0.061776</v>
      </c>
      <c r="G347" s="77">
        <f t="shared" si="47"/>
        <v>30.165476666666667</v>
      </c>
      <c r="H347" s="60">
        <f t="shared" si="48"/>
        <v>1.8635024865599998</v>
      </c>
      <c r="I347" s="10" t="s">
        <v>139</v>
      </c>
      <c r="J347" s="61">
        <v>28.12981</v>
      </c>
      <c r="K347" s="61">
        <v>25.73099</v>
      </c>
      <c r="L347" s="61">
        <v>36.63563</v>
      </c>
      <c r="M347" s="15"/>
      <c r="N347" s="15"/>
    </row>
    <row r="348" spans="1:14" ht="24">
      <c r="A348" s="11"/>
      <c r="B348" s="136">
        <v>30</v>
      </c>
      <c r="C348" s="213">
        <v>40211</v>
      </c>
      <c r="D348" s="61">
        <v>405</v>
      </c>
      <c r="E348" s="77">
        <v>1.089</v>
      </c>
      <c r="F348" s="60">
        <f t="shared" si="30"/>
        <v>0.0940896</v>
      </c>
      <c r="G348" s="77">
        <f t="shared" si="47"/>
        <v>60.432919999999996</v>
      </c>
      <c r="H348" s="60">
        <f t="shared" si="48"/>
        <v>5.6861092696319995</v>
      </c>
      <c r="I348" s="10" t="s">
        <v>140</v>
      </c>
      <c r="J348" s="61">
        <v>63.74528</v>
      </c>
      <c r="K348" s="61">
        <v>55.28256</v>
      </c>
      <c r="L348" s="61">
        <v>62.27092</v>
      </c>
      <c r="M348" s="15"/>
      <c r="N348" s="15"/>
    </row>
    <row r="349" spans="1:14" ht="24">
      <c r="A349" s="11"/>
      <c r="B349" s="136">
        <v>31</v>
      </c>
      <c r="C349" s="213">
        <v>40224</v>
      </c>
      <c r="D349" s="61">
        <v>404.96</v>
      </c>
      <c r="E349" s="77">
        <v>0.595</v>
      </c>
      <c r="F349" s="60">
        <f t="shared" si="30"/>
        <v>0.051408</v>
      </c>
      <c r="G349" s="77">
        <f t="shared" si="47"/>
        <v>59.01065666666667</v>
      </c>
      <c r="H349" s="60">
        <f t="shared" si="48"/>
        <v>3.0336198379200003</v>
      </c>
      <c r="I349" s="10" t="s">
        <v>158</v>
      </c>
      <c r="J349" s="61">
        <v>62.6995</v>
      </c>
      <c r="K349" s="61">
        <v>59.06635</v>
      </c>
      <c r="L349" s="61">
        <v>55.26612</v>
      </c>
      <c r="M349" s="15"/>
      <c r="N349" s="15"/>
    </row>
    <row r="350" spans="1:14" ht="24">
      <c r="A350" s="11"/>
      <c r="B350" s="136">
        <v>32</v>
      </c>
      <c r="C350" s="213">
        <v>40231</v>
      </c>
      <c r="D350" s="61">
        <v>404.95</v>
      </c>
      <c r="E350" s="77">
        <v>0.464</v>
      </c>
      <c r="F350" s="60">
        <f t="shared" si="30"/>
        <v>0.0400896</v>
      </c>
      <c r="G350" s="77">
        <f aca="true" t="shared" si="49" ref="G350:G441">+AVERAGE(J350:L350)</f>
        <v>38.32449666666667</v>
      </c>
      <c r="H350" s="60">
        <f aca="true" t="shared" si="50" ref="H350:H441">G350*F350</f>
        <v>1.5364137415680001</v>
      </c>
      <c r="I350" s="10" t="s">
        <v>159</v>
      </c>
      <c r="J350" s="61">
        <v>45.44367</v>
      </c>
      <c r="K350" s="61">
        <v>36.66826</v>
      </c>
      <c r="L350" s="61">
        <v>32.86156</v>
      </c>
      <c r="M350" s="15"/>
      <c r="N350" s="15"/>
    </row>
    <row r="351" spans="1:14" ht="24">
      <c r="A351" s="11"/>
      <c r="B351" s="136">
        <v>33</v>
      </c>
      <c r="C351" s="213">
        <v>40242</v>
      </c>
      <c r="D351" s="61">
        <v>404.95</v>
      </c>
      <c r="E351" s="77">
        <v>0.497</v>
      </c>
      <c r="F351" s="60">
        <f t="shared" si="30"/>
        <v>0.0429408</v>
      </c>
      <c r="G351" s="77">
        <f t="shared" si="49"/>
        <v>24.55183333333333</v>
      </c>
      <c r="H351" s="60">
        <f t="shared" si="50"/>
        <v>1.0542753647999998</v>
      </c>
      <c r="I351" s="10" t="s">
        <v>160</v>
      </c>
      <c r="J351" s="61">
        <v>24.33156</v>
      </c>
      <c r="K351" s="61">
        <v>23.57972</v>
      </c>
      <c r="L351" s="61">
        <v>25.74422</v>
      </c>
      <c r="M351" s="15"/>
      <c r="N351" s="15"/>
    </row>
    <row r="352" spans="1:14" ht="24">
      <c r="A352" s="11"/>
      <c r="B352" s="136">
        <v>34</v>
      </c>
      <c r="C352" s="213">
        <v>40248</v>
      </c>
      <c r="D352" s="61">
        <v>404.94</v>
      </c>
      <c r="E352" s="77">
        <v>0.471</v>
      </c>
      <c r="F352" s="60">
        <f t="shared" si="30"/>
        <v>0.0406944</v>
      </c>
      <c r="G352" s="77">
        <f t="shared" si="49"/>
        <v>21.798756666666666</v>
      </c>
      <c r="H352" s="60">
        <f t="shared" si="50"/>
        <v>0.8870873232959999</v>
      </c>
      <c r="I352" s="10" t="s">
        <v>161</v>
      </c>
      <c r="J352" s="61">
        <v>18.6926</v>
      </c>
      <c r="K352" s="61">
        <v>17.65629</v>
      </c>
      <c r="L352" s="61">
        <v>29.04738</v>
      </c>
      <c r="M352" s="15"/>
      <c r="N352" s="15"/>
    </row>
    <row r="353" spans="1:14" ht="24.75" thickBot="1">
      <c r="A353" s="11"/>
      <c r="B353" s="137">
        <v>35</v>
      </c>
      <c r="C353" s="214">
        <v>40262</v>
      </c>
      <c r="D353" s="65">
        <v>404.95</v>
      </c>
      <c r="E353" s="78">
        <v>0.455</v>
      </c>
      <c r="F353" s="66">
        <f t="shared" si="30"/>
        <v>0.03931200000000001</v>
      </c>
      <c r="G353" s="78">
        <f t="shared" si="49"/>
        <v>8.87186</v>
      </c>
      <c r="H353" s="66">
        <f t="shared" si="50"/>
        <v>0.34877056032000003</v>
      </c>
      <c r="I353" s="17" t="s">
        <v>162</v>
      </c>
      <c r="J353" s="65">
        <v>6.3513</v>
      </c>
      <c r="K353" s="65">
        <v>11.38723</v>
      </c>
      <c r="L353" s="65">
        <v>8.87705</v>
      </c>
      <c r="M353" s="15"/>
      <c r="N353" s="15"/>
    </row>
    <row r="354" spans="1:14" ht="24.75" thickTop="1">
      <c r="A354" s="11"/>
      <c r="B354" s="136">
        <v>1</v>
      </c>
      <c r="C354" s="213">
        <v>40276</v>
      </c>
      <c r="D354" s="61">
        <v>405.09</v>
      </c>
      <c r="E354" s="77">
        <v>2.368</v>
      </c>
      <c r="F354" s="60">
        <f t="shared" si="30"/>
        <v>0.2045952</v>
      </c>
      <c r="G354" s="77">
        <f t="shared" si="49"/>
        <v>37.80343666666666</v>
      </c>
      <c r="H354" s="60">
        <f t="shared" si="50"/>
        <v>7.734401685503999</v>
      </c>
      <c r="I354" s="10" t="s">
        <v>163</v>
      </c>
      <c r="J354" s="61">
        <v>58.16944</v>
      </c>
      <c r="K354" s="61">
        <v>27.93183</v>
      </c>
      <c r="L354" s="61">
        <v>27.30904</v>
      </c>
      <c r="M354" s="15"/>
      <c r="N354" s="15"/>
    </row>
    <row r="355" spans="1:14" ht="24">
      <c r="A355" s="11"/>
      <c r="B355" s="136">
        <v>2</v>
      </c>
      <c r="C355" s="213">
        <v>40289</v>
      </c>
      <c r="D355" s="61">
        <v>404.89</v>
      </c>
      <c r="E355" s="77">
        <v>0.201</v>
      </c>
      <c r="F355" s="60">
        <f t="shared" si="30"/>
        <v>0.0173664</v>
      </c>
      <c r="G355" s="77">
        <f t="shared" si="49"/>
        <v>7.577073333333334</v>
      </c>
      <c r="H355" s="60">
        <f t="shared" si="50"/>
        <v>0.131586486336</v>
      </c>
      <c r="I355" s="84" t="s">
        <v>164</v>
      </c>
      <c r="J355" s="61">
        <v>4.82583</v>
      </c>
      <c r="K355" s="61">
        <v>8.47027</v>
      </c>
      <c r="L355" s="61">
        <v>9.43512</v>
      </c>
      <c r="M355" s="15"/>
      <c r="N355" s="15"/>
    </row>
    <row r="356" spans="1:14" ht="24">
      <c r="A356" s="11"/>
      <c r="B356" s="136">
        <v>3</v>
      </c>
      <c r="C356" s="213">
        <v>40297</v>
      </c>
      <c r="D356" s="61">
        <v>404.93</v>
      </c>
      <c r="E356" s="77">
        <v>0.285</v>
      </c>
      <c r="F356" s="60">
        <f t="shared" si="30"/>
        <v>0.024624</v>
      </c>
      <c r="G356" s="77">
        <f t="shared" si="49"/>
        <v>10.524306666666666</v>
      </c>
      <c r="H356" s="60">
        <f t="shared" si="50"/>
        <v>0.25915052736</v>
      </c>
      <c r="I356" s="10" t="s">
        <v>165</v>
      </c>
      <c r="J356" s="61">
        <v>8.38681</v>
      </c>
      <c r="K356" s="61">
        <v>11.69505</v>
      </c>
      <c r="L356" s="61">
        <v>11.49106</v>
      </c>
      <c r="M356" s="15"/>
      <c r="N356" s="15"/>
    </row>
    <row r="357" spans="1:14" ht="24">
      <c r="A357" s="11"/>
      <c r="B357" s="136">
        <v>4</v>
      </c>
      <c r="C357" s="213">
        <v>40304</v>
      </c>
      <c r="D357" s="61">
        <v>404.4</v>
      </c>
      <c r="E357" s="77">
        <v>1.189</v>
      </c>
      <c r="F357" s="60">
        <f t="shared" si="30"/>
        <v>0.1027296</v>
      </c>
      <c r="G357" s="77">
        <f t="shared" si="49"/>
        <v>31.267533333333333</v>
      </c>
      <c r="H357" s="60">
        <f t="shared" si="50"/>
        <v>3.21210119232</v>
      </c>
      <c r="I357" s="10" t="s">
        <v>166</v>
      </c>
      <c r="J357" s="61">
        <v>37.21129</v>
      </c>
      <c r="K357" s="61">
        <v>27.71093</v>
      </c>
      <c r="L357" s="61">
        <v>28.88038</v>
      </c>
      <c r="M357" s="15"/>
      <c r="N357" s="15"/>
    </row>
    <row r="358" spans="1:14" ht="24">
      <c r="A358" s="11"/>
      <c r="B358" s="136">
        <v>5</v>
      </c>
      <c r="C358" s="213">
        <v>40318</v>
      </c>
      <c r="D358" s="61">
        <v>405.05</v>
      </c>
      <c r="E358" s="77">
        <v>1.471</v>
      </c>
      <c r="F358" s="60">
        <f t="shared" si="30"/>
        <v>0.12709440000000002</v>
      </c>
      <c r="G358" s="77">
        <f t="shared" si="49"/>
        <v>69.41008666666667</v>
      </c>
      <c r="H358" s="60">
        <f t="shared" si="50"/>
        <v>8.821633318848003</v>
      </c>
      <c r="I358" s="10" t="s">
        <v>167</v>
      </c>
      <c r="J358" s="61">
        <v>71.03869</v>
      </c>
      <c r="K358" s="61">
        <v>75.48265</v>
      </c>
      <c r="L358" s="61">
        <v>61.70892</v>
      </c>
      <c r="M358" s="15"/>
      <c r="N358" s="15"/>
    </row>
    <row r="359" spans="1:14" ht="24">
      <c r="A359" s="11"/>
      <c r="B359" s="136">
        <v>6</v>
      </c>
      <c r="C359" s="213">
        <v>40325</v>
      </c>
      <c r="D359" s="61">
        <v>405.24</v>
      </c>
      <c r="E359" s="77">
        <v>4.426</v>
      </c>
      <c r="F359" s="60">
        <f t="shared" si="30"/>
        <v>0.38240640000000004</v>
      </c>
      <c r="G359" s="77">
        <f t="shared" si="49"/>
        <v>105.42485333333333</v>
      </c>
      <c r="H359" s="60">
        <f t="shared" si="50"/>
        <v>40.315138633728004</v>
      </c>
      <c r="I359" s="10" t="s">
        <v>168</v>
      </c>
      <c r="J359" s="61">
        <v>100.39477</v>
      </c>
      <c r="K359" s="61">
        <v>102.49374</v>
      </c>
      <c r="L359" s="61">
        <v>113.38605</v>
      </c>
      <c r="M359" s="15"/>
      <c r="N359" s="15"/>
    </row>
    <row r="360" spans="1:14" ht="24">
      <c r="A360" s="11"/>
      <c r="B360" s="136">
        <v>7</v>
      </c>
      <c r="C360" s="213">
        <v>40332</v>
      </c>
      <c r="D360" s="61">
        <v>404.99</v>
      </c>
      <c r="E360" s="77">
        <v>1.027</v>
      </c>
      <c r="F360" s="60">
        <f t="shared" si="30"/>
        <v>0.0887328</v>
      </c>
      <c r="G360" s="77">
        <f t="shared" si="49"/>
        <v>94.13067</v>
      </c>
      <c r="H360" s="60">
        <f t="shared" si="50"/>
        <v>8.352477914976</v>
      </c>
      <c r="I360" s="10" t="s">
        <v>146</v>
      </c>
      <c r="J360" s="61">
        <v>87.62634</v>
      </c>
      <c r="K360" s="61">
        <v>88.54412</v>
      </c>
      <c r="L360" s="61">
        <v>106.22155</v>
      </c>
      <c r="M360" s="15"/>
      <c r="N360" s="15"/>
    </row>
    <row r="361" spans="1:14" ht="24">
      <c r="A361" s="11"/>
      <c r="B361" s="136">
        <v>8</v>
      </c>
      <c r="C361" s="213">
        <v>40340</v>
      </c>
      <c r="D361" s="61">
        <v>405.1</v>
      </c>
      <c r="E361" s="77">
        <v>2.735</v>
      </c>
      <c r="F361" s="60">
        <f t="shared" si="30"/>
        <v>0.23630400000000001</v>
      </c>
      <c r="G361" s="77">
        <f t="shared" si="49"/>
        <v>91.80228666666666</v>
      </c>
      <c r="H361" s="60">
        <f t="shared" si="50"/>
        <v>21.69324754848</v>
      </c>
      <c r="I361" s="10" t="s">
        <v>145</v>
      </c>
      <c r="J361" s="61">
        <v>99.54158</v>
      </c>
      <c r="K361" s="61">
        <v>92.55364</v>
      </c>
      <c r="L361" s="61">
        <v>83.31164</v>
      </c>
      <c r="M361" s="15"/>
      <c r="N361" s="15"/>
    </row>
    <row r="362" spans="1:14" ht="24">
      <c r="A362" s="11"/>
      <c r="B362" s="136">
        <v>9</v>
      </c>
      <c r="C362" s="213">
        <v>40353</v>
      </c>
      <c r="D362" s="61">
        <v>405.52</v>
      </c>
      <c r="E362" s="77">
        <v>10.299</v>
      </c>
      <c r="F362" s="60">
        <f t="shared" si="30"/>
        <v>0.8898336</v>
      </c>
      <c r="G362" s="77">
        <f t="shared" si="49"/>
        <v>823.3697533333333</v>
      </c>
      <c r="H362" s="60">
        <f t="shared" si="50"/>
        <v>732.6620717397119</v>
      </c>
      <c r="I362" s="10" t="s">
        <v>118</v>
      </c>
      <c r="J362" s="61">
        <v>571.12984</v>
      </c>
      <c r="K362" s="61">
        <v>970.49884</v>
      </c>
      <c r="L362" s="61">
        <v>928.48058</v>
      </c>
      <c r="M362" s="15"/>
      <c r="N362" s="15"/>
    </row>
    <row r="363" spans="1:14" ht="24">
      <c r="A363" s="11"/>
      <c r="B363" s="136">
        <v>10</v>
      </c>
      <c r="C363" s="213">
        <v>40366</v>
      </c>
      <c r="D363" s="61">
        <v>404.92</v>
      </c>
      <c r="E363" s="77">
        <v>0.666</v>
      </c>
      <c r="F363" s="60">
        <f t="shared" si="30"/>
        <v>0.05754240000000001</v>
      </c>
      <c r="G363" s="77">
        <f t="shared" si="49"/>
        <v>83.18960666666666</v>
      </c>
      <c r="H363" s="60">
        <f t="shared" si="50"/>
        <v>4.786929622656</v>
      </c>
      <c r="I363" s="10" t="s">
        <v>119</v>
      </c>
      <c r="J363" s="61">
        <v>80.68216</v>
      </c>
      <c r="K363" s="61">
        <v>88.42294</v>
      </c>
      <c r="L363" s="61">
        <v>80.46372</v>
      </c>
      <c r="M363" s="15"/>
      <c r="N363" s="15"/>
    </row>
    <row r="364" spans="1:14" ht="24">
      <c r="A364" s="11"/>
      <c r="B364" s="136">
        <v>11</v>
      </c>
      <c r="C364" s="213">
        <v>40378</v>
      </c>
      <c r="D364" s="61">
        <v>405.18</v>
      </c>
      <c r="E364" s="77">
        <v>3.38</v>
      </c>
      <c r="F364" s="60">
        <f t="shared" si="30"/>
        <v>0.292032</v>
      </c>
      <c r="G364" s="77">
        <f t="shared" si="49"/>
        <v>474.43444</v>
      </c>
      <c r="H364" s="60">
        <f t="shared" si="50"/>
        <v>138.55003838208</v>
      </c>
      <c r="I364" s="10" t="s">
        <v>147</v>
      </c>
      <c r="J364" s="61">
        <v>489.10659</v>
      </c>
      <c r="K364" s="61">
        <v>488.26391</v>
      </c>
      <c r="L364" s="61">
        <v>445.93282</v>
      </c>
      <c r="M364" s="15"/>
      <c r="N364" s="15"/>
    </row>
    <row r="365" spans="1:14" ht="24">
      <c r="A365" s="11"/>
      <c r="B365" s="136">
        <v>12</v>
      </c>
      <c r="C365" s="213">
        <v>40390</v>
      </c>
      <c r="D365" s="61">
        <v>405.84</v>
      </c>
      <c r="E365" s="77">
        <v>17.924</v>
      </c>
      <c r="F365" s="60">
        <f t="shared" si="30"/>
        <v>1.5486336</v>
      </c>
      <c r="G365" s="77">
        <f t="shared" si="49"/>
        <v>173.12707666666665</v>
      </c>
      <c r="H365" s="60">
        <f t="shared" si="50"/>
        <v>268.110407995776</v>
      </c>
      <c r="I365" s="10" t="s">
        <v>148</v>
      </c>
      <c r="J365" s="61">
        <v>257.03754</v>
      </c>
      <c r="K365" s="61">
        <v>159.65717</v>
      </c>
      <c r="L365" s="61">
        <v>102.68652</v>
      </c>
      <c r="M365" s="15"/>
      <c r="N365" s="15"/>
    </row>
    <row r="366" spans="1:14" ht="24">
      <c r="A366" s="11"/>
      <c r="B366" s="136">
        <v>13</v>
      </c>
      <c r="C366" s="213">
        <v>40397</v>
      </c>
      <c r="D366" s="61">
        <v>406.65</v>
      </c>
      <c r="E366" s="77">
        <v>51.796</v>
      </c>
      <c r="F366" s="60">
        <f t="shared" si="30"/>
        <v>4.4751744</v>
      </c>
      <c r="G366" s="77">
        <f t="shared" si="49"/>
        <v>410.49440000000004</v>
      </c>
      <c r="H366" s="60">
        <f t="shared" si="50"/>
        <v>1837.0340302233603</v>
      </c>
      <c r="I366" s="10" t="s">
        <v>149</v>
      </c>
      <c r="J366" s="61">
        <v>416.71642</v>
      </c>
      <c r="K366" s="61">
        <v>420.82739</v>
      </c>
      <c r="L366" s="61">
        <v>393.93939</v>
      </c>
      <c r="M366" s="15"/>
      <c r="N366" s="15"/>
    </row>
    <row r="367" spans="1:14" ht="24">
      <c r="A367" s="11"/>
      <c r="B367" s="136">
        <v>14</v>
      </c>
      <c r="C367" s="213">
        <v>40409</v>
      </c>
      <c r="D367" s="61">
        <v>406.66</v>
      </c>
      <c r="E367" s="77">
        <v>67.169</v>
      </c>
      <c r="F367" s="60">
        <f t="shared" si="30"/>
        <v>5.8034016</v>
      </c>
      <c r="G367" s="77">
        <f t="shared" si="49"/>
        <v>356.0439866666666</v>
      </c>
      <c r="H367" s="60">
        <f t="shared" si="50"/>
        <v>2066.2662418917116</v>
      </c>
      <c r="I367" s="10" t="s">
        <v>150</v>
      </c>
      <c r="J367" s="61">
        <v>408.18588</v>
      </c>
      <c r="K367" s="61">
        <v>346.62414</v>
      </c>
      <c r="L367" s="61">
        <v>313.32194</v>
      </c>
      <c r="M367" s="15"/>
      <c r="N367" s="15"/>
    </row>
    <row r="368" spans="1:14" ht="24">
      <c r="A368" s="11"/>
      <c r="B368" s="136">
        <v>15</v>
      </c>
      <c r="C368" s="213">
        <v>40421</v>
      </c>
      <c r="D368" s="61">
        <v>407.29</v>
      </c>
      <c r="E368" s="77">
        <v>112.774</v>
      </c>
      <c r="F368" s="60">
        <f t="shared" si="30"/>
        <v>9.743673600000001</v>
      </c>
      <c r="G368" s="77">
        <f t="shared" si="49"/>
        <v>251.81930333333335</v>
      </c>
      <c r="H368" s="60">
        <f t="shared" si="50"/>
        <v>2453.6450978593925</v>
      </c>
      <c r="I368" s="10" t="s">
        <v>151</v>
      </c>
      <c r="J368" s="61">
        <v>263.88841</v>
      </c>
      <c r="K368" s="61">
        <v>249.95014</v>
      </c>
      <c r="L368" s="61">
        <v>241.61936</v>
      </c>
      <c r="M368" s="15"/>
      <c r="N368" s="15"/>
    </row>
    <row r="369" spans="1:14" ht="24">
      <c r="A369" s="11"/>
      <c r="B369" s="136">
        <v>16</v>
      </c>
      <c r="C369" s="213">
        <v>40428</v>
      </c>
      <c r="D369" s="61">
        <v>405.84</v>
      </c>
      <c r="E369" s="77">
        <v>19.406</v>
      </c>
      <c r="F369" s="60">
        <f t="shared" si="30"/>
        <v>1.6766784</v>
      </c>
      <c r="G369" s="77">
        <f t="shared" si="49"/>
        <v>129.49603333333334</v>
      </c>
      <c r="H369" s="60">
        <f t="shared" si="50"/>
        <v>217.12320197568002</v>
      </c>
      <c r="I369" s="10" t="s">
        <v>152</v>
      </c>
      <c r="J369" s="61">
        <v>128.21017</v>
      </c>
      <c r="K369" s="61">
        <v>126.6825</v>
      </c>
      <c r="L369" s="61">
        <v>133.59543</v>
      </c>
      <c r="M369" s="15"/>
      <c r="N369" s="15"/>
    </row>
    <row r="370" spans="1:14" ht="24">
      <c r="A370" s="11"/>
      <c r="B370" s="136">
        <v>17</v>
      </c>
      <c r="C370" s="213">
        <v>40436</v>
      </c>
      <c r="D370" s="61">
        <v>407.9</v>
      </c>
      <c r="E370" s="77">
        <v>150.838</v>
      </c>
      <c r="F370" s="60">
        <f t="shared" si="30"/>
        <v>13.032403200000001</v>
      </c>
      <c r="G370" s="77">
        <f t="shared" si="49"/>
        <v>446.99439666666666</v>
      </c>
      <c r="H370" s="60">
        <f t="shared" si="50"/>
        <v>5825.411205500736</v>
      </c>
      <c r="I370" s="10" t="s">
        <v>153</v>
      </c>
      <c r="J370" s="61">
        <v>423.38787</v>
      </c>
      <c r="K370" s="61">
        <v>443.83581</v>
      </c>
      <c r="L370" s="61">
        <v>473.75951</v>
      </c>
      <c r="M370" s="15"/>
      <c r="N370" s="15"/>
    </row>
    <row r="371" spans="1:14" ht="24">
      <c r="A371" s="11"/>
      <c r="B371" s="136">
        <v>18</v>
      </c>
      <c r="C371" s="213">
        <v>40449</v>
      </c>
      <c r="D371" s="61">
        <v>407.46</v>
      </c>
      <c r="E371" s="77">
        <v>136.241</v>
      </c>
      <c r="F371" s="60">
        <f t="shared" si="30"/>
        <v>11.771222400000001</v>
      </c>
      <c r="G371" s="77">
        <f t="shared" si="49"/>
        <v>341.3012966666667</v>
      </c>
      <c r="H371" s="60">
        <f t="shared" si="50"/>
        <v>4017.5334684717127</v>
      </c>
      <c r="I371" s="10" t="s">
        <v>154</v>
      </c>
      <c r="J371" s="61">
        <v>326.09472</v>
      </c>
      <c r="K371" s="61">
        <v>347.61462</v>
      </c>
      <c r="L371" s="61">
        <v>350.19455</v>
      </c>
      <c r="M371" s="15"/>
      <c r="N371" s="15"/>
    </row>
    <row r="372" spans="1:14" ht="24">
      <c r="A372" s="11"/>
      <c r="B372" s="136">
        <v>19</v>
      </c>
      <c r="C372" s="213">
        <v>40456</v>
      </c>
      <c r="D372" s="61">
        <v>405.95</v>
      </c>
      <c r="E372" s="77">
        <v>23.575</v>
      </c>
      <c r="F372" s="60">
        <f t="shared" si="30"/>
        <v>2.03688</v>
      </c>
      <c r="G372" s="77">
        <f t="shared" si="49"/>
        <v>139.17512666666667</v>
      </c>
      <c r="H372" s="60">
        <f t="shared" si="50"/>
        <v>283.4830320048</v>
      </c>
      <c r="I372" s="10" t="s">
        <v>155</v>
      </c>
      <c r="J372" s="61">
        <v>137.77778</v>
      </c>
      <c r="K372" s="61">
        <v>147.74798</v>
      </c>
      <c r="L372" s="61">
        <v>131.99962</v>
      </c>
      <c r="M372" s="15"/>
      <c r="N372" s="15"/>
    </row>
    <row r="373" spans="1:14" ht="24">
      <c r="A373" s="11"/>
      <c r="B373" s="136">
        <v>20</v>
      </c>
      <c r="C373" s="213">
        <v>40472</v>
      </c>
      <c r="D373" s="61">
        <v>408.42</v>
      </c>
      <c r="E373" s="77">
        <v>257.48</v>
      </c>
      <c r="F373" s="60">
        <f t="shared" si="30"/>
        <v>22.246272</v>
      </c>
      <c r="G373" s="77">
        <f t="shared" si="49"/>
        <v>181.43524</v>
      </c>
      <c r="H373" s="60">
        <f t="shared" si="50"/>
        <v>4036.25769942528</v>
      </c>
      <c r="I373" s="10" t="s">
        <v>156</v>
      </c>
      <c r="J373" s="61">
        <v>183.09964</v>
      </c>
      <c r="K373" s="61">
        <v>185.76146</v>
      </c>
      <c r="L373" s="61">
        <v>175.44462</v>
      </c>
      <c r="M373" s="15"/>
      <c r="N373" s="15"/>
    </row>
    <row r="374" spans="1:14" ht="24">
      <c r="A374" s="11"/>
      <c r="B374" s="136">
        <v>21</v>
      </c>
      <c r="C374" s="213">
        <v>40479</v>
      </c>
      <c r="D374" s="61">
        <v>406.52</v>
      </c>
      <c r="E374" s="77">
        <v>65.562</v>
      </c>
      <c r="F374" s="60">
        <f t="shared" si="30"/>
        <v>5.6645568</v>
      </c>
      <c r="G374" s="77">
        <f t="shared" si="49"/>
        <v>365.7760733333333</v>
      </c>
      <c r="H374" s="60">
        <f t="shared" si="50"/>
        <v>2071.9593434776316</v>
      </c>
      <c r="I374" s="10" t="s">
        <v>110</v>
      </c>
      <c r="J374" s="61">
        <v>364.03589</v>
      </c>
      <c r="K374" s="61">
        <v>351.45939</v>
      </c>
      <c r="L374" s="61">
        <v>381.83294</v>
      </c>
      <c r="M374" s="15"/>
      <c r="N374" s="15"/>
    </row>
    <row r="375" spans="1:14" ht="24">
      <c r="A375" s="11"/>
      <c r="B375" s="136">
        <v>22</v>
      </c>
      <c r="C375" s="213">
        <v>40486</v>
      </c>
      <c r="D375" s="61">
        <v>406.44</v>
      </c>
      <c r="E375" s="77">
        <v>53.719</v>
      </c>
      <c r="F375" s="60">
        <f t="shared" si="30"/>
        <v>4.6413216</v>
      </c>
      <c r="G375" s="77">
        <f t="shared" si="49"/>
        <v>253.8166233333333</v>
      </c>
      <c r="H375" s="60">
        <f t="shared" si="50"/>
        <v>1178.044576316064</v>
      </c>
      <c r="I375" s="10" t="s">
        <v>111</v>
      </c>
      <c r="J375" s="61">
        <v>254.86475</v>
      </c>
      <c r="K375" s="61">
        <v>250.2559</v>
      </c>
      <c r="L375" s="61">
        <v>256.32922</v>
      </c>
      <c r="M375" s="15"/>
      <c r="N375" s="15"/>
    </row>
    <row r="376" spans="1:14" ht="24">
      <c r="A376" s="11"/>
      <c r="B376" s="136">
        <v>23</v>
      </c>
      <c r="C376" s="213">
        <v>40500</v>
      </c>
      <c r="D376" s="61">
        <v>405.97</v>
      </c>
      <c r="E376" s="77">
        <v>25.361</v>
      </c>
      <c r="F376" s="60">
        <f t="shared" si="30"/>
        <v>2.1911904</v>
      </c>
      <c r="G376" s="77">
        <f t="shared" si="49"/>
        <v>117.30265666666666</v>
      </c>
      <c r="H376" s="60">
        <f t="shared" si="50"/>
        <v>257.032455182496</v>
      </c>
      <c r="I376" s="10" t="s">
        <v>157</v>
      </c>
      <c r="J376" s="61">
        <v>126.11845</v>
      </c>
      <c r="K376" s="61">
        <v>112.31804</v>
      </c>
      <c r="L376" s="61">
        <v>113.47148</v>
      </c>
      <c r="M376" s="15"/>
      <c r="N376" s="15"/>
    </row>
    <row r="377" spans="1:14" ht="24">
      <c r="A377" s="11"/>
      <c r="B377" s="136">
        <v>24</v>
      </c>
      <c r="C377" s="213">
        <v>40511</v>
      </c>
      <c r="D377" s="61">
        <v>405.91</v>
      </c>
      <c r="E377" s="77">
        <v>25.298</v>
      </c>
      <c r="F377" s="60">
        <f t="shared" si="30"/>
        <v>2.1857472</v>
      </c>
      <c r="G377" s="77">
        <f t="shared" si="49"/>
        <v>85.31192333333334</v>
      </c>
      <c r="H377" s="60">
        <f t="shared" si="50"/>
        <v>186.470297552448</v>
      </c>
      <c r="I377" s="10" t="s">
        <v>136</v>
      </c>
      <c r="J377" s="61">
        <v>89.60956</v>
      </c>
      <c r="K377" s="61">
        <v>78.44557</v>
      </c>
      <c r="L377" s="61">
        <v>87.88064</v>
      </c>
      <c r="M377" s="15"/>
      <c r="N377" s="15"/>
    </row>
    <row r="378" spans="1:14" ht="24">
      <c r="A378" s="11"/>
      <c r="B378" s="136">
        <v>25</v>
      </c>
      <c r="C378" s="213">
        <v>40515</v>
      </c>
      <c r="D378" s="61">
        <v>405.79</v>
      </c>
      <c r="E378" s="77">
        <v>19.784</v>
      </c>
      <c r="F378" s="60">
        <f t="shared" si="30"/>
        <v>1.7093376</v>
      </c>
      <c r="G378" s="77">
        <f t="shared" si="49"/>
        <v>63.25672666666666</v>
      </c>
      <c r="H378" s="60">
        <f t="shared" si="50"/>
        <v>108.12710134425599</v>
      </c>
      <c r="I378" s="10" t="s">
        <v>113</v>
      </c>
      <c r="J378" s="61">
        <v>49.00259</v>
      </c>
      <c r="K378" s="61">
        <v>66.63688</v>
      </c>
      <c r="L378" s="61">
        <v>74.13071</v>
      </c>
      <c r="M378" s="15"/>
      <c r="N378" s="15"/>
    </row>
    <row r="379" spans="1:14" ht="24">
      <c r="A379" s="11"/>
      <c r="B379" s="136">
        <v>26</v>
      </c>
      <c r="C379" s="213">
        <v>238854</v>
      </c>
      <c r="D379" s="61">
        <v>405.65</v>
      </c>
      <c r="E379" s="77">
        <v>14.981</v>
      </c>
      <c r="F379" s="60">
        <f t="shared" si="30"/>
        <v>1.2943584000000001</v>
      </c>
      <c r="G379" s="77">
        <f t="shared" si="49"/>
        <v>76.14850333333334</v>
      </c>
      <c r="H379" s="60">
        <f t="shared" si="50"/>
        <v>98.56345493692801</v>
      </c>
      <c r="I379" s="10" t="s">
        <v>114</v>
      </c>
      <c r="J379" s="61">
        <v>75.20375</v>
      </c>
      <c r="K379" s="61">
        <v>82.67764</v>
      </c>
      <c r="L379" s="61">
        <v>70.56412</v>
      </c>
      <c r="M379" s="15"/>
      <c r="N379" s="15"/>
    </row>
    <row r="380" spans="1:14" ht="24">
      <c r="A380" s="11"/>
      <c r="B380" s="136">
        <v>27</v>
      </c>
      <c r="C380" s="213">
        <v>238870</v>
      </c>
      <c r="D380" s="61">
        <v>405.03</v>
      </c>
      <c r="E380" s="77">
        <v>2.007</v>
      </c>
      <c r="F380" s="60">
        <f t="shared" si="30"/>
        <v>0.17340480000000003</v>
      </c>
      <c r="G380" s="77">
        <f t="shared" si="49"/>
        <v>27.55745</v>
      </c>
      <c r="H380" s="60">
        <f t="shared" si="50"/>
        <v>4.778594105760001</v>
      </c>
      <c r="I380" s="10" t="s">
        <v>137</v>
      </c>
      <c r="J380" s="61">
        <v>34.67499</v>
      </c>
      <c r="K380" s="61">
        <v>23.91975</v>
      </c>
      <c r="L380" s="61">
        <v>24.07761</v>
      </c>
      <c r="M380" s="15"/>
      <c r="N380" s="15"/>
    </row>
    <row r="381" spans="1:14" ht="24">
      <c r="A381" s="11"/>
      <c r="B381" s="136">
        <v>28</v>
      </c>
      <c r="C381" s="213">
        <v>40548</v>
      </c>
      <c r="D381" s="61">
        <v>405.01</v>
      </c>
      <c r="E381" s="77">
        <v>1.756</v>
      </c>
      <c r="F381" s="60">
        <f t="shared" si="30"/>
        <v>0.1517184</v>
      </c>
      <c r="G381" s="77">
        <f t="shared" si="49"/>
        <v>44.46116333333333</v>
      </c>
      <c r="H381" s="60">
        <f t="shared" si="50"/>
        <v>6.7455765630719995</v>
      </c>
      <c r="I381" s="10" t="s">
        <v>138</v>
      </c>
      <c r="J381" s="61">
        <v>47.20266</v>
      </c>
      <c r="K381" s="61">
        <v>39.39947</v>
      </c>
      <c r="L381" s="61">
        <v>46.78136</v>
      </c>
      <c r="M381" s="15"/>
      <c r="N381" s="15"/>
    </row>
    <row r="382" spans="1:14" ht="24">
      <c r="A382" s="11"/>
      <c r="B382" s="136">
        <v>29</v>
      </c>
      <c r="C382" s="213">
        <v>40563</v>
      </c>
      <c r="D382" s="61">
        <v>404.98</v>
      </c>
      <c r="E382" s="77">
        <v>1.472</v>
      </c>
      <c r="F382" s="60">
        <f t="shared" si="30"/>
        <v>0.1271808</v>
      </c>
      <c r="G382" s="77">
        <f t="shared" si="49"/>
        <v>35.77788999999999</v>
      </c>
      <c r="H382" s="60">
        <f t="shared" si="50"/>
        <v>4.550260672512</v>
      </c>
      <c r="I382" s="10" t="s">
        <v>139</v>
      </c>
      <c r="J382" s="61">
        <v>40.15916</v>
      </c>
      <c r="K382" s="61">
        <v>24.8298</v>
      </c>
      <c r="L382" s="61">
        <v>42.34471</v>
      </c>
      <c r="M382" s="15"/>
      <c r="N382" s="15"/>
    </row>
    <row r="383" spans="1:14" ht="24">
      <c r="A383" s="11"/>
      <c r="B383" s="136">
        <v>30</v>
      </c>
      <c r="C383" s="213">
        <v>40572</v>
      </c>
      <c r="D383" s="61">
        <v>404.92</v>
      </c>
      <c r="E383" s="77">
        <v>1.366</v>
      </c>
      <c r="F383" s="60">
        <f t="shared" si="30"/>
        <v>0.11802240000000001</v>
      </c>
      <c r="G383" s="77">
        <f t="shared" si="49"/>
        <v>38.25082</v>
      </c>
      <c r="H383" s="60">
        <f t="shared" si="50"/>
        <v>4.514453578368</v>
      </c>
      <c r="I383" s="10" t="s">
        <v>140</v>
      </c>
      <c r="J383" s="61">
        <v>56.27462</v>
      </c>
      <c r="K383" s="61">
        <v>31.87086</v>
      </c>
      <c r="L383" s="61">
        <v>26.60698</v>
      </c>
      <c r="M383" s="15"/>
      <c r="N383" s="15"/>
    </row>
    <row r="384" spans="1:14" ht="24">
      <c r="A384" s="11"/>
      <c r="B384" s="136">
        <v>31</v>
      </c>
      <c r="C384" s="213">
        <v>40577</v>
      </c>
      <c r="D384" s="61">
        <v>404.9</v>
      </c>
      <c r="E384" s="77">
        <v>0.693</v>
      </c>
      <c r="F384" s="60">
        <f t="shared" si="30"/>
        <v>0.059875199999999996</v>
      </c>
      <c r="G384" s="77">
        <f t="shared" si="49"/>
        <v>53.7097</v>
      </c>
      <c r="H384" s="60">
        <f t="shared" si="50"/>
        <v>3.2158790294399995</v>
      </c>
      <c r="I384" s="10" t="s">
        <v>158</v>
      </c>
      <c r="J384" s="61">
        <v>55.21049</v>
      </c>
      <c r="K384" s="61">
        <v>44.82033</v>
      </c>
      <c r="L384" s="61">
        <v>61.09828</v>
      </c>
      <c r="M384" s="15"/>
      <c r="N384" s="15"/>
    </row>
    <row r="385" spans="1:14" ht="24">
      <c r="A385" s="11"/>
      <c r="B385" s="136">
        <v>32</v>
      </c>
      <c r="C385" s="85">
        <v>238916</v>
      </c>
      <c r="D385" s="61">
        <v>404.87</v>
      </c>
      <c r="E385" s="77">
        <v>0.632</v>
      </c>
      <c r="F385" s="60">
        <f t="shared" si="30"/>
        <v>0.0546048</v>
      </c>
      <c r="G385" s="77">
        <f t="shared" si="49"/>
        <v>29.59408</v>
      </c>
      <c r="H385" s="60">
        <f t="shared" si="50"/>
        <v>1.6159788195840001</v>
      </c>
      <c r="I385" s="10" t="s">
        <v>159</v>
      </c>
      <c r="J385" s="61">
        <v>23.91296</v>
      </c>
      <c r="K385" s="61">
        <v>31.9826</v>
      </c>
      <c r="L385" s="61">
        <v>32.88668</v>
      </c>
      <c r="M385" s="15"/>
      <c r="N385" s="15"/>
    </row>
    <row r="386" spans="1:14" ht="24">
      <c r="A386" s="11"/>
      <c r="B386" s="136">
        <v>33</v>
      </c>
      <c r="C386" s="85">
        <v>19782</v>
      </c>
      <c r="D386" s="61">
        <v>404.86</v>
      </c>
      <c r="E386" s="77">
        <v>0.558</v>
      </c>
      <c r="F386" s="60">
        <f t="shared" si="30"/>
        <v>0.04821120000000001</v>
      </c>
      <c r="G386" s="77">
        <f t="shared" si="49"/>
        <v>13.089306666666667</v>
      </c>
      <c r="H386" s="60">
        <f t="shared" si="50"/>
        <v>0.6310511815680001</v>
      </c>
      <c r="I386" s="10" t="s">
        <v>160</v>
      </c>
      <c r="J386" s="61">
        <v>6.19437</v>
      </c>
      <c r="K386" s="61">
        <v>19.2387</v>
      </c>
      <c r="L386" s="61">
        <v>13.83485</v>
      </c>
      <c r="M386" s="15"/>
      <c r="N386" s="15"/>
    </row>
    <row r="387" spans="1:14" ht="24">
      <c r="A387" s="11"/>
      <c r="B387" s="136">
        <v>34</v>
      </c>
      <c r="C387" s="85">
        <v>19787</v>
      </c>
      <c r="D387" s="61">
        <v>404.89</v>
      </c>
      <c r="E387" s="77">
        <v>0.64</v>
      </c>
      <c r="F387" s="60">
        <f t="shared" si="30"/>
        <v>0.055296000000000005</v>
      </c>
      <c r="G387" s="77">
        <f t="shared" si="49"/>
        <v>41.31135333333334</v>
      </c>
      <c r="H387" s="60">
        <f t="shared" si="50"/>
        <v>2.2843525939200005</v>
      </c>
      <c r="I387" s="10" t="s">
        <v>161</v>
      </c>
      <c r="J387" s="61">
        <v>36.97313</v>
      </c>
      <c r="K387" s="61">
        <v>39.11301</v>
      </c>
      <c r="L387" s="61">
        <v>47.84792</v>
      </c>
      <c r="M387" s="15"/>
      <c r="N387" s="15"/>
    </row>
    <row r="388" spans="1:14" ht="24">
      <c r="A388" s="11"/>
      <c r="B388" s="136">
        <v>35</v>
      </c>
      <c r="C388" s="85">
        <v>19796</v>
      </c>
      <c r="D388" s="61">
        <v>404.91</v>
      </c>
      <c r="E388" s="77">
        <v>0.927</v>
      </c>
      <c r="F388" s="60">
        <f t="shared" si="30"/>
        <v>0.0800928</v>
      </c>
      <c r="G388" s="77">
        <f t="shared" si="49"/>
        <v>51.31528333333333</v>
      </c>
      <c r="H388" s="60">
        <f t="shared" si="50"/>
        <v>4.10998472496</v>
      </c>
      <c r="I388" s="10" t="s">
        <v>162</v>
      </c>
      <c r="J388" s="61">
        <v>40.14556</v>
      </c>
      <c r="K388" s="61">
        <v>48.0863</v>
      </c>
      <c r="L388" s="61">
        <v>65.71399</v>
      </c>
      <c r="M388" s="15"/>
      <c r="N388" s="15"/>
    </row>
    <row r="389" spans="1:14" ht="24.75" thickBot="1">
      <c r="A389" s="73"/>
      <c r="B389" s="140">
        <v>36</v>
      </c>
      <c r="C389" s="86">
        <v>19807</v>
      </c>
      <c r="D389" s="70">
        <v>405.03</v>
      </c>
      <c r="E389" s="80">
        <v>1.145</v>
      </c>
      <c r="F389" s="71">
        <f t="shared" si="30"/>
        <v>0.098928</v>
      </c>
      <c r="G389" s="80">
        <f t="shared" si="49"/>
        <v>56.83409333333333</v>
      </c>
      <c r="H389" s="71">
        <f t="shared" si="50"/>
        <v>5.622483185279999</v>
      </c>
      <c r="I389" s="69" t="s">
        <v>169</v>
      </c>
      <c r="J389" s="70">
        <v>64.63962</v>
      </c>
      <c r="K389" s="70">
        <v>60.18675</v>
      </c>
      <c r="L389" s="70">
        <v>45.67591</v>
      </c>
      <c r="M389" s="15"/>
      <c r="N389" s="15"/>
    </row>
    <row r="390" spans="1:14" ht="24">
      <c r="A390" s="11"/>
      <c r="B390" s="136">
        <v>1</v>
      </c>
      <c r="C390" s="85">
        <v>19822</v>
      </c>
      <c r="D390" s="61">
        <v>405.03</v>
      </c>
      <c r="E390" s="77">
        <v>1.139</v>
      </c>
      <c r="F390" s="60">
        <f t="shared" si="30"/>
        <v>0.0984096</v>
      </c>
      <c r="G390" s="77">
        <f t="shared" si="49"/>
        <v>17.963373333333333</v>
      </c>
      <c r="H390" s="60">
        <f t="shared" si="50"/>
        <v>1.767768384384</v>
      </c>
      <c r="I390" s="10" t="s">
        <v>163</v>
      </c>
      <c r="J390" s="61">
        <v>16.26843</v>
      </c>
      <c r="K390" s="61">
        <v>24.89762</v>
      </c>
      <c r="L390" s="61">
        <v>12.72407</v>
      </c>
      <c r="M390" s="15"/>
      <c r="N390" s="15"/>
    </row>
    <row r="391" spans="1:14" ht="24">
      <c r="A391" s="11"/>
      <c r="B391" s="136">
        <v>2</v>
      </c>
      <c r="C391" s="85">
        <v>19823</v>
      </c>
      <c r="D391" s="61">
        <v>405.06</v>
      </c>
      <c r="E391" s="77">
        <v>2.503</v>
      </c>
      <c r="F391" s="60">
        <f t="shared" si="30"/>
        <v>0.2162592</v>
      </c>
      <c r="G391" s="77">
        <f t="shared" si="49"/>
        <v>36.239446666666666</v>
      </c>
      <c r="H391" s="60">
        <f t="shared" si="50"/>
        <v>7.837113744576</v>
      </c>
      <c r="I391" s="10" t="s">
        <v>164</v>
      </c>
      <c r="J391" s="61">
        <v>27.84358</v>
      </c>
      <c r="K391" s="61">
        <v>35.56391</v>
      </c>
      <c r="L391" s="61">
        <v>45.31085</v>
      </c>
      <c r="M391" s="15"/>
      <c r="N391" s="15"/>
    </row>
    <row r="392" spans="1:14" ht="24">
      <c r="A392" s="11"/>
      <c r="B392" s="136">
        <v>3</v>
      </c>
      <c r="C392" s="85">
        <v>19840</v>
      </c>
      <c r="D392" s="61">
        <v>405.56</v>
      </c>
      <c r="E392" s="77">
        <v>16.776</v>
      </c>
      <c r="F392" s="60">
        <f t="shared" si="30"/>
        <v>1.4494464</v>
      </c>
      <c r="G392" s="77">
        <f t="shared" si="49"/>
        <v>322.3914833333333</v>
      </c>
      <c r="H392" s="60">
        <f t="shared" si="50"/>
        <v>467.28917490816</v>
      </c>
      <c r="I392" s="10" t="s">
        <v>165</v>
      </c>
      <c r="J392" s="61">
        <v>331.79187</v>
      </c>
      <c r="K392" s="61">
        <v>319.32826</v>
      </c>
      <c r="L392" s="61">
        <v>316.05432</v>
      </c>
      <c r="M392" s="15"/>
      <c r="N392" s="15"/>
    </row>
    <row r="393" spans="1:14" ht="24">
      <c r="A393" s="11"/>
      <c r="B393" s="136">
        <v>4</v>
      </c>
      <c r="C393" s="85">
        <v>19848</v>
      </c>
      <c r="D393" s="61">
        <v>406.3</v>
      </c>
      <c r="E393" s="77">
        <v>44.895</v>
      </c>
      <c r="F393" s="60">
        <f t="shared" si="30"/>
        <v>3.8789280000000006</v>
      </c>
      <c r="G393" s="77">
        <f t="shared" si="49"/>
        <v>639.5687866666667</v>
      </c>
      <c r="H393" s="60">
        <f t="shared" si="50"/>
        <v>2480.8412745273604</v>
      </c>
      <c r="I393" s="10" t="s">
        <v>166</v>
      </c>
      <c r="J393" s="61">
        <v>654.41917</v>
      </c>
      <c r="K393" s="61">
        <v>694.83637</v>
      </c>
      <c r="L393" s="61">
        <v>569.45082</v>
      </c>
      <c r="M393" s="15"/>
      <c r="N393" s="15"/>
    </row>
    <row r="394" spans="1:14" ht="24">
      <c r="A394" s="11"/>
      <c r="B394" s="136">
        <v>5</v>
      </c>
      <c r="C394" s="85">
        <v>19855</v>
      </c>
      <c r="D394" s="61">
        <v>406.25</v>
      </c>
      <c r="E394" s="77">
        <v>39.873</v>
      </c>
      <c r="F394" s="60">
        <f t="shared" si="30"/>
        <v>3.4450272</v>
      </c>
      <c r="G394" s="77">
        <f t="shared" si="49"/>
        <v>874.3972666666667</v>
      </c>
      <c r="H394" s="60">
        <f t="shared" si="50"/>
        <v>3012.32236727232</v>
      </c>
      <c r="I394" s="10" t="s">
        <v>167</v>
      </c>
      <c r="J394" s="61">
        <v>843.6642</v>
      </c>
      <c r="K394" s="61">
        <v>877.68711</v>
      </c>
      <c r="L394" s="61">
        <v>901.84049</v>
      </c>
      <c r="M394" s="15"/>
      <c r="N394" s="15"/>
    </row>
    <row r="395" spans="1:14" ht="24">
      <c r="A395" s="11"/>
      <c r="B395" s="136">
        <v>6</v>
      </c>
      <c r="C395" s="85">
        <v>19863</v>
      </c>
      <c r="D395" s="61">
        <v>406.08</v>
      </c>
      <c r="E395" s="77">
        <v>47.297</v>
      </c>
      <c r="F395" s="60">
        <f t="shared" si="30"/>
        <v>4.0864608</v>
      </c>
      <c r="G395" s="77">
        <f t="shared" si="49"/>
        <v>465.7133933333334</v>
      </c>
      <c r="H395" s="60">
        <f t="shared" si="50"/>
        <v>1903.1195258916482</v>
      </c>
      <c r="I395" s="10" t="s">
        <v>168</v>
      </c>
      <c r="J395" s="61">
        <v>392.24275</v>
      </c>
      <c r="K395" s="61">
        <v>521.00372</v>
      </c>
      <c r="L395" s="61">
        <v>483.89371</v>
      </c>
      <c r="M395" s="15"/>
      <c r="N395" s="15"/>
    </row>
    <row r="396" spans="1:14" ht="24">
      <c r="A396" s="11"/>
      <c r="B396" s="136">
        <v>7</v>
      </c>
      <c r="C396" s="85">
        <v>19879</v>
      </c>
      <c r="D396" s="61">
        <v>405.45</v>
      </c>
      <c r="E396" s="77">
        <v>15.378</v>
      </c>
      <c r="F396" s="60">
        <f t="shared" si="30"/>
        <v>1.3286592000000002</v>
      </c>
      <c r="G396" s="77">
        <f t="shared" si="49"/>
        <v>225.41751</v>
      </c>
      <c r="H396" s="60">
        <f t="shared" si="50"/>
        <v>299.50304850259204</v>
      </c>
      <c r="I396" s="10" t="s">
        <v>146</v>
      </c>
      <c r="J396" s="61">
        <v>211.57314</v>
      </c>
      <c r="K396" s="61">
        <v>223.7489</v>
      </c>
      <c r="L396" s="61">
        <v>240.93049</v>
      </c>
      <c r="M396" s="15"/>
      <c r="N396" s="15"/>
    </row>
    <row r="397" spans="1:14" ht="24">
      <c r="A397" s="11"/>
      <c r="B397" s="136">
        <v>8</v>
      </c>
      <c r="C397" s="85">
        <v>19888</v>
      </c>
      <c r="D397" s="61">
        <v>405.3</v>
      </c>
      <c r="E397" s="77">
        <v>11.651</v>
      </c>
      <c r="F397" s="60">
        <f t="shared" si="30"/>
        <v>1.0066464</v>
      </c>
      <c r="G397" s="77">
        <f t="shared" si="49"/>
        <v>152.46079333333333</v>
      </c>
      <c r="H397" s="60">
        <f t="shared" si="50"/>
        <v>153.47410875014398</v>
      </c>
      <c r="I397" s="10" t="s">
        <v>145</v>
      </c>
      <c r="J397" s="61">
        <v>174.83418</v>
      </c>
      <c r="K397" s="61">
        <v>146.03521</v>
      </c>
      <c r="L397" s="61">
        <v>136.51299</v>
      </c>
      <c r="M397" s="15"/>
      <c r="N397" s="15"/>
    </row>
    <row r="398" spans="1:14" ht="24">
      <c r="A398" s="11"/>
      <c r="B398" s="136">
        <v>9</v>
      </c>
      <c r="C398" s="85">
        <v>19902</v>
      </c>
      <c r="D398" s="61">
        <v>406.8</v>
      </c>
      <c r="E398" s="77">
        <v>89.971</v>
      </c>
      <c r="F398" s="60">
        <f t="shared" si="30"/>
        <v>7.773494400000001</v>
      </c>
      <c r="G398" s="77">
        <f t="shared" si="49"/>
        <v>983.1081566666667</v>
      </c>
      <c r="H398" s="60">
        <f t="shared" si="50"/>
        <v>7642.185750442656</v>
      </c>
      <c r="I398" s="10" t="s">
        <v>118</v>
      </c>
      <c r="J398" s="61">
        <v>997.15844</v>
      </c>
      <c r="K398" s="61">
        <v>951.91471</v>
      </c>
      <c r="L398" s="61">
        <v>1000.25132</v>
      </c>
      <c r="M398" s="15"/>
      <c r="N398" s="15"/>
    </row>
    <row r="399" spans="1:14" ht="24">
      <c r="A399" s="11"/>
      <c r="B399" s="136">
        <v>10</v>
      </c>
      <c r="C399" s="85">
        <v>19909</v>
      </c>
      <c r="D399" s="61">
        <v>405.56</v>
      </c>
      <c r="E399" s="77">
        <v>21.725</v>
      </c>
      <c r="F399" s="60">
        <f t="shared" si="30"/>
        <v>1.8770400000000003</v>
      </c>
      <c r="G399" s="77">
        <f t="shared" si="49"/>
        <v>226.70112000000003</v>
      </c>
      <c r="H399" s="60">
        <f t="shared" si="50"/>
        <v>425.5270702848001</v>
      </c>
      <c r="I399" s="10" t="s">
        <v>119</v>
      </c>
      <c r="J399" s="61">
        <v>228.91522</v>
      </c>
      <c r="K399" s="61">
        <v>213.03258</v>
      </c>
      <c r="L399" s="61">
        <v>238.15556</v>
      </c>
      <c r="M399" s="15"/>
      <c r="N399" s="15"/>
    </row>
    <row r="400" spans="1:14" ht="24">
      <c r="A400" s="11"/>
      <c r="B400" s="136">
        <v>11</v>
      </c>
      <c r="C400" s="85">
        <v>19927</v>
      </c>
      <c r="D400" s="61">
        <v>406.16</v>
      </c>
      <c r="E400" s="77">
        <v>44.674</v>
      </c>
      <c r="F400" s="60">
        <f t="shared" si="30"/>
        <v>3.8598336</v>
      </c>
      <c r="G400" s="77">
        <f t="shared" si="49"/>
        <v>341.7021</v>
      </c>
      <c r="H400" s="60">
        <f t="shared" si="50"/>
        <v>1318.91324677056</v>
      </c>
      <c r="I400" s="10" t="s">
        <v>147</v>
      </c>
      <c r="J400" s="61">
        <v>332.44556</v>
      </c>
      <c r="K400" s="61">
        <v>342.14323</v>
      </c>
      <c r="L400" s="61">
        <v>350.51751</v>
      </c>
      <c r="M400" s="15"/>
      <c r="N400" s="15"/>
    </row>
    <row r="401" spans="1:14" ht="24">
      <c r="A401" s="11"/>
      <c r="B401" s="136">
        <v>12</v>
      </c>
      <c r="C401" s="85">
        <v>19933</v>
      </c>
      <c r="D401" s="61">
        <v>405.8</v>
      </c>
      <c r="E401" s="77">
        <v>28.068</v>
      </c>
      <c r="F401" s="60">
        <f t="shared" si="30"/>
        <v>2.4250752</v>
      </c>
      <c r="G401" s="77">
        <f t="shared" si="49"/>
        <v>210.06160999999997</v>
      </c>
      <c r="H401" s="60">
        <f t="shared" si="50"/>
        <v>509.415200883072</v>
      </c>
      <c r="I401" s="10" t="s">
        <v>148</v>
      </c>
      <c r="J401" s="61">
        <v>219.15929</v>
      </c>
      <c r="K401" s="61">
        <v>203.13296</v>
      </c>
      <c r="L401" s="61">
        <v>207.89258</v>
      </c>
      <c r="M401" s="15"/>
      <c r="N401" s="15"/>
    </row>
    <row r="402" spans="1:14" ht="24">
      <c r="A402" s="11"/>
      <c r="B402" s="136">
        <v>13</v>
      </c>
      <c r="C402" s="85">
        <v>19939</v>
      </c>
      <c r="D402" s="61">
        <v>407.78</v>
      </c>
      <c r="E402" s="77">
        <v>188.122</v>
      </c>
      <c r="F402" s="60">
        <f t="shared" si="30"/>
        <v>16.253740800000003</v>
      </c>
      <c r="G402" s="77">
        <f t="shared" si="49"/>
        <v>746.4699466666667</v>
      </c>
      <c r="H402" s="60">
        <f t="shared" si="50"/>
        <v>12132.929028109827</v>
      </c>
      <c r="I402" s="10" t="s">
        <v>149</v>
      </c>
      <c r="J402" s="61">
        <v>761.76707</v>
      </c>
      <c r="K402" s="61">
        <v>707.21284</v>
      </c>
      <c r="L402" s="61">
        <v>770.42993</v>
      </c>
      <c r="M402" s="15"/>
      <c r="N402" s="15"/>
    </row>
    <row r="403" spans="1:14" ht="24">
      <c r="A403" s="11"/>
      <c r="B403" s="136">
        <v>14</v>
      </c>
      <c r="C403" s="85">
        <v>19955</v>
      </c>
      <c r="D403" s="61">
        <v>406.7</v>
      </c>
      <c r="E403" s="77">
        <v>75.52</v>
      </c>
      <c r="F403" s="60">
        <f t="shared" si="30"/>
        <v>6.524928</v>
      </c>
      <c r="G403" s="77">
        <f t="shared" si="49"/>
        <v>876.649</v>
      </c>
      <c r="H403" s="60">
        <f t="shared" si="50"/>
        <v>5720.071606272</v>
      </c>
      <c r="I403" s="10" t="s">
        <v>150</v>
      </c>
      <c r="J403" s="61">
        <v>858.64943</v>
      </c>
      <c r="K403" s="61">
        <v>893.30343</v>
      </c>
      <c r="L403" s="61">
        <v>877.99414</v>
      </c>
      <c r="M403" s="15"/>
      <c r="N403" s="15"/>
    </row>
    <row r="404" spans="1:14" ht="24">
      <c r="A404" s="11"/>
      <c r="B404" s="136">
        <v>15</v>
      </c>
      <c r="C404" s="85">
        <v>19961</v>
      </c>
      <c r="D404" s="61">
        <v>406.78</v>
      </c>
      <c r="E404" s="77">
        <v>100.644</v>
      </c>
      <c r="F404" s="60">
        <f t="shared" si="30"/>
        <v>8.6956416</v>
      </c>
      <c r="G404" s="77">
        <f t="shared" si="49"/>
        <v>570.8463566666666</v>
      </c>
      <c r="H404" s="60">
        <f t="shared" si="50"/>
        <v>4963.875326239103</v>
      </c>
      <c r="I404" s="10" t="s">
        <v>151</v>
      </c>
      <c r="J404" s="61">
        <v>566.99242</v>
      </c>
      <c r="K404" s="61">
        <v>582.25184</v>
      </c>
      <c r="L404" s="61">
        <v>563.29481</v>
      </c>
      <c r="M404" s="15"/>
      <c r="N404" s="15"/>
    </row>
    <row r="405" spans="1:14" ht="24">
      <c r="A405" s="11"/>
      <c r="B405" s="136">
        <v>16</v>
      </c>
      <c r="C405" s="85">
        <v>19969</v>
      </c>
      <c r="D405" s="61">
        <v>407.22</v>
      </c>
      <c r="E405" s="77">
        <v>191.447</v>
      </c>
      <c r="F405" s="60">
        <f t="shared" si="30"/>
        <v>16.541020800000002</v>
      </c>
      <c r="G405" s="77">
        <f t="shared" si="49"/>
        <v>768.1768366666665</v>
      </c>
      <c r="H405" s="60">
        <f t="shared" si="50"/>
        <v>12706.429033381535</v>
      </c>
      <c r="I405" s="10" t="s">
        <v>152</v>
      </c>
      <c r="J405" s="61">
        <v>835.85319</v>
      </c>
      <c r="K405" s="61">
        <v>725.8802</v>
      </c>
      <c r="L405" s="61">
        <v>742.79712</v>
      </c>
      <c r="M405" s="15"/>
      <c r="N405" s="15"/>
    </row>
    <row r="406" spans="1:14" ht="24">
      <c r="A406" s="11"/>
      <c r="B406" s="136">
        <v>17</v>
      </c>
      <c r="C406" s="85">
        <v>19976</v>
      </c>
      <c r="D406" s="61">
        <v>406.86</v>
      </c>
      <c r="E406" s="77">
        <v>97.693</v>
      </c>
      <c r="F406" s="60">
        <f t="shared" si="30"/>
        <v>8.4406752</v>
      </c>
      <c r="G406" s="77">
        <f t="shared" si="49"/>
        <v>844.1449033333333</v>
      </c>
      <c r="H406" s="60">
        <f t="shared" si="50"/>
        <v>7125.152950772063</v>
      </c>
      <c r="I406" s="10" t="s">
        <v>153</v>
      </c>
      <c r="J406" s="61">
        <v>765.47443</v>
      </c>
      <c r="K406" s="61">
        <v>913.56722</v>
      </c>
      <c r="L406" s="61">
        <v>853.39306</v>
      </c>
      <c r="M406" s="15"/>
      <c r="N406" s="15"/>
    </row>
    <row r="407" spans="1:14" ht="24">
      <c r="A407" s="11"/>
      <c r="B407" s="136">
        <v>18</v>
      </c>
      <c r="C407" s="85">
        <v>19987</v>
      </c>
      <c r="D407" s="61">
        <v>407.45</v>
      </c>
      <c r="E407" s="77">
        <v>142.975</v>
      </c>
      <c r="F407" s="60">
        <f t="shared" si="30"/>
        <v>12.35304</v>
      </c>
      <c r="G407" s="77">
        <f t="shared" si="49"/>
        <v>770.5647766666666</v>
      </c>
      <c r="H407" s="60">
        <f t="shared" si="50"/>
        <v>9518.817508754399</v>
      </c>
      <c r="I407" s="10" t="s">
        <v>154</v>
      </c>
      <c r="J407" s="61">
        <v>784.42966</v>
      </c>
      <c r="K407" s="61">
        <v>722.05081</v>
      </c>
      <c r="L407" s="61">
        <v>805.21386</v>
      </c>
      <c r="M407" s="15"/>
      <c r="N407" s="15"/>
    </row>
    <row r="408" spans="1:14" ht="24">
      <c r="A408" s="11"/>
      <c r="B408" s="136">
        <v>19</v>
      </c>
      <c r="C408" s="85">
        <v>20002</v>
      </c>
      <c r="D408" s="61">
        <v>407.14</v>
      </c>
      <c r="E408" s="77">
        <v>145.619</v>
      </c>
      <c r="F408" s="60">
        <f t="shared" si="30"/>
        <v>12.5814816</v>
      </c>
      <c r="G408" s="77">
        <f t="shared" si="49"/>
        <v>845.0000266666666</v>
      </c>
      <c r="H408" s="60">
        <f t="shared" si="50"/>
        <v>10631.352287506175</v>
      </c>
      <c r="I408" s="10" t="s">
        <v>155</v>
      </c>
      <c r="J408" s="61">
        <v>878.48161</v>
      </c>
      <c r="K408" s="61">
        <v>797.74722</v>
      </c>
      <c r="L408" s="61">
        <v>858.77125</v>
      </c>
      <c r="M408" s="15"/>
      <c r="N408" s="15"/>
    </row>
    <row r="409" spans="1:14" ht="24">
      <c r="A409" s="11"/>
      <c r="B409" s="136">
        <v>20</v>
      </c>
      <c r="C409" s="85">
        <v>20009</v>
      </c>
      <c r="D409" s="61">
        <v>406.63</v>
      </c>
      <c r="E409" s="77">
        <v>94.256</v>
      </c>
      <c r="F409" s="60">
        <f t="shared" si="30"/>
        <v>8.143718400000001</v>
      </c>
      <c r="G409" s="77">
        <f t="shared" si="49"/>
        <v>464.58126</v>
      </c>
      <c r="H409" s="60">
        <f t="shared" si="50"/>
        <v>3783.418955357184</v>
      </c>
      <c r="I409" s="10" t="s">
        <v>156</v>
      </c>
      <c r="J409" s="61">
        <v>466.52192</v>
      </c>
      <c r="K409" s="61">
        <v>458.98808</v>
      </c>
      <c r="L409" s="61">
        <v>468.23378</v>
      </c>
      <c r="M409" s="15"/>
      <c r="N409" s="15"/>
    </row>
    <row r="410" spans="1:14" ht="24">
      <c r="A410" s="11"/>
      <c r="B410" s="136">
        <v>21</v>
      </c>
      <c r="C410" s="85">
        <v>20016</v>
      </c>
      <c r="D410" s="61">
        <v>406.75</v>
      </c>
      <c r="E410" s="77">
        <v>86.058</v>
      </c>
      <c r="F410" s="60">
        <f t="shared" si="30"/>
        <v>7.435411200000001</v>
      </c>
      <c r="G410" s="77">
        <f t="shared" si="49"/>
        <v>517.2853766666666</v>
      </c>
      <c r="H410" s="60">
        <f t="shared" si="50"/>
        <v>3846.2294832635516</v>
      </c>
      <c r="I410" s="10" t="s">
        <v>110</v>
      </c>
      <c r="J410" s="61">
        <v>564.60943</v>
      </c>
      <c r="K410" s="61">
        <v>470.45913</v>
      </c>
      <c r="L410" s="61">
        <v>516.78757</v>
      </c>
      <c r="M410" s="15"/>
      <c r="N410" s="15"/>
    </row>
    <row r="411" spans="1:14" ht="24">
      <c r="A411" s="11"/>
      <c r="B411" s="136">
        <v>22</v>
      </c>
      <c r="C411" s="85">
        <v>20029</v>
      </c>
      <c r="D411" s="61">
        <v>406.53</v>
      </c>
      <c r="E411" s="77">
        <v>79.068</v>
      </c>
      <c r="F411" s="60">
        <f t="shared" si="30"/>
        <v>6.8314752</v>
      </c>
      <c r="G411" s="77">
        <f t="shared" si="49"/>
        <v>373.92833666666667</v>
      </c>
      <c r="H411" s="60">
        <f t="shared" si="50"/>
        <v>2554.482158515584</v>
      </c>
      <c r="I411" s="10" t="s">
        <v>111</v>
      </c>
      <c r="J411" s="61">
        <v>346.65579</v>
      </c>
      <c r="K411" s="61">
        <v>330.59697</v>
      </c>
      <c r="L411" s="61">
        <v>444.53225</v>
      </c>
      <c r="M411" s="15"/>
      <c r="N411" s="15"/>
    </row>
    <row r="412" spans="1:14" ht="24">
      <c r="A412" s="11"/>
      <c r="B412" s="136">
        <v>23</v>
      </c>
      <c r="C412" s="85">
        <v>20044</v>
      </c>
      <c r="D412" s="61">
        <v>406.25</v>
      </c>
      <c r="E412" s="77">
        <v>50.869</v>
      </c>
      <c r="F412" s="60">
        <f t="shared" si="30"/>
        <v>4.3950816</v>
      </c>
      <c r="G412" s="77">
        <f t="shared" si="49"/>
        <v>183.93693</v>
      </c>
      <c r="H412" s="60">
        <f t="shared" si="50"/>
        <v>808.417816603488</v>
      </c>
      <c r="I412" s="10" t="s">
        <v>157</v>
      </c>
      <c r="J412" s="61">
        <v>184.00437</v>
      </c>
      <c r="K412" s="61">
        <v>178.85544</v>
      </c>
      <c r="L412" s="61">
        <v>188.95098</v>
      </c>
      <c r="M412" s="15"/>
      <c r="N412" s="15"/>
    </row>
    <row r="413" spans="1:14" ht="24">
      <c r="A413" s="11"/>
      <c r="B413" s="136">
        <v>24</v>
      </c>
      <c r="C413" s="85">
        <v>20053</v>
      </c>
      <c r="D413" s="61">
        <v>406.16</v>
      </c>
      <c r="E413" s="77">
        <v>41.759</v>
      </c>
      <c r="F413" s="60">
        <f t="shared" si="30"/>
        <v>3.6079776000000003</v>
      </c>
      <c r="G413" s="77">
        <f t="shared" si="49"/>
        <v>150.41172333333333</v>
      </c>
      <c r="H413" s="60">
        <f t="shared" si="50"/>
        <v>542.682128564064</v>
      </c>
      <c r="I413" s="10" t="s">
        <v>136</v>
      </c>
      <c r="J413" s="61">
        <v>152.76106</v>
      </c>
      <c r="K413" s="61">
        <v>151.20506</v>
      </c>
      <c r="L413" s="61">
        <v>147.26905</v>
      </c>
      <c r="M413" s="15"/>
      <c r="N413" s="15"/>
    </row>
    <row r="414" spans="1:14" ht="24">
      <c r="A414" s="11"/>
      <c r="B414" s="136">
        <v>25</v>
      </c>
      <c r="C414" s="85">
        <v>20066</v>
      </c>
      <c r="D414" s="61">
        <v>460.07</v>
      </c>
      <c r="E414" s="77">
        <v>37.665</v>
      </c>
      <c r="F414" s="60">
        <f t="shared" si="30"/>
        <v>3.2542560000000003</v>
      </c>
      <c r="G414" s="77">
        <f t="shared" si="49"/>
        <v>100.24042333333334</v>
      </c>
      <c r="H414" s="60">
        <f t="shared" si="50"/>
        <v>326.20799907504005</v>
      </c>
      <c r="I414" s="10" t="s">
        <v>113</v>
      </c>
      <c r="J414" s="61">
        <v>82.18111</v>
      </c>
      <c r="K414" s="61">
        <v>115.40051</v>
      </c>
      <c r="L414" s="61">
        <v>103.13965</v>
      </c>
      <c r="M414" s="15"/>
      <c r="N414" s="15"/>
    </row>
    <row r="415" spans="1:14" ht="24">
      <c r="A415" s="11"/>
      <c r="B415" s="135">
        <v>26</v>
      </c>
      <c r="C415" s="85">
        <v>20072</v>
      </c>
      <c r="D415" s="61">
        <v>406</v>
      </c>
      <c r="E415" s="77">
        <v>29.858</v>
      </c>
      <c r="F415" s="60">
        <f t="shared" si="30"/>
        <v>2.5797312000000003</v>
      </c>
      <c r="G415" s="77">
        <f t="shared" si="49"/>
        <v>121.33837</v>
      </c>
      <c r="H415" s="60">
        <f t="shared" si="50"/>
        <v>313.020378846144</v>
      </c>
      <c r="I415" s="10" t="s">
        <v>114</v>
      </c>
      <c r="J415" s="61">
        <v>138.19578</v>
      </c>
      <c r="K415" s="61">
        <v>109.30139</v>
      </c>
      <c r="L415" s="61">
        <v>116.51794</v>
      </c>
      <c r="M415" s="15"/>
      <c r="N415" s="15"/>
    </row>
    <row r="416" spans="1:16" ht="24">
      <c r="A416" s="11"/>
      <c r="B416" s="136">
        <v>27</v>
      </c>
      <c r="C416" s="85">
        <v>20080</v>
      </c>
      <c r="D416" s="61">
        <v>405.75</v>
      </c>
      <c r="E416" s="77">
        <v>18.948</v>
      </c>
      <c r="F416" s="60">
        <f t="shared" si="30"/>
        <v>1.6371072000000002</v>
      </c>
      <c r="G416" s="77">
        <f t="shared" si="49"/>
        <v>103.34727666666667</v>
      </c>
      <c r="H416" s="60">
        <f t="shared" si="50"/>
        <v>169.19057073139203</v>
      </c>
      <c r="I416" s="10" t="s">
        <v>137</v>
      </c>
      <c r="J416" s="61">
        <v>96.77602</v>
      </c>
      <c r="K416" s="61">
        <v>91.09145</v>
      </c>
      <c r="L416" s="61">
        <v>122.17436</v>
      </c>
      <c r="M416" s="61" t="s">
        <v>170</v>
      </c>
      <c r="N416" s="77"/>
      <c r="O416" s="60"/>
      <c r="P416" s="77"/>
    </row>
    <row r="417" spans="1:14" ht="24">
      <c r="A417" s="11"/>
      <c r="B417" s="136">
        <v>28</v>
      </c>
      <c r="C417" s="85">
        <v>20156</v>
      </c>
      <c r="D417" s="61">
        <v>405.12</v>
      </c>
      <c r="E417" s="77">
        <v>0.882</v>
      </c>
      <c r="F417" s="60">
        <f t="shared" si="30"/>
        <v>0.0762048</v>
      </c>
      <c r="G417" s="77">
        <f t="shared" si="49"/>
        <v>32.65527</v>
      </c>
      <c r="H417" s="60">
        <f t="shared" si="50"/>
        <v>2.488488319296</v>
      </c>
      <c r="I417" s="10" t="s">
        <v>138</v>
      </c>
      <c r="J417" s="61">
        <v>27.51088</v>
      </c>
      <c r="K417" s="61">
        <v>15.71127</v>
      </c>
      <c r="L417" s="61">
        <v>54.74366</v>
      </c>
      <c r="M417" s="15"/>
      <c r="N417" s="15"/>
    </row>
    <row r="418" spans="1:14" ht="24">
      <c r="A418" s="11"/>
      <c r="B418" s="136">
        <v>29</v>
      </c>
      <c r="C418" s="85">
        <v>20163</v>
      </c>
      <c r="D418" s="61">
        <v>405.53</v>
      </c>
      <c r="E418" s="77">
        <v>23.697</v>
      </c>
      <c r="F418" s="60">
        <f t="shared" si="30"/>
        <v>2.0474208</v>
      </c>
      <c r="G418" s="77">
        <f t="shared" si="49"/>
        <v>91.58878</v>
      </c>
      <c r="H418" s="60">
        <f t="shared" si="50"/>
        <v>187.520773218624</v>
      </c>
      <c r="I418" s="10" t="s">
        <v>139</v>
      </c>
      <c r="J418" s="61">
        <v>83.57862</v>
      </c>
      <c r="K418" s="61">
        <v>114.70624</v>
      </c>
      <c r="L418" s="61">
        <v>76.48148</v>
      </c>
      <c r="M418" s="15"/>
      <c r="N418" s="15"/>
    </row>
    <row r="419" spans="1:16" ht="24">
      <c r="A419" s="98"/>
      <c r="B419" s="141">
        <v>30</v>
      </c>
      <c r="C419" s="100">
        <v>20175</v>
      </c>
      <c r="D419" s="101">
        <v>405.15</v>
      </c>
      <c r="E419" s="102">
        <v>0.898</v>
      </c>
      <c r="F419" s="103">
        <f t="shared" si="30"/>
        <v>0.07758720000000001</v>
      </c>
      <c r="G419" s="102">
        <f t="shared" si="49"/>
        <v>20.79066333333333</v>
      </c>
      <c r="H419" s="103">
        <f t="shared" si="50"/>
        <v>1.613089354176</v>
      </c>
      <c r="I419" s="99" t="s">
        <v>140</v>
      </c>
      <c r="J419" s="101">
        <v>12.82234</v>
      </c>
      <c r="K419" s="101">
        <v>27.78179</v>
      </c>
      <c r="L419" s="101">
        <v>21.76786</v>
      </c>
      <c r="M419" s="101"/>
      <c r="N419" s="102"/>
      <c r="O419" s="103"/>
      <c r="P419" s="77"/>
    </row>
    <row r="420" spans="1:14" ht="24">
      <c r="A420" s="11"/>
      <c r="B420" s="136">
        <v>1</v>
      </c>
      <c r="C420" s="85">
        <v>20182</v>
      </c>
      <c r="D420" s="61">
        <v>405.09</v>
      </c>
      <c r="E420" s="77">
        <v>0.537</v>
      </c>
      <c r="F420" s="60">
        <f t="shared" si="30"/>
        <v>0.0463968</v>
      </c>
      <c r="G420" s="77">
        <f t="shared" si="49"/>
        <v>23.93055</v>
      </c>
      <c r="H420" s="60">
        <f t="shared" si="50"/>
        <v>1.11030094224</v>
      </c>
      <c r="I420" s="10" t="s">
        <v>163</v>
      </c>
      <c r="J420" s="61">
        <v>23.88983</v>
      </c>
      <c r="K420" s="61">
        <v>23.92521</v>
      </c>
      <c r="L420" s="61">
        <v>23.97661</v>
      </c>
      <c r="M420" s="15"/>
      <c r="N420" s="15"/>
    </row>
    <row r="421" spans="1:14" ht="24">
      <c r="A421" s="11"/>
      <c r="B421" s="136">
        <v>2</v>
      </c>
      <c r="C421" s="85">
        <v>20189</v>
      </c>
      <c r="D421" s="61">
        <v>405.44</v>
      </c>
      <c r="E421" s="77">
        <v>4.48</v>
      </c>
      <c r="F421" s="60">
        <f t="shared" si="30"/>
        <v>0.3870720000000001</v>
      </c>
      <c r="G421" s="77">
        <f t="shared" si="49"/>
        <v>101.45285</v>
      </c>
      <c r="H421" s="60">
        <f t="shared" si="50"/>
        <v>39.26955755520001</v>
      </c>
      <c r="I421" s="10" t="s">
        <v>164</v>
      </c>
      <c r="J421" s="61">
        <v>113.72197</v>
      </c>
      <c r="K421" s="61">
        <v>94.55789</v>
      </c>
      <c r="L421" s="61">
        <v>96.07869</v>
      </c>
      <c r="M421" s="15"/>
      <c r="N421" s="97"/>
    </row>
    <row r="422" spans="1:15" ht="24">
      <c r="A422" s="11"/>
      <c r="B422" s="136">
        <v>3</v>
      </c>
      <c r="C422" s="85">
        <v>20205</v>
      </c>
      <c r="D422" s="61">
        <v>405.12</v>
      </c>
      <c r="E422" s="77">
        <v>0.443</v>
      </c>
      <c r="F422" s="60">
        <f t="shared" si="30"/>
        <v>0.0382752</v>
      </c>
      <c r="G422" s="77">
        <f t="shared" si="49"/>
        <v>47.63503333333333</v>
      </c>
      <c r="H422" s="60">
        <f t="shared" si="50"/>
        <v>1.82324042784</v>
      </c>
      <c r="I422" s="10" t="s">
        <v>165</v>
      </c>
      <c r="J422" s="61">
        <v>13.09109</v>
      </c>
      <c r="K422" s="61">
        <v>16.57812</v>
      </c>
      <c r="L422" s="61">
        <v>113.23589</v>
      </c>
      <c r="M422" s="15"/>
      <c r="N422" s="15"/>
      <c r="O422" s="97"/>
    </row>
    <row r="423" spans="1:14" ht="24">
      <c r="A423" s="11"/>
      <c r="B423" s="136">
        <v>4</v>
      </c>
      <c r="C423" s="85">
        <v>20212</v>
      </c>
      <c r="D423" s="61">
        <v>405.37</v>
      </c>
      <c r="E423" s="77">
        <v>4.155</v>
      </c>
      <c r="F423" s="60">
        <f t="shared" si="30"/>
        <v>0.35899200000000003</v>
      </c>
      <c r="G423" s="77">
        <f t="shared" si="49"/>
        <v>87.16114333333333</v>
      </c>
      <c r="H423" s="60">
        <f t="shared" si="50"/>
        <v>31.29015316752</v>
      </c>
      <c r="I423" s="84" t="s">
        <v>166</v>
      </c>
      <c r="J423" s="61">
        <v>89.45547</v>
      </c>
      <c r="K423" s="61">
        <v>89.07592</v>
      </c>
      <c r="L423" s="61">
        <v>82.95204</v>
      </c>
      <c r="M423" s="15"/>
      <c r="N423" s="15"/>
    </row>
    <row r="424" spans="1:14" ht="24">
      <c r="A424" s="11"/>
      <c r="B424" s="136">
        <v>5</v>
      </c>
      <c r="C424" s="85">
        <v>20220</v>
      </c>
      <c r="D424" s="61">
        <v>406.02</v>
      </c>
      <c r="E424" s="77">
        <v>27.133</v>
      </c>
      <c r="F424" s="60">
        <f t="shared" si="30"/>
        <v>2.3442912000000002</v>
      </c>
      <c r="G424" s="77">
        <f t="shared" si="49"/>
        <v>289.62594</v>
      </c>
      <c r="H424" s="60">
        <f t="shared" si="50"/>
        <v>678.9675424337281</v>
      </c>
      <c r="I424" s="10" t="s">
        <v>167</v>
      </c>
      <c r="J424" s="61">
        <v>291.86721</v>
      </c>
      <c r="K424" s="61">
        <v>289.63742</v>
      </c>
      <c r="L424" s="61">
        <v>287.37319</v>
      </c>
      <c r="M424" s="15"/>
      <c r="N424" s="15"/>
    </row>
    <row r="425" spans="1:14" ht="24">
      <c r="A425" s="11"/>
      <c r="B425" s="136">
        <v>6</v>
      </c>
      <c r="C425" s="85">
        <v>20230</v>
      </c>
      <c r="D425" s="61">
        <v>405.58</v>
      </c>
      <c r="E425" s="77">
        <v>8.976</v>
      </c>
      <c r="F425" s="60">
        <f t="shared" si="30"/>
        <v>0.7755264000000002</v>
      </c>
      <c r="G425" s="77">
        <f t="shared" si="49"/>
        <v>227.94335666666666</v>
      </c>
      <c r="H425" s="60">
        <f t="shared" si="50"/>
        <v>176.77609079961604</v>
      </c>
      <c r="I425" s="10" t="s">
        <v>168</v>
      </c>
      <c r="J425" s="61">
        <v>212.32963</v>
      </c>
      <c r="K425" s="61">
        <v>235.36145</v>
      </c>
      <c r="L425" s="61">
        <v>236.13899</v>
      </c>
      <c r="M425" s="15"/>
      <c r="N425" s="15"/>
    </row>
    <row r="426" spans="1:14" ht="24">
      <c r="A426" s="11"/>
      <c r="B426" s="136">
        <v>7</v>
      </c>
      <c r="C426" s="85">
        <v>20245</v>
      </c>
      <c r="D426" s="61">
        <v>405.78</v>
      </c>
      <c r="E426" s="77">
        <v>19.891</v>
      </c>
      <c r="F426" s="60">
        <f t="shared" si="30"/>
        <v>1.7185823999999998</v>
      </c>
      <c r="G426" s="77">
        <f t="shared" si="49"/>
        <v>231.86693333333335</v>
      </c>
      <c r="H426" s="60">
        <f t="shared" si="50"/>
        <v>398.48243076864</v>
      </c>
      <c r="I426" s="10" t="s">
        <v>146</v>
      </c>
      <c r="J426" s="61">
        <v>247.4712</v>
      </c>
      <c r="K426" s="61">
        <v>243.4018</v>
      </c>
      <c r="L426" s="61">
        <v>204.7278</v>
      </c>
      <c r="M426" s="15"/>
      <c r="N426" s="15"/>
    </row>
    <row r="427" spans="1:14" ht="24">
      <c r="A427" s="11"/>
      <c r="B427" s="136">
        <v>8</v>
      </c>
      <c r="C427" s="85">
        <v>20253</v>
      </c>
      <c r="D427" s="61">
        <v>405.69</v>
      </c>
      <c r="E427" s="77">
        <v>16.058</v>
      </c>
      <c r="F427" s="60">
        <f t="shared" si="30"/>
        <v>1.3874112</v>
      </c>
      <c r="G427" s="77">
        <f t="shared" si="49"/>
        <v>168.55076666666665</v>
      </c>
      <c r="H427" s="60">
        <f t="shared" si="50"/>
        <v>233.84922144191998</v>
      </c>
      <c r="I427" s="10" t="s">
        <v>145</v>
      </c>
      <c r="J427" s="61">
        <v>162.4695</v>
      </c>
      <c r="K427" s="61">
        <v>182.7792</v>
      </c>
      <c r="L427" s="61">
        <v>160.4036</v>
      </c>
      <c r="M427" s="15"/>
      <c r="N427" s="15"/>
    </row>
    <row r="428" spans="1:14" ht="24">
      <c r="A428" s="11"/>
      <c r="B428" s="136">
        <v>9</v>
      </c>
      <c r="C428" s="85">
        <v>20259</v>
      </c>
      <c r="D428" s="61">
        <v>405.3</v>
      </c>
      <c r="E428" s="77">
        <v>3.033</v>
      </c>
      <c r="F428" s="60">
        <f t="shared" si="30"/>
        <v>0.2620512</v>
      </c>
      <c r="G428" s="77">
        <f t="shared" si="49"/>
        <v>241.39843333333337</v>
      </c>
      <c r="H428" s="60">
        <f t="shared" si="50"/>
        <v>63.258749133120006</v>
      </c>
      <c r="I428" s="10" t="s">
        <v>118</v>
      </c>
      <c r="J428" s="61">
        <v>236.5733</v>
      </c>
      <c r="K428" s="61">
        <v>228.8356</v>
      </c>
      <c r="L428" s="61">
        <v>258.7864</v>
      </c>
      <c r="M428" s="15"/>
      <c r="N428" s="15"/>
    </row>
    <row r="429" spans="1:14" ht="24">
      <c r="A429" s="11"/>
      <c r="B429" s="136">
        <v>10</v>
      </c>
      <c r="C429" s="85">
        <v>20273</v>
      </c>
      <c r="D429" s="61">
        <v>405.18</v>
      </c>
      <c r="E429" s="77">
        <v>1.347</v>
      </c>
      <c r="F429" s="60">
        <f t="shared" si="30"/>
        <v>0.1163808</v>
      </c>
      <c r="G429" s="77">
        <f t="shared" si="49"/>
        <v>159.64347666666666</v>
      </c>
      <c r="H429" s="60">
        <f t="shared" si="50"/>
        <v>18.579435529248</v>
      </c>
      <c r="I429" s="10" t="s">
        <v>171</v>
      </c>
      <c r="J429" s="61">
        <v>167.41858</v>
      </c>
      <c r="K429" s="61">
        <v>150.0782</v>
      </c>
      <c r="L429" s="61">
        <v>161.43365</v>
      </c>
      <c r="M429" s="15"/>
      <c r="N429" s="15"/>
    </row>
    <row r="430" spans="1:14" ht="24">
      <c r="A430" s="11"/>
      <c r="B430" s="136">
        <v>11</v>
      </c>
      <c r="C430" s="85">
        <v>20282</v>
      </c>
      <c r="D430" s="61">
        <v>405.64</v>
      </c>
      <c r="E430" s="77">
        <v>13.465</v>
      </c>
      <c r="F430" s="60">
        <f t="shared" si="30"/>
        <v>1.163376</v>
      </c>
      <c r="G430" s="77">
        <f t="shared" si="49"/>
        <v>193.96727</v>
      </c>
      <c r="H430" s="60">
        <f t="shared" si="50"/>
        <v>225.65686670352</v>
      </c>
      <c r="I430" s="10" t="s">
        <v>147</v>
      </c>
      <c r="J430" s="61">
        <v>193.53699</v>
      </c>
      <c r="K430" s="61">
        <v>177.24876</v>
      </c>
      <c r="L430" s="61">
        <v>211.11606</v>
      </c>
      <c r="M430" s="15"/>
      <c r="N430" s="15"/>
    </row>
    <row r="431" spans="1:14" ht="24">
      <c r="A431" s="11"/>
      <c r="B431" s="136">
        <v>12</v>
      </c>
      <c r="C431" s="85">
        <v>20288</v>
      </c>
      <c r="D431" s="61">
        <v>405.51</v>
      </c>
      <c r="E431" s="77">
        <v>9.545</v>
      </c>
      <c r="F431" s="60">
        <f t="shared" si="30"/>
        <v>0.8246880000000001</v>
      </c>
      <c r="G431" s="77">
        <f t="shared" si="49"/>
        <v>147.65896666666666</v>
      </c>
      <c r="H431" s="60">
        <f t="shared" si="50"/>
        <v>121.7725779024</v>
      </c>
      <c r="I431" s="10" t="s">
        <v>148</v>
      </c>
      <c r="J431" s="61">
        <v>155.14588</v>
      </c>
      <c r="K431" s="61">
        <v>133.57916</v>
      </c>
      <c r="L431" s="61">
        <v>154.25186</v>
      </c>
      <c r="M431" s="15"/>
      <c r="N431" s="15"/>
    </row>
    <row r="432" spans="1:14" ht="24">
      <c r="A432" s="11"/>
      <c r="B432" s="136">
        <v>13</v>
      </c>
      <c r="C432" s="85">
        <v>20295</v>
      </c>
      <c r="D432" s="61">
        <v>405.9</v>
      </c>
      <c r="E432" s="77">
        <v>26.525</v>
      </c>
      <c r="F432" s="60">
        <f t="shared" si="30"/>
        <v>2.29176</v>
      </c>
      <c r="G432" s="77">
        <f t="shared" si="49"/>
        <v>236.86611333333335</v>
      </c>
      <c r="H432" s="60">
        <f t="shared" si="50"/>
        <v>542.8402838928</v>
      </c>
      <c r="I432" s="10" t="s">
        <v>149</v>
      </c>
      <c r="J432" s="61">
        <v>244.27987</v>
      </c>
      <c r="K432" s="61">
        <v>239.51435</v>
      </c>
      <c r="L432" s="61">
        <v>226.80412</v>
      </c>
      <c r="M432" s="15"/>
      <c r="N432" s="15"/>
    </row>
    <row r="433" spans="1:14" ht="24">
      <c r="A433" s="11"/>
      <c r="B433" s="136">
        <v>14</v>
      </c>
      <c r="C433" s="85">
        <v>20309</v>
      </c>
      <c r="D433" s="61">
        <v>405.29</v>
      </c>
      <c r="E433" s="77">
        <v>4.103</v>
      </c>
      <c r="F433" s="60">
        <f t="shared" si="30"/>
        <v>0.3544992</v>
      </c>
      <c r="G433" s="77">
        <f t="shared" si="49"/>
        <v>64.78482333333334</v>
      </c>
      <c r="H433" s="60">
        <f t="shared" si="50"/>
        <v>22.966168043808</v>
      </c>
      <c r="I433" s="10" t="s">
        <v>150</v>
      </c>
      <c r="J433" s="61">
        <v>65.07989</v>
      </c>
      <c r="K433" s="61">
        <v>69.59593</v>
      </c>
      <c r="L433" s="61">
        <v>59.67865</v>
      </c>
      <c r="M433" s="15"/>
      <c r="N433" s="15"/>
    </row>
    <row r="434" spans="1:14" ht="24">
      <c r="A434" s="11"/>
      <c r="B434" s="136">
        <v>15</v>
      </c>
      <c r="C434" s="85">
        <v>20316</v>
      </c>
      <c r="D434" s="61">
        <v>405.5</v>
      </c>
      <c r="E434" s="77">
        <v>11.46</v>
      </c>
      <c r="F434" s="60">
        <f t="shared" si="30"/>
        <v>0.9901440000000001</v>
      </c>
      <c r="G434" s="77">
        <f t="shared" si="49"/>
        <v>69.97399</v>
      </c>
      <c r="H434" s="60">
        <f t="shared" si="50"/>
        <v>69.28432635456001</v>
      </c>
      <c r="I434" s="10" t="s">
        <v>151</v>
      </c>
      <c r="J434" s="61">
        <v>75.11318</v>
      </c>
      <c r="K434" s="61">
        <v>66.62111</v>
      </c>
      <c r="L434" s="61">
        <v>68.18768</v>
      </c>
      <c r="M434" s="15"/>
      <c r="N434" s="15"/>
    </row>
    <row r="435" spans="1:14" ht="24">
      <c r="A435" s="11"/>
      <c r="B435" s="136">
        <v>16</v>
      </c>
      <c r="C435" s="85">
        <v>20322</v>
      </c>
      <c r="D435" s="61">
        <v>405.87</v>
      </c>
      <c r="E435" s="77">
        <v>21.717</v>
      </c>
      <c r="F435" s="60">
        <f t="shared" si="30"/>
        <v>1.8763488</v>
      </c>
      <c r="G435" s="77">
        <f t="shared" si="49"/>
        <v>111.93499666666666</v>
      </c>
      <c r="H435" s="60">
        <f t="shared" si="50"/>
        <v>210.02909667350397</v>
      </c>
      <c r="I435" s="10" t="s">
        <v>152</v>
      </c>
      <c r="J435" s="61">
        <v>111.23707</v>
      </c>
      <c r="K435" s="61">
        <v>105.68583</v>
      </c>
      <c r="L435" s="61">
        <v>118.88209</v>
      </c>
      <c r="M435" s="15"/>
      <c r="N435" s="15"/>
    </row>
    <row r="436" spans="1:14" ht="24">
      <c r="A436" s="11"/>
      <c r="B436" s="136">
        <v>17</v>
      </c>
      <c r="C436" s="85">
        <v>20327</v>
      </c>
      <c r="D436" s="61">
        <v>406.38</v>
      </c>
      <c r="E436" s="77">
        <v>42.813</v>
      </c>
      <c r="F436" s="60">
        <f t="shared" si="30"/>
        <v>3.6990432</v>
      </c>
      <c r="G436" s="77">
        <f t="shared" si="49"/>
        <v>334.54518666666667</v>
      </c>
      <c r="H436" s="60">
        <f t="shared" si="50"/>
        <v>1237.4970978320641</v>
      </c>
      <c r="I436" s="10" t="s">
        <v>153</v>
      </c>
      <c r="J436" s="61">
        <v>353.61546</v>
      </c>
      <c r="K436" s="61">
        <v>356.71463</v>
      </c>
      <c r="L436" s="61">
        <v>293.30547</v>
      </c>
      <c r="M436" s="15"/>
      <c r="N436" s="15"/>
    </row>
    <row r="437" spans="1:14" ht="24">
      <c r="A437" s="11"/>
      <c r="B437" s="136">
        <v>18</v>
      </c>
      <c r="C437" s="85">
        <v>20336</v>
      </c>
      <c r="D437" s="61">
        <v>406.63</v>
      </c>
      <c r="E437" s="77">
        <v>66.668</v>
      </c>
      <c r="F437" s="60">
        <f t="shared" si="30"/>
        <v>5.7601152</v>
      </c>
      <c r="G437" s="77">
        <f t="shared" si="49"/>
        <v>591.47394</v>
      </c>
      <c r="H437" s="60">
        <f t="shared" si="50"/>
        <v>3406.958032197888</v>
      </c>
      <c r="I437" s="10" t="s">
        <v>154</v>
      </c>
      <c r="J437" s="61">
        <v>568.94448</v>
      </c>
      <c r="K437" s="61">
        <v>607.47501</v>
      </c>
      <c r="L437" s="61">
        <v>598.00233</v>
      </c>
      <c r="M437" s="15"/>
      <c r="N437" s="15"/>
    </row>
    <row r="438" spans="1:14" ht="24">
      <c r="A438" s="11"/>
      <c r="B438" s="136">
        <v>19</v>
      </c>
      <c r="C438" s="85">
        <v>20341</v>
      </c>
      <c r="D438" s="61">
        <v>406.99</v>
      </c>
      <c r="E438" s="77">
        <v>92.287</v>
      </c>
      <c r="F438" s="60">
        <f t="shared" si="30"/>
        <v>7.973596800000001</v>
      </c>
      <c r="G438" s="77">
        <f t="shared" si="49"/>
        <v>614.4003666666666</v>
      </c>
      <c r="H438" s="60">
        <f t="shared" si="50"/>
        <v>4898.980797572161</v>
      </c>
      <c r="I438" s="10" t="s">
        <v>155</v>
      </c>
      <c r="J438" s="61">
        <v>612.32086</v>
      </c>
      <c r="K438" s="61">
        <v>596.04693</v>
      </c>
      <c r="L438" s="61">
        <v>634.83331</v>
      </c>
      <c r="M438" s="15"/>
      <c r="N438" s="15"/>
    </row>
    <row r="439" spans="1:14" ht="24">
      <c r="A439" s="11"/>
      <c r="B439" s="136">
        <v>20</v>
      </c>
      <c r="C439" s="85">
        <v>20343</v>
      </c>
      <c r="D439" s="61">
        <v>407.35</v>
      </c>
      <c r="E439" s="77">
        <v>128.936</v>
      </c>
      <c r="F439" s="60">
        <f t="shared" si="30"/>
        <v>11.1400704</v>
      </c>
      <c r="G439" s="77">
        <f t="shared" si="49"/>
        <v>828.3267500000001</v>
      </c>
      <c r="H439" s="60">
        <f t="shared" si="50"/>
        <v>9227.6183092032</v>
      </c>
      <c r="I439" s="10" t="s">
        <v>156</v>
      </c>
      <c r="J439" s="61">
        <v>857.83118</v>
      </c>
      <c r="K439" s="61">
        <v>858.7336</v>
      </c>
      <c r="L439" s="61">
        <v>768.41547</v>
      </c>
      <c r="M439" s="15"/>
      <c r="N439" s="15"/>
    </row>
    <row r="440" spans="1:14" ht="24">
      <c r="A440" s="11"/>
      <c r="B440" s="136">
        <v>21</v>
      </c>
      <c r="C440" s="85">
        <v>20366</v>
      </c>
      <c r="D440" s="61">
        <v>406.14</v>
      </c>
      <c r="E440" s="77">
        <v>36.651</v>
      </c>
      <c r="F440" s="60">
        <f t="shared" si="30"/>
        <v>3.1666464000000003</v>
      </c>
      <c r="G440" s="77">
        <f t="shared" si="49"/>
        <v>192.41826666666665</v>
      </c>
      <c r="H440" s="60">
        <f t="shared" si="50"/>
        <v>609.32061143424</v>
      </c>
      <c r="I440" s="10" t="s">
        <v>110</v>
      </c>
      <c r="J440" s="61">
        <v>201.14549</v>
      </c>
      <c r="K440" s="61">
        <v>182.19178</v>
      </c>
      <c r="L440" s="61">
        <v>193.91753</v>
      </c>
      <c r="M440" s="15"/>
      <c r="N440" s="15"/>
    </row>
    <row r="441" spans="1:14" ht="24">
      <c r="A441" s="11"/>
      <c r="B441" s="136">
        <v>22</v>
      </c>
      <c r="C441" s="85">
        <v>20373</v>
      </c>
      <c r="D441" s="61">
        <v>405.74</v>
      </c>
      <c r="E441" s="77">
        <v>15.958</v>
      </c>
      <c r="F441" s="60">
        <f t="shared" si="30"/>
        <v>1.3787712</v>
      </c>
      <c r="G441" s="77">
        <f t="shared" si="49"/>
        <v>111.50616666666667</v>
      </c>
      <c r="H441" s="60">
        <f t="shared" si="50"/>
        <v>153.74149122240001</v>
      </c>
      <c r="I441" s="10" t="s">
        <v>111</v>
      </c>
      <c r="J441" s="61">
        <v>116.63269</v>
      </c>
      <c r="K441" s="61">
        <v>107.55393</v>
      </c>
      <c r="L441" s="61">
        <v>110.33188</v>
      </c>
      <c r="M441" s="15"/>
      <c r="N441" s="15"/>
    </row>
    <row r="442" spans="1:14" ht="24">
      <c r="A442" s="11"/>
      <c r="B442" s="136">
        <v>23</v>
      </c>
      <c r="C442" s="85">
        <v>20387</v>
      </c>
      <c r="D442" s="61">
        <v>405.51</v>
      </c>
      <c r="E442" s="77">
        <v>7.716</v>
      </c>
      <c r="F442" s="60">
        <f t="shared" si="30"/>
        <v>0.6666624000000001</v>
      </c>
      <c r="G442" s="77">
        <f aca="true" t="shared" si="51" ref="G442:G502">+AVERAGE(J442:L442)</f>
        <v>85.14447333333334</v>
      </c>
      <c r="H442" s="60">
        <f aca="true" t="shared" si="52" ref="H442:H502">G442*F442</f>
        <v>56.76261893913601</v>
      </c>
      <c r="I442" s="10" t="s">
        <v>157</v>
      </c>
      <c r="J442" s="61">
        <v>91.74312</v>
      </c>
      <c r="K442" s="61">
        <v>74.90637</v>
      </c>
      <c r="L442" s="61">
        <v>88.78393</v>
      </c>
      <c r="M442" s="15"/>
      <c r="N442" s="15"/>
    </row>
    <row r="443" spans="1:14" ht="24">
      <c r="A443" s="11"/>
      <c r="B443" s="136">
        <v>24</v>
      </c>
      <c r="C443" s="85">
        <v>20401</v>
      </c>
      <c r="D443" s="61">
        <v>406.14</v>
      </c>
      <c r="E443" s="77">
        <v>36.217</v>
      </c>
      <c r="F443" s="60">
        <f t="shared" si="30"/>
        <v>3.1291488</v>
      </c>
      <c r="G443" s="77">
        <f t="shared" si="51"/>
        <v>360.0496</v>
      </c>
      <c r="H443" s="60">
        <f t="shared" si="52"/>
        <v>1126.64877378048</v>
      </c>
      <c r="I443" s="10" t="s">
        <v>136</v>
      </c>
      <c r="J443" s="61">
        <v>323.45488</v>
      </c>
      <c r="K443" s="61">
        <v>369.41496</v>
      </c>
      <c r="L443" s="61">
        <v>387.27896</v>
      </c>
      <c r="M443" s="15"/>
      <c r="N443" s="15"/>
    </row>
    <row r="444" spans="1:14" ht="24">
      <c r="A444" s="11"/>
      <c r="B444" s="136">
        <v>25</v>
      </c>
      <c r="C444" s="85">
        <v>20407</v>
      </c>
      <c r="D444" s="61">
        <v>406.05</v>
      </c>
      <c r="E444" s="77">
        <v>28.665</v>
      </c>
      <c r="F444" s="60">
        <f t="shared" si="30"/>
        <v>2.476656</v>
      </c>
      <c r="G444" s="77">
        <f t="shared" si="51"/>
        <v>260.31125</v>
      </c>
      <c r="H444" s="60">
        <f t="shared" si="52"/>
        <v>644.70141918</v>
      </c>
      <c r="I444" s="10" t="s">
        <v>113</v>
      </c>
      <c r="J444" s="61">
        <v>250.86423</v>
      </c>
      <c r="K444" s="61">
        <v>256.7634</v>
      </c>
      <c r="L444" s="61">
        <v>273.30612</v>
      </c>
      <c r="M444" s="15"/>
      <c r="N444" s="15"/>
    </row>
    <row r="445" spans="1:14" ht="24">
      <c r="A445" s="11"/>
      <c r="B445" s="136">
        <v>26</v>
      </c>
      <c r="C445" s="85">
        <v>20419</v>
      </c>
      <c r="D445" s="61">
        <v>406.03</v>
      </c>
      <c r="E445" s="77">
        <v>28.86</v>
      </c>
      <c r="F445" s="60">
        <f t="shared" si="30"/>
        <v>2.493504</v>
      </c>
      <c r="G445" s="77">
        <f t="shared" si="51"/>
        <v>291.703</v>
      </c>
      <c r="H445" s="60">
        <f t="shared" si="52"/>
        <v>727.3625973119999</v>
      </c>
      <c r="I445" s="10" t="s">
        <v>114</v>
      </c>
      <c r="J445" s="61">
        <v>296.55429</v>
      </c>
      <c r="K445" s="61">
        <v>297.68122</v>
      </c>
      <c r="L445" s="61">
        <v>280.87349</v>
      </c>
      <c r="M445" s="15"/>
      <c r="N445" s="15"/>
    </row>
    <row r="446" spans="1:14" ht="24">
      <c r="A446" s="11"/>
      <c r="B446" s="136">
        <v>27</v>
      </c>
      <c r="C446" s="85">
        <v>20431</v>
      </c>
      <c r="D446" s="61">
        <v>405.86</v>
      </c>
      <c r="E446" s="77">
        <v>21.829</v>
      </c>
      <c r="F446" s="60">
        <f t="shared" si="30"/>
        <v>1.8860256000000002</v>
      </c>
      <c r="G446" s="77">
        <f t="shared" si="51"/>
        <v>72.71291000000001</v>
      </c>
      <c r="H446" s="60">
        <f t="shared" si="52"/>
        <v>137.13840971049603</v>
      </c>
      <c r="I446" s="10" t="s">
        <v>137</v>
      </c>
      <c r="J446" s="61">
        <v>81.6041</v>
      </c>
      <c r="K446" s="61">
        <v>70.19262</v>
      </c>
      <c r="L446" s="61">
        <v>66.34201</v>
      </c>
      <c r="M446" s="15"/>
      <c r="N446" s="15"/>
    </row>
    <row r="447" spans="1:14" ht="24">
      <c r="A447" s="11"/>
      <c r="B447" s="136">
        <v>28</v>
      </c>
      <c r="C447" s="85">
        <v>20436</v>
      </c>
      <c r="D447" s="61">
        <v>405.74</v>
      </c>
      <c r="E447" s="77">
        <v>14.482</v>
      </c>
      <c r="F447" s="60">
        <f t="shared" si="30"/>
        <v>1.2512448</v>
      </c>
      <c r="G447" s="77">
        <f t="shared" si="51"/>
        <v>56.667683333333336</v>
      </c>
      <c r="H447" s="60">
        <f t="shared" si="52"/>
        <v>70.90514409888</v>
      </c>
      <c r="I447" s="10" t="s">
        <v>138</v>
      </c>
      <c r="J447" s="61">
        <v>64.38104</v>
      </c>
      <c r="K447" s="61">
        <v>53.90248</v>
      </c>
      <c r="L447" s="61">
        <v>51.71953</v>
      </c>
      <c r="M447" s="15"/>
      <c r="N447" s="15"/>
    </row>
    <row r="448" spans="1:14" ht="24">
      <c r="A448" s="11"/>
      <c r="B448" s="136">
        <v>29</v>
      </c>
      <c r="C448" s="85">
        <v>20443</v>
      </c>
      <c r="D448" s="61">
        <v>405.66</v>
      </c>
      <c r="E448" s="77">
        <v>13.021</v>
      </c>
      <c r="F448" s="60">
        <f t="shared" si="30"/>
        <v>1.1250144000000002</v>
      </c>
      <c r="G448" s="77">
        <f t="shared" si="51"/>
        <v>76.67248333333333</v>
      </c>
      <c r="H448" s="60">
        <f t="shared" si="52"/>
        <v>86.25764783376002</v>
      </c>
      <c r="I448" s="10" t="s">
        <v>139</v>
      </c>
      <c r="J448" s="61">
        <v>76.76264</v>
      </c>
      <c r="K448" s="61">
        <v>89.38326</v>
      </c>
      <c r="L448" s="61">
        <v>63.87155</v>
      </c>
      <c r="M448" s="15"/>
      <c r="N448" s="15"/>
    </row>
    <row r="449" spans="1:14" ht="24">
      <c r="A449" s="11"/>
      <c r="B449" s="136">
        <v>30</v>
      </c>
      <c r="C449" s="85">
        <v>20457</v>
      </c>
      <c r="D449" s="61">
        <v>405.2</v>
      </c>
      <c r="E449" s="77">
        <v>1.473</v>
      </c>
      <c r="F449" s="60">
        <f t="shared" si="30"/>
        <v>0.12726720000000002</v>
      </c>
      <c r="G449" s="77">
        <f t="shared" si="51"/>
        <v>40.45470666666666</v>
      </c>
      <c r="H449" s="60">
        <f t="shared" si="52"/>
        <v>5.148557244288</v>
      </c>
      <c r="I449" s="10" t="s">
        <v>140</v>
      </c>
      <c r="J449" s="61">
        <v>37.87498</v>
      </c>
      <c r="K449" s="61">
        <v>44.59125</v>
      </c>
      <c r="L449" s="61">
        <v>38.89789</v>
      </c>
      <c r="M449" s="15"/>
      <c r="N449" s="15"/>
    </row>
    <row r="450" spans="1:14" ht="24">
      <c r="A450" s="11"/>
      <c r="B450" s="136">
        <v>31</v>
      </c>
      <c r="C450" s="85">
        <v>20463</v>
      </c>
      <c r="D450" s="61">
        <v>405.13</v>
      </c>
      <c r="E450" s="77">
        <v>0.963</v>
      </c>
      <c r="F450" s="60">
        <f t="shared" si="30"/>
        <v>0.0832032</v>
      </c>
      <c r="G450" s="77">
        <f t="shared" si="51"/>
        <v>35.124806666666665</v>
      </c>
      <c r="H450" s="60">
        <f t="shared" si="52"/>
        <v>2.922496314048</v>
      </c>
      <c r="I450" s="107" t="s">
        <v>158</v>
      </c>
      <c r="J450" s="61">
        <v>29.56917</v>
      </c>
      <c r="K450" s="61">
        <v>38.80466</v>
      </c>
      <c r="L450" s="61">
        <v>37.00059</v>
      </c>
      <c r="M450" s="15"/>
      <c r="N450" s="15"/>
    </row>
    <row r="451" spans="1:14" ht="24">
      <c r="A451" s="11"/>
      <c r="B451" s="136">
        <v>32</v>
      </c>
      <c r="C451" s="85">
        <v>20482</v>
      </c>
      <c r="D451" s="61">
        <v>405.15</v>
      </c>
      <c r="E451" s="77">
        <v>0.991</v>
      </c>
      <c r="F451" s="60">
        <f t="shared" si="30"/>
        <v>0.0856224</v>
      </c>
      <c r="G451" s="77">
        <f t="shared" si="51"/>
        <v>104.05305333333332</v>
      </c>
      <c r="H451" s="60">
        <f t="shared" si="52"/>
        <v>8.909272153727999</v>
      </c>
      <c r="I451" s="10" t="s">
        <v>159</v>
      </c>
      <c r="J451" s="61">
        <v>106.54591</v>
      </c>
      <c r="K451" s="61">
        <v>94.96175</v>
      </c>
      <c r="L451" s="61">
        <v>110.6515</v>
      </c>
      <c r="M451" s="15"/>
      <c r="N451" s="15"/>
    </row>
    <row r="452" spans="1:14" ht="24">
      <c r="A452" s="11"/>
      <c r="B452" s="136">
        <v>33</v>
      </c>
      <c r="C452" s="85">
        <v>20493</v>
      </c>
      <c r="D452" s="61">
        <v>405.16</v>
      </c>
      <c r="E452" s="77">
        <v>1.36</v>
      </c>
      <c r="F452" s="60">
        <f t="shared" si="30"/>
        <v>0.11750400000000001</v>
      </c>
      <c r="G452" s="77">
        <f t="shared" si="51"/>
        <v>1.2280499999999999</v>
      </c>
      <c r="H452" s="60">
        <f t="shared" si="52"/>
        <v>0.1443007872</v>
      </c>
      <c r="I452" s="10" t="s">
        <v>160</v>
      </c>
      <c r="J452" s="61">
        <v>1.72194</v>
      </c>
      <c r="K452" s="61">
        <v>0.92533</v>
      </c>
      <c r="L452" s="61">
        <v>1.03688</v>
      </c>
      <c r="M452" s="15"/>
      <c r="N452" s="15"/>
    </row>
    <row r="453" spans="1:14" ht="24">
      <c r="A453" s="11"/>
      <c r="B453" s="136">
        <v>34</v>
      </c>
      <c r="C453" s="85">
        <v>20511</v>
      </c>
      <c r="D453" s="61">
        <v>405.13</v>
      </c>
      <c r="E453" s="77">
        <v>1.122</v>
      </c>
      <c r="F453" s="60">
        <f t="shared" si="30"/>
        <v>0.09694080000000002</v>
      </c>
      <c r="G453" s="77">
        <f t="shared" si="51"/>
        <v>12.757900000000001</v>
      </c>
      <c r="H453" s="60">
        <f t="shared" si="52"/>
        <v>1.2367610323200005</v>
      </c>
      <c r="I453" s="10" t="s">
        <v>161</v>
      </c>
      <c r="J453" s="61">
        <v>11.60977</v>
      </c>
      <c r="K453" s="61">
        <v>16.63954</v>
      </c>
      <c r="L453" s="61">
        <v>10.02439</v>
      </c>
      <c r="M453" s="15"/>
      <c r="N453" s="15"/>
    </row>
    <row r="454" spans="1:14" ht="24">
      <c r="A454" s="11"/>
      <c r="B454" s="136">
        <v>35</v>
      </c>
      <c r="C454" s="85">
        <v>20521</v>
      </c>
      <c r="D454" s="61">
        <v>405.34</v>
      </c>
      <c r="E454" s="77">
        <v>4.461</v>
      </c>
      <c r="F454" s="60">
        <f t="shared" si="30"/>
        <v>0.38543040000000006</v>
      </c>
      <c r="G454" s="77">
        <f t="shared" si="51"/>
        <v>70.37806333333333</v>
      </c>
      <c r="H454" s="60">
        <f t="shared" si="52"/>
        <v>27.125845101792002</v>
      </c>
      <c r="I454" s="10" t="s">
        <v>162</v>
      </c>
      <c r="J454" s="61">
        <v>67.0736</v>
      </c>
      <c r="K454" s="61">
        <v>75.84142</v>
      </c>
      <c r="L454" s="61">
        <v>68.21917</v>
      </c>
      <c r="M454" s="15"/>
      <c r="N454" s="15"/>
    </row>
    <row r="455" spans="1:14" ht="24">
      <c r="A455" s="11"/>
      <c r="B455" s="136">
        <v>36</v>
      </c>
      <c r="C455" s="85">
        <v>20528</v>
      </c>
      <c r="D455" s="61">
        <v>405.13</v>
      </c>
      <c r="E455" s="77">
        <v>0.926</v>
      </c>
      <c r="F455" s="60">
        <f t="shared" si="30"/>
        <v>0.0800064</v>
      </c>
      <c r="G455" s="77">
        <f t="shared" si="51"/>
        <v>13.276090000000002</v>
      </c>
      <c r="H455" s="60">
        <f t="shared" si="52"/>
        <v>1.0621721669760003</v>
      </c>
      <c r="I455" s="10" t="s">
        <v>169</v>
      </c>
      <c r="J455" s="61">
        <v>7.70366</v>
      </c>
      <c r="K455" s="61">
        <v>10.35125</v>
      </c>
      <c r="L455" s="61">
        <v>21.77336</v>
      </c>
      <c r="M455" s="15"/>
      <c r="N455" s="15"/>
    </row>
    <row r="456" spans="1:18" ht="24">
      <c r="A456" s="98"/>
      <c r="B456" s="141">
        <v>37</v>
      </c>
      <c r="C456" s="100">
        <v>20540</v>
      </c>
      <c r="D456" s="101">
        <v>405.11</v>
      </c>
      <c r="E456" s="102">
        <v>0.759</v>
      </c>
      <c r="F456" s="103">
        <f t="shared" si="30"/>
        <v>0.0655776</v>
      </c>
      <c r="G456" s="102">
        <f t="shared" si="51"/>
        <v>17.21328</v>
      </c>
      <c r="H456" s="103">
        <f t="shared" si="52"/>
        <v>1.1288055905280001</v>
      </c>
      <c r="I456" s="99" t="s">
        <v>172</v>
      </c>
      <c r="J456" s="101">
        <v>20.1552</v>
      </c>
      <c r="K456" s="101">
        <v>16.6708</v>
      </c>
      <c r="L456" s="101">
        <v>14.81384</v>
      </c>
      <c r="M456" s="108"/>
      <c r="N456" s="108"/>
      <c r="O456" s="98"/>
      <c r="P456" s="98"/>
      <c r="Q456" s="98"/>
      <c r="R456" s="98"/>
    </row>
    <row r="457" spans="1:14" ht="24">
      <c r="A457" s="11"/>
      <c r="B457" s="136">
        <v>1</v>
      </c>
      <c r="C457" s="85">
        <v>20553</v>
      </c>
      <c r="D457" s="61">
        <v>405.04</v>
      </c>
      <c r="E457" s="77">
        <v>0.283</v>
      </c>
      <c r="F457" s="60">
        <f t="shared" si="30"/>
        <v>0.0244512</v>
      </c>
      <c r="G457" s="77">
        <f t="shared" si="51"/>
        <v>20.331743333333332</v>
      </c>
      <c r="H457" s="60">
        <f t="shared" si="52"/>
        <v>0.49713552259199995</v>
      </c>
      <c r="I457" s="10" t="s">
        <v>163</v>
      </c>
      <c r="J457" s="61">
        <v>17.89278</v>
      </c>
      <c r="K457" s="61">
        <v>16.81999</v>
      </c>
      <c r="L457" s="61">
        <v>26.28246</v>
      </c>
      <c r="M457" s="15"/>
      <c r="N457" s="15"/>
    </row>
    <row r="458" spans="1:14" ht="24">
      <c r="A458" s="11"/>
      <c r="B458" s="136">
        <v>2</v>
      </c>
      <c r="C458" s="85">
        <v>20570</v>
      </c>
      <c r="D458" s="61">
        <v>405.02</v>
      </c>
      <c r="E458" s="77">
        <v>0.296</v>
      </c>
      <c r="F458" s="60">
        <f t="shared" si="30"/>
        <v>0.0255744</v>
      </c>
      <c r="G458" s="77">
        <f t="shared" si="51"/>
        <v>19.794236666666666</v>
      </c>
      <c r="H458" s="60">
        <f t="shared" si="52"/>
        <v>0.506225726208</v>
      </c>
      <c r="I458" s="10" t="s">
        <v>164</v>
      </c>
      <c r="J458" s="61">
        <v>17.05861</v>
      </c>
      <c r="K458" s="61">
        <v>20.1648</v>
      </c>
      <c r="L458" s="61">
        <v>22.1593</v>
      </c>
      <c r="M458" s="15"/>
      <c r="N458" s="15"/>
    </row>
    <row r="459" spans="1:14" ht="24">
      <c r="A459" s="11"/>
      <c r="B459" s="136">
        <v>3</v>
      </c>
      <c r="C459" s="85">
        <v>20575</v>
      </c>
      <c r="D459" s="61">
        <v>405.01</v>
      </c>
      <c r="E459" s="77">
        <v>0.307</v>
      </c>
      <c r="F459" s="60">
        <f t="shared" si="30"/>
        <v>0.0265248</v>
      </c>
      <c r="G459" s="77">
        <f t="shared" si="51"/>
        <v>18.368563333333334</v>
      </c>
      <c r="H459" s="60">
        <f t="shared" si="52"/>
        <v>0.48722246870400004</v>
      </c>
      <c r="I459" s="10" t="s">
        <v>165</v>
      </c>
      <c r="J459" s="61">
        <v>13.64611</v>
      </c>
      <c r="K459" s="61">
        <v>28.2068</v>
      </c>
      <c r="L459" s="61">
        <v>13.25278</v>
      </c>
      <c r="M459" s="15"/>
      <c r="N459" s="15"/>
    </row>
    <row r="460" spans="1:14" ht="24">
      <c r="A460" s="11"/>
      <c r="B460" s="136">
        <v>4</v>
      </c>
      <c r="C460" s="85">
        <v>20582</v>
      </c>
      <c r="D460" s="61">
        <v>450.27</v>
      </c>
      <c r="E460" s="77">
        <v>3.137</v>
      </c>
      <c r="F460" s="60">
        <f t="shared" si="30"/>
        <v>0.2710368</v>
      </c>
      <c r="G460" s="77">
        <f t="shared" si="51"/>
        <v>13.453186666666667</v>
      </c>
      <c r="H460" s="60">
        <f t="shared" si="52"/>
        <v>3.6463086639360003</v>
      </c>
      <c r="I460" s="84" t="s">
        <v>166</v>
      </c>
      <c r="J460" s="61">
        <v>15.13674</v>
      </c>
      <c r="K460" s="61">
        <v>7.313</v>
      </c>
      <c r="L460" s="61">
        <v>17.90982</v>
      </c>
      <c r="M460" s="15"/>
      <c r="N460" s="15"/>
    </row>
    <row r="461" spans="1:14" ht="24">
      <c r="A461" s="11"/>
      <c r="B461" s="136">
        <v>5</v>
      </c>
      <c r="C461" s="85">
        <v>20589</v>
      </c>
      <c r="D461" s="61">
        <v>405.09</v>
      </c>
      <c r="E461" s="77">
        <v>0.722</v>
      </c>
      <c r="F461" s="60">
        <f t="shared" si="30"/>
        <v>0.0623808</v>
      </c>
      <c r="G461" s="77">
        <f t="shared" si="51"/>
        <v>23.563013333333334</v>
      </c>
      <c r="H461" s="60">
        <f t="shared" si="52"/>
        <v>1.469879622144</v>
      </c>
      <c r="I461" s="10" t="s">
        <v>167</v>
      </c>
      <c r="J461" s="61">
        <v>29.4003</v>
      </c>
      <c r="K461" s="61">
        <v>19.59352</v>
      </c>
      <c r="L461" s="61">
        <v>21.69522</v>
      </c>
      <c r="M461" s="15"/>
      <c r="N461" s="15"/>
    </row>
    <row r="462" spans="1:14" ht="24">
      <c r="A462" s="11"/>
      <c r="B462" s="136">
        <v>6</v>
      </c>
      <c r="C462" s="85">
        <v>20605</v>
      </c>
      <c r="D462" s="61">
        <v>405.33</v>
      </c>
      <c r="E462" s="77">
        <v>3.954</v>
      </c>
      <c r="F462" s="60">
        <f t="shared" si="30"/>
        <v>0.34162560000000003</v>
      </c>
      <c r="G462" s="77">
        <f t="shared" si="51"/>
        <v>71.39005666666667</v>
      </c>
      <c r="H462" s="60">
        <f t="shared" si="52"/>
        <v>24.388670942784003</v>
      </c>
      <c r="I462" s="10" t="s">
        <v>168</v>
      </c>
      <c r="J462" s="61">
        <v>75.15946</v>
      </c>
      <c r="K462" s="61">
        <v>64.53414</v>
      </c>
      <c r="L462" s="61">
        <v>74.47657</v>
      </c>
      <c r="M462" s="15"/>
      <c r="N462" s="15"/>
    </row>
    <row r="463" spans="1:14" ht="24">
      <c r="A463" s="11"/>
      <c r="B463" s="136">
        <v>7</v>
      </c>
      <c r="C463" s="85">
        <v>20610</v>
      </c>
      <c r="D463" s="61">
        <v>405.49</v>
      </c>
      <c r="E463" s="77">
        <v>6.284</v>
      </c>
      <c r="F463" s="60">
        <f t="shared" si="30"/>
        <v>0.5429376</v>
      </c>
      <c r="G463" s="77">
        <f t="shared" si="51"/>
        <v>58.95730333333333</v>
      </c>
      <c r="H463" s="60">
        <f t="shared" si="52"/>
        <v>32.010136774272</v>
      </c>
      <c r="I463" s="10" t="s">
        <v>146</v>
      </c>
      <c r="J463" s="61">
        <v>63.6608</v>
      </c>
      <c r="K463" s="61">
        <v>67.35735</v>
      </c>
      <c r="L463" s="61">
        <v>45.85376</v>
      </c>
      <c r="M463" s="15"/>
      <c r="N463" s="15"/>
    </row>
    <row r="464" spans="1:14" ht="24">
      <c r="A464" s="11"/>
      <c r="B464" s="136">
        <v>8</v>
      </c>
      <c r="C464" s="85">
        <v>20619</v>
      </c>
      <c r="D464" s="61">
        <v>405.59</v>
      </c>
      <c r="E464" s="77">
        <v>8.635</v>
      </c>
      <c r="F464" s="60">
        <f t="shared" si="30"/>
        <v>0.7460640000000001</v>
      </c>
      <c r="G464" s="77">
        <f t="shared" si="51"/>
        <v>111.41501333333333</v>
      </c>
      <c r="H464" s="60">
        <f t="shared" si="52"/>
        <v>83.12273050752</v>
      </c>
      <c r="I464" s="10" t="s">
        <v>145</v>
      </c>
      <c r="J464" s="61">
        <v>97.27331</v>
      </c>
      <c r="K464" s="61">
        <v>116.58145</v>
      </c>
      <c r="L464" s="61">
        <v>120.39028</v>
      </c>
      <c r="M464" s="15"/>
      <c r="N464" s="15"/>
    </row>
    <row r="465" spans="1:14" ht="24">
      <c r="A465" s="11"/>
      <c r="B465" s="136">
        <v>9</v>
      </c>
      <c r="C465" s="85">
        <v>20626</v>
      </c>
      <c r="D465" s="61">
        <v>405.08</v>
      </c>
      <c r="E465" s="77">
        <v>0.68</v>
      </c>
      <c r="F465" s="60">
        <f t="shared" si="30"/>
        <v>0.058752000000000006</v>
      </c>
      <c r="G465" s="77">
        <f t="shared" si="51"/>
        <v>25.794413333333335</v>
      </c>
      <c r="H465" s="60">
        <f t="shared" si="52"/>
        <v>1.5154733721600002</v>
      </c>
      <c r="I465" s="10" t="s">
        <v>118</v>
      </c>
      <c r="J465" s="61">
        <v>30.31671</v>
      </c>
      <c r="K465" s="61">
        <v>15.94012</v>
      </c>
      <c r="L465" s="61">
        <v>31.12641</v>
      </c>
      <c r="M465" s="15"/>
      <c r="N465" s="15"/>
    </row>
    <row r="466" spans="1:14" ht="24">
      <c r="A466" s="11"/>
      <c r="B466" s="136">
        <v>10</v>
      </c>
      <c r="C466" s="85">
        <v>20647</v>
      </c>
      <c r="D466" s="61">
        <v>405.62</v>
      </c>
      <c r="E466" s="77">
        <v>9.841</v>
      </c>
      <c r="F466" s="60">
        <f t="shared" si="30"/>
        <v>0.8502624</v>
      </c>
      <c r="G466" s="77">
        <f t="shared" si="51"/>
        <v>94.68210666666668</v>
      </c>
      <c r="H466" s="60">
        <f t="shared" si="52"/>
        <v>80.50463525145601</v>
      </c>
      <c r="I466" s="10" t="s">
        <v>171</v>
      </c>
      <c r="J466" s="61">
        <v>93.70086</v>
      </c>
      <c r="K466" s="61">
        <v>86.74863</v>
      </c>
      <c r="L466" s="61">
        <v>103.59683</v>
      </c>
      <c r="M466" s="15"/>
      <c r="N466" s="15"/>
    </row>
    <row r="467" spans="1:14" ht="24">
      <c r="A467" s="11"/>
      <c r="B467" s="136">
        <v>11</v>
      </c>
      <c r="C467" s="85">
        <v>20651</v>
      </c>
      <c r="D467" s="61">
        <v>406.75</v>
      </c>
      <c r="E467" s="77">
        <v>57.413</v>
      </c>
      <c r="F467" s="60">
        <f t="shared" si="30"/>
        <v>4.9604832</v>
      </c>
      <c r="G467" s="77">
        <f t="shared" si="51"/>
        <v>464.64000333333337</v>
      </c>
      <c r="H467" s="60">
        <f t="shared" si="52"/>
        <v>2304.838930582944</v>
      </c>
      <c r="I467" s="10" t="s">
        <v>147</v>
      </c>
      <c r="J467" s="61">
        <v>454.35504</v>
      </c>
      <c r="K467" s="61">
        <v>457.72516</v>
      </c>
      <c r="L467" s="61">
        <v>481.83981</v>
      </c>
      <c r="M467" s="15"/>
      <c r="N467" s="15"/>
    </row>
    <row r="468" spans="1:14" ht="24">
      <c r="A468" s="11"/>
      <c r="B468" s="136">
        <v>12</v>
      </c>
      <c r="C468" s="85">
        <v>20666</v>
      </c>
      <c r="D468" s="61">
        <v>407.93</v>
      </c>
      <c r="E468" s="77">
        <v>140.186</v>
      </c>
      <c r="F468" s="60">
        <f t="shared" si="30"/>
        <v>12.112070400000002</v>
      </c>
      <c r="G468" s="77">
        <f t="shared" si="51"/>
        <v>512.176</v>
      </c>
      <c r="H468" s="60">
        <f t="shared" si="52"/>
        <v>6203.5117691904015</v>
      </c>
      <c r="I468" s="10" t="s">
        <v>148</v>
      </c>
      <c r="J468" s="61">
        <v>459.32325</v>
      </c>
      <c r="K468" s="61">
        <v>526.52024</v>
      </c>
      <c r="L468" s="61">
        <v>550.68451</v>
      </c>
      <c r="M468" s="15"/>
      <c r="N468" s="15"/>
    </row>
    <row r="469" spans="1:14" ht="24">
      <c r="A469" s="11"/>
      <c r="B469" s="136">
        <v>13</v>
      </c>
      <c r="C469" s="85">
        <v>20677</v>
      </c>
      <c r="D469" s="61">
        <v>407.81</v>
      </c>
      <c r="E469" s="77">
        <v>146.323</v>
      </c>
      <c r="F469" s="60">
        <f t="shared" si="30"/>
        <v>12.642307200000001</v>
      </c>
      <c r="G469" s="77">
        <f t="shared" si="51"/>
        <v>661.0886266666668</v>
      </c>
      <c r="H469" s="60">
        <f t="shared" si="52"/>
        <v>8357.685504746114</v>
      </c>
      <c r="I469" s="10" t="s">
        <v>149</v>
      </c>
      <c r="J469" s="61">
        <v>685.6625</v>
      </c>
      <c r="K469" s="61">
        <v>628.13329</v>
      </c>
      <c r="L469" s="61">
        <v>669.47009</v>
      </c>
      <c r="M469" s="15"/>
      <c r="N469" s="15"/>
    </row>
    <row r="470" spans="1:14" ht="24">
      <c r="A470" s="11"/>
      <c r="B470" s="136">
        <v>14</v>
      </c>
      <c r="C470" s="85">
        <v>20681</v>
      </c>
      <c r="D470" s="61">
        <v>406.77</v>
      </c>
      <c r="E470" s="77">
        <v>60.86</v>
      </c>
      <c r="F470" s="60">
        <f t="shared" si="30"/>
        <v>5.258304</v>
      </c>
      <c r="G470" s="77">
        <f t="shared" si="51"/>
        <v>244.23707</v>
      </c>
      <c r="H470" s="60">
        <f t="shared" si="52"/>
        <v>1284.27276212928</v>
      </c>
      <c r="I470" s="10" t="s">
        <v>150</v>
      </c>
      <c r="J470" s="61">
        <v>255.03965</v>
      </c>
      <c r="K470" s="61">
        <v>225.13106</v>
      </c>
      <c r="L470" s="61">
        <v>252.5405</v>
      </c>
      <c r="M470" s="15"/>
      <c r="N470" s="15"/>
    </row>
    <row r="471" spans="1:14" ht="24">
      <c r="A471" s="11"/>
      <c r="B471" s="136">
        <v>15</v>
      </c>
      <c r="C471" s="85">
        <v>20689</v>
      </c>
      <c r="D471" s="61">
        <v>406.44</v>
      </c>
      <c r="E471" s="77">
        <v>47.057</v>
      </c>
      <c r="F471" s="60">
        <f t="shared" si="30"/>
        <v>4.065724800000001</v>
      </c>
      <c r="G471" s="77">
        <f t="shared" si="51"/>
        <v>459.20446666666675</v>
      </c>
      <c r="H471" s="60">
        <f t="shared" si="52"/>
        <v>1866.9989883974406</v>
      </c>
      <c r="I471" s="10" t="s">
        <v>151</v>
      </c>
      <c r="J471" s="61">
        <v>474.70226</v>
      </c>
      <c r="K471" s="61">
        <v>458.225</v>
      </c>
      <c r="L471" s="61">
        <v>444.68614</v>
      </c>
      <c r="M471" s="15"/>
      <c r="N471" s="15"/>
    </row>
    <row r="472" spans="1:14" ht="24">
      <c r="A472" s="11"/>
      <c r="B472" s="136">
        <v>16</v>
      </c>
      <c r="C472" s="85">
        <v>20695</v>
      </c>
      <c r="D472" s="61">
        <v>406.03</v>
      </c>
      <c r="E472" s="77">
        <v>24.952</v>
      </c>
      <c r="F472" s="60">
        <f t="shared" si="30"/>
        <v>2.1558528000000003</v>
      </c>
      <c r="G472" s="77">
        <f t="shared" si="51"/>
        <v>137.37806666666665</v>
      </c>
      <c r="H472" s="60">
        <f t="shared" si="52"/>
        <v>296.16688968192</v>
      </c>
      <c r="I472" s="10" t="s">
        <v>152</v>
      </c>
      <c r="J472" s="61">
        <v>136.31907</v>
      </c>
      <c r="K472" s="61">
        <v>145.21871</v>
      </c>
      <c r="L472" s="61">
        <v>130.59642</v>
      </c>
      <c r="M472" s="15"/>
      <c r="N472" s="15"/>
    </row>
    <row r="473" spans="1:14" ht="24">
      <c r="A473" s="11"/>
      <c r="B473" s="136">
        <v>17</v>
      </c>
      <c r="C473" s="85">
        <v>20702</v>
      </c>
      <c r="D473" s="61">
        <v>405.97</v>
      </c>
      <c r="E473" s="77">
        <v>28.308</v>
      </c>
      <c r="F473" s="60">
        <f t="shared" si="30"/>
        <v>2.4458112</v>
      </c>
      <c r="G473" s="77">
        <f t="shared" si="51"/>
        <v>147.83299333333335</v>
      </c>
      <c r="H473" s="60">
        <f t="shared" si="52"/>
        <v>361.57159082419207</v>
      </c>
      <c r="I473" s="10" t="s">
        <v>153</v>
      </c>
      <c r="J473" s="61">
        <v>130.68143</v>
      </c>
      <c r="K473" s="61">
        <v>159.05882</v>
      </c>
      <c r="L473" s="61">
        <v>153.75873</v>
      </c>
      <c r="M473" s="15"/>
      <c r="N473" s="15"/>
    </row>
    <row r="474" spans="1:14" ht="24">
      <c r="A474" s="11"/>
      <c r="B474" s="136">
        <v>18</v>
      </c>
      <c r="C474" s="85">
        <v>20717</v>
      </c>
      <c r="D474" s="61">
        <v>406.45</v>
      </c>
      <c r="E474" s="77">
        <v>44.555</v>
      </c>
      <c r="F474" s="60">
        <f t="shared" si="30"/>
        <v>3.849552</v>
      </c>
      <c r="G474" s="77">
        <f t="shared" si="51"/>
        <v>194.65039000000002</v>
      </c>
      <c r="H474" s="60">
        <f t="shared" si="52"/>
        <v>749.3167981252801</v>
      </c>
      <c r="I474" s="10" t="s">
        <v>154</v>
      </c>
      <c r="J474" s="61">
        <v>203.41268</v>
      </c>
      <c r="K474" s="61">
        <v>198.38248</v>
      </c>
      <c r="L474" s="61">
        <v>182.15601</v>
      </c>
      <c r="M474" s="15"/>
      <c r="N474" s="15"/>
    </row>
    <row r="475" spans="1:14" ht="24">
      <c r="A475" s="11"/>
      <c r="B475" s="136">
        <v>19</v>
      </c>
      <c r="C475" s="85">
        <v>20726</v>
      </c>
      <c r="D475" s="61">
        <v>408.04</v>
      </c>
      <c r="E475" s="77">
        <v>188.94</v>
      </c>
      <c r="F475" s="60">
        <f t="shared" si="30"/>
        <v>16.324416</v>
      </c>
      <c r="G475" s="77">
        <f t="shared" si="51"/>
        <v>806.4930733333334</v>
      </c>
      <c r="H475" s="60">
        <f t="shared" si="52"/>
        <v>13165.528430211842</v>
      </c>
      <c r="I475" s="10" t="s">
        <v>155</v>
      </c>
      <c r="J475" s="61">
        <v>788.37129</v>
      </c>
      <c r="K475" s="61">
        <v>810.3723</v>
      </c>
      <c r="L475" s="61">
        <v>820.73563</v>
      </c>
      <c r="M475" s="15"/>
      <c r="N475" s="15"/>
    </row>
    <row r="476" spans="1:14" ht="24">
      <c r="A476" s="11"/>
      <c r="B476" s="136">
        <v>20</v>
      </c>
      <c r="C476" s="85">
        <v>20732</v>
      </c>
      <c r="D476" s="61">
        <v>407.44</v>
      </c>
      <c r="E476" s="77">
        <v>109.255</v>
      </c>
      <c r="F476" s="60">
        <f t="shared" si="30"/>
        <v>9.439632</v>
      </c>
      <c r="G476" s="77">
        <f t="shared" si="51"/>
        <v>453.79977</v>
      </c>
      <c r="H476" s="60">
        <f t="shared" si="52"/>
        <v>4283.70283048464</v>
      </c>
      <c r="I476" s="10" t="s">
        <v>156</v>
      </c>
      <c r="J476" s="61">
        <v>457.90138</v>
      </c>
      <c r="K476" s="61">
        <v>458.10014</v>
      </c>
      <c r="L476" s="61">
        <v>445.39779</v>
      </c>
      <c r="M476" s="15"/>
      <c r="N476" s="15"/>
    </row>
    <row r="477" spans="1:14" ht="24">
      <c r="A477" s="11"/>
      <c r="B477" s="136">
        <v>21</v>
      </c>
      <c r="C477" s="85">
        <v>20744</v>
      </c>
      <c r="D477" s="61">
        <v>405.97</v>
      </c>
      <c r="E477" s="77">
        <v>19.414</v>
      </c>
      <c r="F477" s="60">
        <f t="shared" si="30"/>
        <v>1.6773696000000002</v>
      </c>
      <c r="G477" s="77">
        <f t="shared" si="51"/>
        <v>107.26027333333333</v>
      </c>
      <c r="H477" s="60">
        <f t="shared" si="52"/>
        <v>179.915121777024</v>
      </c>
      <c r="I477" s="10" t="s">
        <v>110</v>
      </c>
      <c r="J477" s="61">
        <v>93.79807</v>
      </c>
      <c r="K477" s="61">
        <v>105.03692</v>
      </c>
      <c r="L477" s="61">
        <v>122.94583</v>
      </c>
      <c r="M477" s="15"/>
      <c r="N477" s="15"/>
    </row>
    <row r="478" spans="1:14" ht="24">
      <c r="A478" s="11"/>
      <c r="B478" s="136">
        <v>22</v>
      </c>
      <c r="C478" s="85">
        <v>20757</v>
      </c>
      <c r="D478" s="61">
        <v>406.52</v>
      </c>
      <c r="E478" s="77">
        <v>45.214</v>
      </c>
      <c r="F478" s="60">
        <f t="shared" si="30"/>
        <v>3.9064896</v>
      </c>
      <c r="G478" s="77">
        <f t="shared" si="51"/>
        <v>310.33838999999995</v>
      </c>
      <c r="H478" s="60">
        <f t="shared" si="52"/>
        <v>1212.3336930157438</v>
      </c>
      <c r="I478" s="10" t="s">
        <v>111</v>
      </c>
      <c r="J478" s="61">
        <v>282.1106</v>
      </c>
      <c r="K478" s="61">
        <v>301.17256</v>
      </c>
      <c r="L478" s="61">
        <v>347.73201</v>
      </c>
      <c r="M478" s="15"/>
      <c r="N478" s="15"/>
    </row>
    <row r="479" spans="1:14" ht="24">
      <c r="A479" s="11"/>
      <c r="B479" s="136">
        <v>23</v>
      </c>
      <c r="C479" s="85">
        <v>20765</v>
      </c>
      <c r="D479" s="61">
        <v>406.24</v>
      </c>
      <c r="E479" s="77">
        <v>31.635</v>
      </c>
      <c r="F479" s="60">
        <f t="shared" si="30"/>
        <v>2.733264</v>
      </c>
      <c r="G479" s="77">
        <f t="shared" si="51"/>
        <v>257.02241333333336</v>
      </c>
      <c r="H479" s="60">
        <f t="shared" si="52"/>
        <v>702.5101095571201</v>
      </c>
      <c r="I479" s="10" t="s">
        <v>157</v>
      </c>
      <c r="J479" s="61">
        <v>259.56159</v>
      </c>
      <c r="K479" s="61">
        <v>233.06164</v>
      </c>
      <c r="L479" s="61">
        <v>278.44401</v>
      </c>
      <c r="M479" s="15"/>
      <c r="N479" s="15"/>
    </row>
    <row r="480" spans="1:14" ht="24">
      <c r="A480" s="11"/>
      <c r="B480" s="136">
        <v>24</v>
      </c>
      <c r="C480" s="85">
        <v>20770</v>
      </c>
      <c r="D480" s="61">
        <v>406.2</v>
      </c>
      <c r="E480" s="77">
        <v>29.832</v>
      </c>
      <c r="F480" s="60">
        <f t="shared" si="30"/>
        <v>2.5774848</v>
      </c>
      <c r="G480" s="77">
        <f t="shared" si="51"/>
        <v>175.87769666666668</v>
      </c>
      <c r="H480" s="60">
        <f t="shared" si="52"/>
        <v>453.3220898173441</v>
      </c>
      <c r="I480" s="10" t="s">
        <v>136</v>
      </c>
      <c r="J480" s="61">
        <v>135.87127</v>
      </c>
      <c r="K480" s="61">
        <v>168.45739</v>
      </c>
      <c r="L480" s="61">
        <v>223.30443</v>
      </c>
      <c r="M480" s="15"/>
      <c r="N480" s="15"/>
    </row>
    <row r="481" spans="1:14" ht="24">
      <c r="A481" s="11"/>
      <c r="B481" s="136">
        <v>25</v>
      </c>
      <c r="C481" s="85">
        <v>20780</v>
      </c>
      <c r="D481" s="61">
        <v>407</v>
      </c>
      <c r="E481" s="77">
        <v>77.555</v>
      </c>
      <c r="F481" s="60">
        <f t="shared" si="30"/>
        <v>6.700752000000001</v>
      </c>
      <c r="G481" s="77">
        <f t="shared" si="51"/>
        <v>428.92607</v>
      </c>
      <c r="H481" s="60">
        <f t="shared" si="52"/>
        <v>2874.1272214046403</v>
      </c>
      <c r="I481" s="10" t="s">
        <v>113</v>
      </c>
      <c r="J481" s="61">
        <v>463.16148</v>
      </c>
      <c r="K481" s="61">
        <v>430.19534</v>
      </c>
      <c r="L481" s="61">
        <v>393.42139</v>
      </c>
      <c r="M481" s="15"/>
      <c r="N481" s="15"/>
    </row>
    <row r="482" spans="1:15" ht="24">
      <c r="A482" s="11"/>
      <c r="B482" s="136">
        <v>26</v>
      </c>
      <c r="C482" s="85">
        <v>20829</v>
      </c>
      <c r="D482" s="61">
        <v>405.42</v>
      </c>
      <c r="E482" s="77">
        <v>4.365</v>
      </c>
      <c r="F482" s="60">
        <f t="shared" si="30"/>
        <v>0.377136</v>
      </c>
      <c r="G482" s="77">
        <f t="shared" si="51"/>
        <v>90.57650333333333</v>
      </c>
      <c r="H482" s="60">
        <f t="shared" si="52"/>
        <v>34.15966016112</v>
      </c>
      <c r="I482" s="10" t="s">
        <v>114</v>
      </c>
      <c r="J482" s="61">
        <v>84.49657</v>
      </c>
      <c r="K482" s="61">
        <v>85.69662</v>
      </c>
      <c r="L482" s="61">
        <v>101.53632</v>
      </c>
      <c r="M482" s="132" t="s">
        <v>173</v>
      </c>
      <c r="N482" s="133"/>
      <c r="O482" s="134"/>
    </row>
    <row r="483" spans="1:14" ht="24">
      <c r="A483" s="11"/>
      <c r="B483" s="136">
        <v>27</v>
      </c>
      <c r="C483" s="85">
        <v>20849</v>
      </c>
      <c r="D483" s="61">
        <v>405.3</v>
      </c>
      <c r="E483" s="77">
        <v>1.765</v>
      </c>
      <c r="F483" s="60">
        <f t="shared" si="30"/>
        <v>0.152496</v>
      </c>
      <c r="G483" s="77">
        <f t="shared" si="51"/>
        <v>148.04066666666665</v>
      </c>
      <c r="H483" s="60">
        <f t="shared" si="52"/>
        <v>22.575609503999996</v>
      </c>
      <c r="I483" s="10" t="s">
        <v>137</v>
      </c>
      <c r="J483" s="61">
        <v>158.84242</v>
      </c>
      <c r="K483" s="61">
        <v>172.9618</v>
      </c>
      <c r="L483" s="61">
        <v>112.31778</v>
      </c>
      <c r="M483" s="15"/>
      <c r="N483" s="15"/>
    </row>
    <row r="484" spans="1:14" ht="24">
      <c r="A484" s="11"/>
      <c r="B484" s="136">
        <v>28</v>
      </c>
      <c r="C484" s="85">
        <v>20857</v>
      </c>
      <c r="D484" s="61">
        <v>405.28</v>
      </c>
      <c r="E484" s="77">
        <v>1.477</v>
      </c>
      <c r="F484" s="60">
        <f t="shared" si="30"/>
        <v>0.12761280000000003</v>
      </c>
      <c r="G484" s="77">
        <f t="shared" si="51"/>
        <v>69.81887</v>
      </c>
      <c r="H484" s="60">
        <f t="shared" si="52"/>
        <v>8.909781493536002</v>
      </c>
      <c r="I484" s="10" t="s">
        <v>138</v>
      </c>
      <c r="J484" s="61">
        <v>71.2981</v>
      </c>
      <c r="K484" s="61">
        <v>61.38969</v>
      </c>
      <c r="L484" s="61">
        <v>76.76882</v>
      </c>
      <c r="M484" s="15"/>
      <c r="N484" s="15"/>
    </row>
    <row r="485" spans="1:14" ht="24">
      <c r="A485" s="11"/>
      <c r="B485" s="136">
        <v>29</v>
      </c>
      <c r="C485" s="85">
        <v>20864</v>
      </c>
      <c r="D485" s="61">
        <v>405.02</v>
      </c>
      <c r="E485" s="77">
        <v>1.069</v>
      </c>
      <c r="F485" s="60">
        <f t="shared" si="30"/>
        <v>0.0923616</v>
      </c>
      <c r="G485" s="77">
        <f t="shared" si="51"/>
        <v>189.69061333333335</v>
      </c>
      <c r="H485" s="60">
        <f t="shared" si="52"/>
        <v>17.520128552448</v>
      </c>
      <c r="I485" s="10" t="s">
        <v>139</v>
      </c>
      <c r="J485" s="61">
        <v>182.07034</v>
      </c>
      <c r="K485" s="61">
        <v>185.75362</v>
      </c>
      <c r="L485" s="61">
        <v>201.24788</v>
      </c>
      <c r="M485" s="15"/>
      <c r="N485" s="15"/>
    </row>
    <row r="486" spans="1:14" ht="24">
      <c r="A486" s="11"/>
      <c r="B486" s="136">
        <v>30</v>
      </c>
      <c r="C486" s="85">
        <v>20877</v>
      </c>
      <c r="D486" s="61">
        <v>404.85</v>
      </c>
      <c r="E486" s="77">
        <v>0.646</v>
      </c>
      <c r="F486" s="60">
        <f t="shared" si="30"/>
        <v>0.05581440000000001</v>
      </c>
      <c r="G486" s="77">
        <f t="shared" si="51"/>
        <v>71.45693</v>
      </c>
      <c r="H486" s="60">
        <f t="shared" si="52"/>
        <v>3.9883256737920005</v>
      </c>
      <c r="I486" s="10" t="s">
        <v>140</v>
      </c>
      <c r="J486" s="61">
        <v>63.96901</v>
      </c>
      <c r="K486" s="61">
        <v>79.69343</v>
      </c>
      <c r="L486" s="61">
        <v>70.70835</v>
      </c>
      <c r="M486" s="15"/>
      <c r="N486" s="15"/>
    </row>
    <row r="487" spans="1:14" ht="24">
      <c r="A487" s="11"/>
      <c r="B487" s="136">
        <v>31</v>
      </c>
      <c r="C487" s="85">
        <v>20885</v>
      </c>
      <c r="D487" s="61">
        <v>404.9</v>
      </c>
      <c r="E487" s="77">
        <v>0.937</v>
      </c>
      <c r="F487" s="60">
        <f t="shared" si="30"/>
        <v>0.08095680000000001</v>
      </c>
      <c r="G487" s="77">
        <f t="shared" si="51"/>
        <v>17.78841</v>
      </c>
      <c r="H487" s="60">
        <f t="shared" si="52"/>
        <v>1.4400927506880001</v>
      </c>
      <c r="I487" s="10" t="s">
        <v>158</v>
      </c>
      <c r="J487" s="61">
        <v>16.35921</v>
      </c>
      <c r="K487" s="61">
        <v>13.81313</v>
      </c>
      <c r="L487" s="61">
        <v>23.19289</v>
      </c>
      <c r="M487" s="15"/>
      <c r="N487" s="15"/>
    </row>
    <row r="488" spans="1:15" ht="24">
      <c r="A488" s="98"/>
      <c r="B488" s="141">
        <v>32</v>
      </c>
      <c r="C488" s="100">
        <v>20905</v>
      </c>
      <c r="D488" s="101">
        <v>404.91</v>
      </c>
      <c r="E488" s="102">
        <v>1.75</v>
      </c>
      <c r="F488" s="103">
        <f t="shared" si="30"/>
        <v>0.1512</v>
      </c>
      <c r="G488" s="102">
        <f t="shared" si="51"/>
        <v>17.446746666666666</v>
      </c>
      <c r="H488" s="103">
        <f t="shared" si="52"/>
        <v>2.637948096</v>
      </c>
      <c r="I488" s="99" t="s">
        <v>159</v>
      </c>
      <c r="J488" s="101">
        <v>19.02031</v>
      </c>
      <c r="K488" s="101">
        <v>17.60806</v>
      </c>
      <c r="L488" s="101">
        <v>15.71187</v>
      </c>
      <c r="M488" s="108"/>
      <c r="N488" s="108"/>
      <c r="O488" s="98"/>
    </row>
    <row r="489" spans="1:14" ht="24">
      <c r="A489" s="11"/>
      <c r="B489" s="136">
        <v>1</v>
      </c>
      <c r="C489" s="85">
        <v>20913</v>
      </c>
      <c r="D489" s="61">
        <v>404.88</v>
      </c>
      <c r="E489" s="77">
        <v>0.673</v>
      </c>
      <c r="F489" s="60">
        <f t="shared" si="30"/>
        <v>0.05814720000000001</v>
      </c>
      <c r="G489" s="77">
        <f t="shared" si="51"/>
        <v>17.415882917297864</v>
      </c>
      <c r="H489" s="60">
        <f t="shared" si="52"/>
        <v>1.0126848271687026</v>
      </c>
      <c r="I489" s="10" t="s">
        <v>163</v>
      </c>
      <c r="J489" s="61">
        <f>การคำนวณตะกอน!F6</f>
        <v>17.984515027729397</v>
      </c>
      <c r="K489" s="61">
        <f>การคำนวณตะกอน!F7</f>
        <v>10.94524337962242</v>
      </c>
      <c r="L489" s="61">
        <f>การคำนวณตะกอน!F8</f>
        <v>23.317890344541773</v>
      </c>
      <c r="M489" s="15"/>
      <c r="N489" s="15"/>
    </row>
    <row r="490" spans="1:14" ht="24">
      <c r="A490" s="11"/>
      <c r="B490" s="136">
        <v>2</v>
      </c>
      <c r="C490" s="85">
        <v>20934</v>
      </c>
      <c r="D490" s="61">
        <v>404.87</v>
      </c>
      <c r="E490" s="77">
        <v>2.838</v>
      </c>
      <c r="F490" s="60">
        <f t="shared" si="30"/>
        <v>0.2452032</v>
      </c>
      <c r="G490" s="77">
        <f t="shared" si="51"/>
        <v>102.39007621196085</v>
      </c>
      <c r="H490" s="60">
        <f t="shared" si="52"/>
        <v>25.106374335416678</v>
      </c>
      <c r="I490" s="10" t="s">
        <v>164</v>
      </c>
      <c r="J490" s="61">
        <f>การคำนวณตะกอน!F9</f>
        <v>104.64210174773915</v>
      </c>
      <c r="K490" s="61">
        <f>การคำนวณตะกอน!F10</f>
        <v>107.93435966843977</v>
      </c>
      <c r="L490" s="61">
        <f>การคำนวณตะกอน!F11</f>
        <v>94.59376721970362</v>
      </c>
      <c r="M490" s="15"/>
      <c r="N490" s="15"/>
    </row>
    <row r="491" spans="1:14" ht="24">
      <c r="A491" s="11"/>
      <c r="B491" s="136">
        <v>3</v>
      </c>
      <c r="C491" s="85">
        <v>20948</v>
      </c>
      <c r="D491" s="61">
        <v>405.26</v>
      </c>
      <c r="E491" s="77">
        <v>15.663</v>
      </c>
      <c r="F491" s="60">
        <f t="shared" si="30"/>
        <v>1.3532832000000001</v>
      </c>
      <c r="G491" s="77">
        <f t="shared" si="51"/>
        <v>168.6371559786563</v>
      </c>
      <c r="H491" s="60">
        <f t="shared" si="52"/>
        <v>228.21383008169514</v>
      </c>
      <c r="I491" s="10" t="s">
        <v>165</v>
      </c>
      <c r="J491" s="61">
        <f>การคำนวณตะกอน!F12</f>
        <v>169.31395741804826</v>
      </c>
      <c r="K491" s="61">
        <f>การคำนวณตะกอน!F13</f>
        <v>165.05664048926062</v>
      </c>
      <c r="L491" s="61">
        <f>การคำนวณตะกอน!F14</f>
        <v>171.54087002866004</v>
      </c>
      <c r="M491" s="15"/>
      <c r="N491" s="15"/>
    </row>
    <row r="492" spans="1:14" ht="24">
      <c r="A492" s="11"/>
      <c r="B492" s="136">
        <v>4</v>
      </c>
      <c r="C492" s="85">
        <v>20962</v>
      </c>
      <c r="D492" s="61">
        <v>404.89</v>
      </c>
      <c r="E492" s="77">
        <v>4.107</v>
      </c>
      <c r="F492" s="60">
        <f t="shared" si="30"/>
        <v>0.3548448</v>
      </c>
      <c r="G492" s="77">
        <f t="shared" si="51"/>
        <v>226.74540357536884</v>
      </c>
      <c r="H492" s="60">
        <f t="shared" si="52"/>
        <v>80.45942738262104</v>
      </c>
      <c r="I492" s="84" t="s">
        <v>166</v>
      </c>
      <c r="J492" s="61">
        <f>การคำนวณตะกอน!F15</f>
        <v>233.5137302064203</v>
      </c>
      <c r="K492" s="61">
        <f>การคำนวณตะกอน!F16</f>
        <v>241.50082918741043</v>
      </c>
      <c r="L492" s="61">
        <f>การคำนวณตะกอน!F17</f>
        <v>205.22165133227583</v>
      </c>
      <c r="M492" s="15"/>
      <c r="N492" s="15"/>
    </row>
    <row r="493" spans="1:14" ht="24">
      <c r="A493" s="11"/>
      <c r="B493" s="136">
        <v>5</v>
      </c>
      <c r="C493" s="85">
        <v>20969</v>
      </c>
      <c r="D493" s="61">
        <v>405.05</v>
      </c>
      <c r="E493" s="77">
        <v>11.127</v>
      </c>
      <c r="F493" s="60">
        <f t="shared" si="30"/>
        <v>0.9613728000000001</v>
      </c>
      <c r="G493" s="77">
        <f t="shared" si="51"/>
        <v>237.54713777328547</v>
      </c>
      <c r="H493" s="60">
        <f t="shared" si="52"/>
        <v>228.37135697308926</v>
      </c>
      <c r="I493" s="10" t="s">
        <v>167</v>
      </c>
      <c r="J493" s="61">
        <f>การคำนวณตะกอน!F18</f>
        <v>239.14073606064656</v>
      </c>
      <c r="K493" s="61">
        <f>การคำนวณตะกอน!F19</f>
        <v>232.03751323552396</v>
      </c>
      <c r="L493" s="61">
        <f>การคำนวณตะกอน!F20</f>
        <v>241.46316402368583</v>
      </c>
      <c r="M493" s="15"/>
      <c r="N493" s="15"/>
    </row>
    <row r="494" spans="1:14" ht="24">
      <c r="A494" s="11"/>
      <c r="B494" s="136">
        <v>6</v>
      </c>
      <c r="C494" s="85">
        <v>20975</v>
      </c>
      <c r="D494" s="61">
        <v>404.86</v>
      </c>
      <c r="E494" s="77">
        <v>3.685</v>
      </c>
      <c r="F494" s="60">
        <f t="shared" si="30"/>
        <v>0.318384</v>
      </c>
      <c r="G494" s="77">
        <f t="shared" si="51"/>
        <v>114.80766482470877</v>
      </c>
      <c r="H494" s="60">
        <f t="shared" si="52"/>
        <v>36.55292355755007</v>
      </c>
      <c r="I494" s="10" t="s">
        <v>168</v>
      </c>
      <c r="J494" s="61">
        <f>การคำนวณตะกอน!F21</f>
        <v>117.00588108510921</v>
      </c>
      <c r="K494" s="61">
        <f>การคำนวณตะกอน!F22</f>
        <v>114.0527429426732</v>
      </c>
      <c r="L494" s="61">
        <f>การคำนวณตะกอน!F23</f>
        <v>113.36437044634388</v>
      </c>
      <c r="M494" s="15"/>
      <c r="N494" s="15"/>
    </row>
    <row r="495" spans="1:14" ht="24">
      <c r="A495" s="11"/>
      <c r="B495" s="136">
        <v>7</v>
      </c>
      <c r="C495" s="85">
        <v>20983</v>
      </c>
      <c r="D495" s="61">
        <v>404.76</v>
      </c>
      <c r="E495" s="77">
        <v>3.21</v>
      </c>
      <c r="F495" s="60">
        <f t="shared" si="30"/>
        <v>0.27734400000000003</v>
      </c>
      <c r="G495" s="77">
        <f t="shared" si="51"/>
        <v>70.09896018524721</v>
      </c>
      <c r="H495" s="60">
        <f t="shared" si="52"/>
        <v>19.441526013617203</v>
      </c>
      <c r="I495" s="10" t="s">
        <v>146</v>
      </c>
      <c r="J495" s="61">
        <f>การคำนวณตะกอน!F24</f>
        <v>77.01005409038937</v>
      </c>
      <c r="K495" s="61">
        <f>การคำนวณตะกอน!F25</f>
        <v>67.12425557686977</v>
      </c>
      <c r="L495" s="61">
        <f>การคำนวณตะกอน!F26</f>
        <v>66.16257088848249</v>
      </c>
      <c r="M495" s="15"/>
      <c r="N495" s="15"/>
    </row>
    <row r="496" spans="1:14" ht="24">
      <c r="A496" s="11"/>
      <c r="B496" s="136">
        <v>8</v>
      </c>
      <c r="C496" s="85">
        <v>20990</v>
      </c>
      <c r="D496" s="61">
        <v>404.9</v>
      </c>
      <c r="E496" s="77">
        <v>7.425</v>
      </c>
      <c r="F496" s="60">
        <f t="shared" si="30"/>
        <v>0.64152</v>
      </c>
      <c r="G496" s="77">
        <f t="shared" si="51"/>
        <v>123.10895224578661</v>
      </c>
      <c r="H496" s="60">
        <f t="shared" si="52"/>
        <v>78.97685504471703</v>
      </c>
      <c r="I496" s="10" t="s">
        <v>145</v>
      </c>
      <c r="J496" s="61">
        <f>การคำนวณตะกอน!F27</f>
        <v>110.75905772144561</v>
      </c>
      <c r="K496" s="61">
        <f>การคำนวณตะกอน!F28</f>
        <v>141.61612850352003</v>
      </c>
      <c r="L496" s="61">
        <f>การคำนวณตะกอน!F29</f>
        <v>116.95167051239416</v>
      </c>
      <c r="M496" s="15"/>
      <c r="N496" s="15"/>
    </row>
    <row r="497" spans="1:14" ht="24">
      <c r="A497" s="11"/>
      <c r="B497" s="136">
        <v>9</v>
      </c>
      <c r="C497" s="85">
        <v>21017</v>
      </c>
      <c r="D497" s="61">
        <v>405.6</v>
      </c>
      <c r="E497" s="77">
        <v>33.493</v>
      </c>
      <c r="F497" s="60">
        <f t="shared" si="30"/>
        <v>2.8937952000000005</v>
      </c>
      <c r="G497" s="77">
        <f t="shared" si="51"/>
        <v>253.50988266738833</v>
      </c>
      <c r="H497" s="60">
        <f t="shared" si="52"/>
        <v>733.6056816154517</v>
      </c>
      <c r="I497" s="10" t="s">
        <v>118</v>
      </c>
      <c r="J497" s="61">
        <f>การคำนวณตะกอน!F30</f>
        <v>254.35588832131245</v>
      </c>
      <c r="K497" s="61">
        <f>การคำนวณตะกอน!F31</f>
        <v>259.8163703848599</v>
      </c>
      <c r="L497" s="61">
        <f>การคำนวณตะกอน!F32</f>
        <v>246.35738929599268</v>
      </c>
      <c r="M497" s="15"/>
      <c r="N497" s="15"/>
    </row>
    <row r="498" spans="1:14" ht="24">
      <c r="A498" s="11"/>
      <c r="B498" s="136">
        <v>10</v>
      </c>
      <c r="C498" s="85">
        <v>21024</v>
      </c>
      <c r="D498" s="61">
        <v>405.37</v>
      </c>
      <c r="E498" s="77">
        <v>25.397</v>
      </c>
      <c r="F498" s="60">
        <f t="shared" si="30"/>
        <v>2.1943008</v>
      </c>
      <c r="G498" s="77">
        <f t="shared" si="51"/>
        <v>144.03858493735083</v>
      </c>
      <c r="H498" s="60">
        <f t="shared" si="52"/>
        <v>316.0639821588969</v>
      </c>
      <c r="I498" s="10" t="s">
        <v>119</v>
      </c>
      <c r="J498" s="61">
        <f>การคำนวณตะกอน!F33</f>
        <v>148.2319660537646</v>
      </c>
      <c r="K498" s="61">
        <f>การคำนวณตะกอน!F34</f>
        <v>140.50879552126668</v>
      </c>
      <c r="L498" s="61">
        <f>การคำนวณตะกอน!F35</f>
        <v>143.37499323702124</v>
      </c>
      <c r="M498" s="15"/>
      <c r="N498" s="15"/>
    </row>
    <row r="499" spans="1:14" ht="24">
      <c r="A499" s="11"/>
      <c r="B499" s="136">
        <v>11</v>
      </c>
      <c r="C499" s="85">
        <v>21029</v>
      </c>
      <c r="D499" s="61">
        <v>406.02</v>
      </c>
      <c r="E499" s="77">
        <v>57.881</v>
      </c>
      <c r="F499" s="60">
        <f t="shared" si="30"/>
        <v>5.000918400000001</v>
      </c>
      <c r="G499" s="77">
        <f t="shared" si="51"/>
        <v>1176.4825532261923</v>
      </c>
      <c r="H499" s="60">
        <f t="shared" si="52"/>
        <v>5883.4932477078455</v>
      </c>
      <c r="I499" s="10" t="s">
        <v>147</v>
      </c>
      <c r="J499" s="61">
        <f>การคำนวณตะกอน!F36</f>
        <v>1122.6673006062276</v>
      </c>
      <c r="K499" s="61">
        <f>การคำนวณตะกอน!F37</f>
        <v>1172.4915445321312</v>
      </c>
      <c r="L499" s="61">
        <f>การคำนวณตะกอน!F38</f>
        <v>1234.2888145402187</v>
      </c>
      <c r="M499" s="15"/>
      <c r="N499" s="15"/>
    </row>
    <row r="500" spans="1:14" ht="24">
      <c r="A500" s="11"/>
      <c r="B500" s="136">
        <v>12</v>
      </c>
      <c r="C500" s="85">
        <v>21038</v>
      </c>
      <c r="D500" s="61">
        <v>406.44</v>
      </c>
      <c r="E500" s="77">
        <v>87.668</v>
      </c>
      <c r="F500" s="60">
        <f t="shared" si="30"/>
        <v>7.574515200000001</v>
      </c>
      <c r="G500" s="77">
        <f t="shared" si="51"/>
        <v>550.3599345178674</v>
      </c>
      <c r="H500" s="60">
        <f t="shared" si="52"/>
        <v>4168.709689476592</v>
      </c>
      <c r="I500" s="10" t="s">
        <v>148</v>
      </c>
      <c r="J500" s="61">
        <f>การคำนวณตะกอน!F39</f>
        <v>545.9183673469735</v>
      </c>
      <c r="K500" s="61">
        <f>การคำนวณตะกอน!F40</f>
        <v>544.9019066040601</v>
      </c>
      <c r="L500" s="61">
        <f>การคำนวณตะกอน!F41</f>
        <v>560.2595296025688</v>
      </c>
      <c r="M500" s="15"/>
      <c r="N500" s="15"/>
    </row>
    <row r="501" spans="1:14" ht="24">
      <c r="A501" s="11"/>
      <c r="B501" s="136">
        <v>13</v>
      </c>
      <c r="C501" s="85">
        <v>21054</v>
      </c>
      <c r="D501" s="61">
        <v>406.24</v>
      </c>
      <c r="E501" s="77">
        <v>69.54</v>
      </c>
      <c r="F501" s="60">
        <f t="shared" si="30"/>
        <v>6.008256000000001</v>
      </c>
      <c r="G501" s="77">
        <f t="shared" si="51"/>
        <v>855.5645681001239</v>
      </c>
      <c r="H501" s="60">
        <f t="shared" si="52"/>
        <v>5140.450949674979</v>
      </c>
      <c r="I501" s="10" t="s">
        <v>149</v>
      </c>
      <c r="J501" s="61">
        <f>การคำนวณตะกอน!F42</f>
        <v>757.0451346840066</v>
      </c>
      <c r="K501" s="61">
        <f>การคำนวณตะกอน!F43</f>
        <v>1179.6498000827376</v>
      </c>
      <c r="L501" s="61">
        <f>การคำนวณตะกอน!F44</f>
        <v>629.9987695336275</v>
      </c>
      <c r="M501" s="15"/>
      <c r="N501" s="15"/>
    </row>
    <row r="502" spans="1:14" ht="24">
      <c r="A502" s="11"/>
      <c r="B502" s="136">
        <v>14</v>
      </c>
      <c r="C502" s="85">
        <v>21063</v>
      </c>
      <c r="D502" s="61">
        <v>408.2</v>
      </c>
      <c r="E502" s="77">
        <v>288.039</v>
      </c>
      <c r="F502" s="60">
        <f t="shared" si="30"/>
        <v>24.8865696</v>
      </c>
      <c r="G502" s="77">
        <f t="shared" si="51"/>
        <v>1781.871566305593</v>
      </c>
      <c r="H502" s="60">
        <f t="shared" si="52"/>
        <v>44344.67075312516</v>
      </c>
      <c r="I502" s="10" t="s">
        <v>150</v>
      </c>
      <c r="J502" s="61">
        <f>การคำนวณตะกอน!F45</f>
        <v>1445.1438087442505</v>
      </c>
      <c r="K502" s="61">
        <f>การคำนวณตะกอน!F46</f>
        <v>2567.1587054185484</v>
      </c>
      <c r="L502" s="61">
        <f>การคำนวณตะกอน!F47</f>
        <v>1333.312184753981</v>
      </c>
      <c r="M502" s="15"/>
      <c r="N502" s="15"/>
    </row>
    <row r="503" spans="1:14" ht="24">
      <c r="A503" s="11"/>
      <c r="B503" s="136">
        <v>15</v>
      </c>
      <c r="C503" s="85">
        <v>21067</v>
      </c>
      <c r="D503" s="61">
        <v>408.25</v>
      </c>
      <c r="E503" s="77">
        <v>302.636</v>
      </c>
      <c r="F503" s="60">
        <f t="shared" si="30"/>
        <v>26.147750400000003</v>
      </c>
      <c r="G503" s="77">
        <f aca="true" t="shared" si="53" ref="G503:G515">+AVERAGE(J503:L503)</f>
        <v>1511.8635064312057</v>
      </c>
      <c r="H503" s="60">
        <f aca="true" t="shared" si="54" ref="H503:H515">G503*F503</f>
        <v>39531.82960503196</v>
      </c>
      <c r="I503" s="10" t="s">
        <v>151</v>
      </c>
      <c r="J503" s="61">
        <f>การคำนวณตะกอน!F48</f>
        <v>1633.836199993576</v>
      </c>
      <c r="K503" s="61">
        <f>การคำนวณตะกอน!F49</f>
        <v>1362.2892181911172</v>
      </c>
      <c r="L503" s="61">
        <f>การคำนวณตะกอน!F50</f>
        <v>1539.465101108924</v>
      </c>
      <c r="M503" s="15"/>
      <c r="N503" s="15"/>
    </row>
    <row r="504" spans="1:14" ht="24">
      <c r="A504" s="11"/>
      <c r="B504" s="136">
        <v>16</v>
      </c>
      <c r="C504" s="85">
        <v>21073</v>
      </c>
      <c r="D504" s="61">
        <v>406.48</v>
      </c>
      <c r="E504" s="77">
        <v>82.255</v>
      </c>
      <c r="F504" s="60">
        <f aca="true" t="shared" si="55" ref="F504:F567">E504*0.0864</f>
        <v>7.106832</v>
      </c>
      <c r="G504" s="77">
        <f t="shared" si="53"/>
        <v>736.6504351219446</v>
      </c>
      <c r="H504" s="60">
        <f t="shared" si="54"/>
        <v>5235.25088513856</v>
      </c>
      <c r="I504" s="10" t="s">
        <v>152</v>
      </c>
      <c r="J504" s="61">
        <f>การคำนวณตะกอน!F51</f>
        <v>660.0104131573482</v>
      </c>
      <c r="K504" s="61">
        <f>การคำนวณตะกอน!F52</f>
        <v>748.9641648480322</v>
      </c>
      <c r="L504" s="61">
        <f>การคำนวณตะกอน!F53</f>
        <v>800.9767273604533</v>
      </c>
      <c r="M504" s="15"/>
      <c r="N504" s="15"/>
    </row>
    <row r="505" spans="1:14" ht="24">
      <c r="A505" s="11"/>
      <c r="B505" s="136">
        <v>17</v>
      </c>
      <c r="C505" s="85">
        <v>21081</v>
      </c>
      <c r="D505" s="61">
        <v>406.18</v>
      </c>
      <c r="E505" s="77">
        <v>57.294</v>
      </c>
      <c r="F505" s="60">
        <f t="shared" si="55"/>
        <v>4.9502016</v>
      </c>
      <c r="G505" s="77">
        <f t="shared" si="53"/>
        <v>386.043782903444</v>
      </c>
      <c r="H505" s="60">
        <f t="shared" si="54"/>
        <v>1910.9945517986812</v>
      </c>
      <c r="I505" s="10" t="s">
        <v>153</v>
      </c>
      <c r="J505" s="61">
        <f>การคำนวณตะกอน!F54</f>
        <v>408.18542039842794</v>
      </c>
      <c r="K505" s="61">
        <f>การคำนวณตะกอน!F55</f>
        <v>376.8995134842579</v>
      </c>
      <c r="L505" s="61">
        <f>การคำนวณตะกอน!F56</f>
        <v>373.0464148276461</v>
      </c>
      <c r="M505" s="15"/>
      <c r="N505" s="15"/>
    </row>
    <row r="506" spans="1:14" ht="24">
      <c r="A506" s="11"/>
      <c r="B506" s="136">
        <v>18</v>
      </c>
      <c r="C506" s="85">
        <v>21109</v>
      </c>
      <c r="D506" s="61">
        <v>405.49</v>
      </c>
      <c r="E506" s="77">
        <v>17.747</v>
      </c>
      <c r="F506" s="60">
        <f t="shared" si="55"/>
        <v>1.5333408000000002</v>
      </c>
      <c r="G506" s="77">
        <f t="shared" si="53"/>
        <v>57.246448194669796</v>
      </c>
      <c r="H506" s="60">
        <f t="shared" si="54"/>
        <v>87.77831467197355</v>
      </c>
      <c r="I506" s="10" t="s">
        <v>154</v>
      </c>
      <c r="J506" s="61">
        <f>การคำนวณตะกอน!F57</f>
        <v>57.23803755300467</v>
      </c>
      <c r="K506" s="61">
        <f>การคำนวณตะกอน!F58</f>
        <v>52.04678362575513</v>
      </c>
      <c r="L506" s="61">
        <f>การคำนวณตะกอน!F59</f>
        <v>62.45452340524957</v>
      </c>
      <c r="M506" s="15"/>
      <c r="N506" s="15"/>
    </row>
    <row r="507" spans="1:14" ht="24">
      <c r="A507" s="11"/>
      <c r="B507" s="136">
        <v>19</v>
      </c>
      <c r="C507" s="85">
        <v>21115</v>
      </c>
      <c r="D507" s="61">
        <v>405.36</v>
      </c>
      <c r="E507" s="77">
        <v>9.269</v>
      </c>
      <c r="F507" s="60">
        <f t="shared" si="55"/>
        <v>0.8008416</v>
      </c>
      <c r="G507" s="77">
        <f t="shared" si="53"/>
        <v>69.93126888953492</v>
      </c>
      <c r="H507" s="60">
        <f t="shared" si="54"/>
        <v>56.003869267525374</v>
      </c>
      <c r="I507" s="10" t="s">
        <v>155</v>
      </c>
      <c r="J507" s="61">
        <f>การคำนวณตะกอน!F60</f>
        <v>72.07311096377802</v>
      </c>
      <c r="K507" s="61">
        <f>การคำนวณตะกอน!F61</f>
        <v>68.17835945823964</v>
      </c>
      <c r="L507" s="61">
        <f>การคำนวณตะกอน!F62</f>
        <v>69.5423362465871</v>
      </c>
      <c r="M507" s="15"/>
      <c r="N507" s="15"/>
    </row>
    <row r="508" spans="1:14" ht="24">
      <c r="A508" s="11"/>
      <c r="B508" s="136">
        <v>20</v>
      </c>
      <c r="C508" s="85">
        <v>21122</v>
      </c>
      <c r="D508" s="61">
        <v>405.53</v>
      </c>
      <c r="E508" s="77">
        <v>17.269</v>
      </c>
      <c r="F508" s="60">
        <f t="shared" si="55"/>
        <v>1.4920415999999999</v>
      </c>
      <c r="G508" s="77">
        <f t="shared" si="53"/>
        <v>72.833801162626</v>
      </c>
      <c r="H508" s="60">
        <f t="shared" si="54"/>
        <v>108.67106122076635</v>
      </c>
      <c r="I508" s="10" t="s">
        <v>156</v>
      </c>
      <c r="J508" s="61">
        <f>การคำนวณตะกอน!F63</f>
        <v>63.110967880541736</v>
      </c>
      <c r="K508" s="61">
        <f>การคำนวณตะกอน!F64</f>
        <v>80.04863714663819</v>
      </c>
      <c r="L508" s="61">
        <f>การคำนวณตะกอน!F65</f>
        <v>75.3417984606981</v>
      </c>
      <c r="M508" s="15"/>
      <c r="N508" s="15"/>
    </row>
    <row r="509" spans="1:14" ht="24">
      <c r="A509" s="11"/>
      <c r="B509" s="136">
        <v>21</v>
      </c>
      <c r="C509" s="85">
        <v>21130</v>
      </c>
      <c r="D509" s="61">
        <v>406.18</v>
      </c>
      <c r="E509" s="77">
        <v>56.602</v>
      </c>
      <c r="F509" s="60">
        <f t="shared" si="55"/>
        <v>4.8904128</v>
      </c>
      <c r="G509" s="77">
        <f t="shared" si="53"/>
        <v>828.9593251585367</v>
      </c>
      <c r="H509" s="60">
        <f t="shared" si="54"/>
        <v>4053.9532944346697</v>
      </c>
      <c r="I509" s="10" t="s">
        <v>110</v>
      </c>
      <c r="J509" s="61">
        <f>การคำนวณตะกอน!F66</f>
        <v>890.6362227346273</v>
      </c>
      <c r="K509" s="61">
        <f>การคำนวณตะกอน!F67</f>
        <v>840.9010496520634</v>
      </c>
      <c r="L509" s="61">
        <f>การคำนวณตะกอน!F68</f>
        <v>755.3407030889193</v>
      </c>
      <c r="M509" s="15"/>
      <c r="N509" s="15"/>
    </row>
    <row r="510" spans="1:14" ht="24">
      <c r="A510" s="11"/>
      <c r="B510" s="136">
        <v>22</v>
      </c>
      <c r="C510" s="85">
        <v>21141</v>
      </c>
      <c r="D510" s="61">
        <v>405.78</v>
      </c>
      <c r="E510" s="77">
        <v>30.407</v>
      </c>
      <c r="F510" s="60">
        <f t="shared" si="55"/>
        <v>2.6271648</v>
      </c>
      <c r="G510" s="77">
        <f t="shared" si="53"/>
        <v>338.31468785975864</v>
      </c>
      <c r="H510" s="60">
        <f t="shared" si="54"/>
        <v>888.8084392681452</v>
      </c>
      <c r="I510" s="10" t="s">
        <v>111</v>
      </c>
      <c r="J510" s="61">
        <f>การคำนวณตะกอน!F69</f>
        <v>285.11404561826834</v>
      </c>
      <c r="K510" s="61">
        <f>การคำนวณตะกอน!F70</f>
        <v>401.2634534393663</v>
      </c>
      <c r="L510" s="61">
        <f>การคำนวณตะกอน!F71</f>
        <v>328.5665645216413</v>
      </c>
      <c r="M510" s="15"/>
      <c r="N510" s="15"/>
    </row>
    <row r="511" spans="1:14" ht="24">
      <c r="A511" s="11"/>
      <c r="B511" s="136">
        <v>23</v>
      </c>
      <c r="C511" s="85">
        <v>21148</v>
      </c>
      <c r="D511" s="61">
        <v>405.75</v>
      </c>
      <c r="E511" s="77">
        <v>24.622</v>
      </c>
      <c r="F511" s="60">
        <f t="shared" si="55"/>
        <v>2.1273408000000003</v>
      </c>
      <c r="G511" s="77">
        <f t="shared" si="53"/>
        <v>130.28661273470127</v>
      </c>
      <c r="H511" s="60">
        <f t="shared" si="54"/>
        <v>277.1640269643296</v>
      </c>
      <c r="I511" s="10" t="s">
        <v>157</v>
      </c>
      <c r="J511" s="61">
        <f>การคำนวณตะกอน!F72</f>
        <v>133.4743444805334</v>
      </c>
      <c r="K511" s="61">
        <f>การคำนวณตะกอน!F73</f>
        <v>134.0340585024531</v>
      </c>
      <c r="L511" s="61">
        <f>การคำนวณตะกอน!F74</f>
        <v>123.35143522111734</v>
      </c>
      <c r="M511" s="15"/>
      <c r="N511" s="15"/>
    </row>
    <row r="512" spans="1:14" ht="24">
      <c r="A512" s="11"/>
      <c r="B512" s="136">
        <v>24</v>
      </c>
      <c r="C512" s="85">
        <v>21157</v>
      </c>
      <c r="D512" s="61">
        <v>405.63</v>
      </c>
      <c r="E512" s="77">
        <v>18.532</v>
      </c>
      <c r="F512" s="60">
        <f t="shared" si="55"/>
        <v>1.6011648</v>
      </c>
      <c r="G512" s="77">
        <f>+AVERAGE(J512:L512)</f>
        <v>62.36783333333333</v>
      </c>
      <c r="H512" s="60">
        <f>G512*F512</f>
        <v>99.8611793856</v>
      </c>
      <c r="I512" s="10" t="s">
        <v>136</v>
      </c>
      <c r="J512" s="61">
        <v>34.24235</v>
      </c>
      <c r="K512" s="61">
        <v>80.93036</v>
      </c>
      <c r="L512" s="61">
        <v>71.93079</v>
      </c>
      <c r="M512" s="15"/>
      <c r="N512" s="15"/>
    </row>
    <row r="513" spans="1:14" ht="24">
      <c r="A513" s="11"/>
      <c r="B513" s="136">
        <v>25</v>
      </c>
      <c r="C513" s="85">
        <v>21164</v>
      </c>
      <c r="D513" s="61">
        <v>405.52</v>
      </c>
      <c r="E513" s="77">
        <v>17.097</v>
      </c>
      <c r="F513" s="60">
        <f t="shared" si="55"/>
        <v>1.4771808000000002</v>
      </c>
      <c r="G513" s="77">
        <f>+AVERAGE(J513:L513)</f>
        <v>67.67270666666667</v>
      </c>
      <c r="H513" s="60">
        <f>G513*F513</f>
        <v>99.96482297203202</v>
      </c>
      <c r="I513" s="10" t="s">
        <v>113</v>
      </c>
      <c r="J513" s="61">
        <v>62.39455</v>
      </c>
      <c r="K513" s="61">
        <v>85.76156</v>
      </c>
      <c r="L513" s="61">
        <v>54.86201</v>
      </c>
      <c r="M513" s="15"/>
      <c r="N513" s="15"/>
    </row>
    <row r="514" spans="1:14" ht="24">
      <c r="A514" s="11"/>
      <c r="B514" s="136">
        <v>26</v>
      </c>
      <c r="C514" s="85">
        <v>21170</v>
      </c>
      <c r="D514" s="61">
        <v>405.49</v>
      </c>
      <c r="E514" s="77">
        <v>13.404</v>
      </c>
      <c r="F514" s="60">
        <f t="shared" si="55"/>
        <v>1.1581056</v>
      </c>
      <c r="G514" s="77">
        <f t="shared" si="53"/>
        <v>51.86907333333334</v>
      </c>
      <c r="H514" s="60">
        <f t="shared" si="54"/>
        <v>60.06986429414401</v>
      </c>
      <c r="I514" s="10" t="s">
        <v>114</v>
      </c>
      <c r="J514" s="61">
        <v>44.55328</v>
      </c>
      <c r="K514" s="61">
        <v>57.6047</v>
      </c>
      <c r="L514" s="61">
        <v>53.44924</v>
      </c>
      <c r="M514" s="15"/>
      <c r="N514" s="15"/>
    </row>
    <row r="515" spans="1:14" ht="24">
      <c r="A515" s="11"/>
      <c r="B515" s="136">
        <v>27</v>
      </c>
      <c r="C515" s="85">
        <v>21193</v>
      </c>
      <c r="D515" s="61">
        <v>405.09</v>
      </c>
      <c r="E515" s="77">
        <v>2.128</v>
      </c>
      <c r="F515" s="60">
        <f t="shared" si="55"/>
        <v>0.18385920000000003</v>
      </c>
      <c r="G515" s="77">
        <f t="shared" si="53"/>
        <v>68.26383666666668</v>
      </c>
      <c r="H515" s="60">
        <f t="shared" si="54"/>
        <v>12.550934398464003</v>
      </c>
      <c r="I515" s="10" t="s">
        <v>137</v>
      </c>
      <c r="J515" s="61">
        <v>65.59207</v>
      </c>
      <c r="K515" s="61">
        <v>66.49089</v>
      </c>
      <c r="L515" s="61">
        <v>72.70855</v>
      </c>
      <c r="M515" s="15"/>
      <c r="N515" s="15"/>
    </row>
    <row r="516" spans="1:14" ht="24">
      <c r="A516" s="11"/>
      <c r="B516" s="136">
        <v>28</v>
      </c>
      <c r="C516" s="85">
        <v>21200</v>
      </c>
      <c r="D516" s="61">
        <v>405.23</v>
      </c>
      <c r="E516" s="77">
        <v>5.917</v>
      </c>
      <c r="F516" s="60">
        <f t="shared" si="55"/>
        <v>0.5112288</v>
      </c>
      <c r="G516" s="77">
        <f aca="true" t="shared" si="56" ref="G516:G579">+AVERAGE(J516:L516)</f>
        <v>94.48720666666667</v>
      </c>
      <c r="H516" s="60">
        <f aca="true" t="shared" si="57" ref="H516:H579">G516*F516</f>
        <v>48.304581279552</v>
      </c>
      <c r="I516" s="10" t="s">
        <v>138</v>
      </c>
      <c r="J516" s="61">
        <v>95.56083</v>
      </c>
      <c r="K516" s="61">
        <v>98.16532</v>
      </c>
      <c r="L516" s="61">
        <v>89.73547</v>
      </c>
      <c r="M516" s="15"/>
      <c r="N516" s="15"/>
    </row>
    <row r="517" spans="1:14" ht="24">
      <c r="A517" s="11"/>
      <c r="B517" s="136">
        <v>29</v>
      </c>
      <c r="C517" s="85">
        <v>21205</v>
      </c>
      <c r="D517" s="61">
        <v>405.04</v>
      </c>
      <c r="E517" s="77">
        <v>1.316</v>
      </c>
      <c r="F517" s="60">
        <f t="shared" si="55"/>
        <v>0.11370240000000001</v>
      </c>
      <c r="G517" s="77">
        <f t="shared" si="56"/>
        <v>81.04137333333333</v>
      </c>
      <c r="H517" s="60">
        <f t="shared" si="57"/>
        <v>9.214598647296</v>
      </c>
      <c r="I517" s="10" t="s">
        <v>139</v>
      </c>
      <c r="J517" s="61">
        <v>74.90637</v>
      </c>
      <c r="K517" s="61">
        <v>95.31374</v>
      </c>
      <c r="L517" s="61">
        <v>72.90401</v>
      </c>
      <c r="M517" s="15"/>
      <c r="N517" s="15"/>
    </row>
    <row r="518" spans="1:14" ht="24">
      <c r="A518" s="11"/>
      <c r="B518" s="136">
        <v>30</v>
      </c>
      <c r="C518" s="85">
        <v>21220</v>
      </c>
      <c r="D518" s="61">
        <v>404.99</v>
      </c>
      <c r="E518" s="77">
        <v>0.675</v>
      </c>
      <c r="F518" s="60">
        <f t="shared" si="55"/>
        <v>0.058320000000000004</v>
      </c>
      <c r="G518" s="77">
        <f>+AVERAGE(J518:L518)</f>
        <v>62.767050000000005</v>
      </c>
      <c r="H518" s="60">
        <f t="shared" si="57"/>
        <v>3.6605743560000006</v>
      </c>
      <c r="I518" s="10" t="s">
        <v>140</v>
      </c>
      <c r="J518" s="61">
        <v>62.55006</v>
      </c>
      <c r="K518" s="61">
        <v>75.46298</v>
      </c>
      <c r="L518" s="61">
        <v>50.28811</v>
      </c>
      <c r="M518" s="15"/>
      <c r="N518" s="15"/>
    </row>
    <row r="519" spans="1:14" ht="24">
      <c r="A519" s="11"/>
      <c r="B519" s="136">
        <v>31</v>
      </c>
      <c r="C519" s="85">
        <v>21227</v>
      </c>
      <c r="D519" s="61">
        <v>405</v>
      </c>
      <c r="E519" s="77">
        <v>0.665</v>
      </c>
      <c r="F519" s="60">
        <f t="shared" si="55"/>
        <v>0.05745600000000001</v>
      </c>
      <c r="G519" s="77">
        <f t="shared" si="56"/>
        <v>77.00981999999999</v>
      </c>
      <c r="H519" s="60">
        <f t="shared" si="57"/>
        <v>4.42467621792</v>
      </c>
      <c r="I519" s="10" t="s">
        <v>158</v>
      </c>
      <c r="J519" s="61">
        <v>87.29086</v>
      </c>
      <c r="K519" s="61">
        <v>78.07256</v>
      </c>
      <c r="L519" s="61">
        <v>65.66604</v>
      </c>
      <c r="M519" s="15"/>
      <c r="N519" s="15"/>
    </row>
    <row r="520" spans="1:14" ht="24">
      <c r="A520" s="11"/>
      <c r="B520" s="136">
        <v>32</v>
      </c>
      <c r="C520" s="85">
        <v>21234</v>
      </c>
      <c r="D520" s="61">
        <v>405.02</v>
      </c>
      <c r="E520" s="77">
        <v>1.188</v>
      </c>
      <c r="F520" s="60">
        <f t="shared" si="55"/>
        <v>0.1026432</v>
      </c>
      <c r="G520" s="77">
        <f t="shared" si="56"/>
        <v>57.85495666666667</v>
      </c>
      <c r="H520" s="60">
        <f t="shared" si="57"/>
        <v>5.938417888128001</v>
      </c>
      <c r="I520" s="10" t="s">
        <v>159</v>
      </c>
      <c r="J520" s="61">
        <v>65.08783</v>
      </c>
      <c r="K520" s="61">
        <v>54.26856</v>
      </c>
      <c r="L520" s="61">
        <v>54.20848</v>
      </c>
      <c r="M520" s="15"/>
      <c r="N520" s="15"/>
    </row>
    <row r="521" spans="1:14" ht="24">
      <c r="A521" s="11"/>
      <c r="B521" s="136">
        <v>33</v>
      </c>
      <c r="C521" s="126">
        <v>21249</v>
      </c>
      <c r="D521" s="8">
        <v>404.99</v>
      </c>
      <c r="E521" s="77">
        <v>0.705</v>
      </c>
      <c r="F521" s="60">
        <f t="shared" si="55"/>
        <v>0.060912</v>
      </c>
      <c r="G521" s="77">
        <f t="shared" si="56"/>
        <v>53.971956666666664</v>
      </c>
      <c r="H521" s="60">
        <f t="shared" si="57"/>
        <v>3.28753982448</v>
      </c>
      <c r="I521" s="10" t="s">
        <v>160</v>
      </c>
      <c r="J521" s="61">
        <v>57.36012</v>
      </c>
      <c r="K521" s="61">
        <v>43.38601</v>
      </c>
      <c r="L521" s="61">
        <v>61.16974</v>
      </c>
      <c r="M521" s="15"/>
      <c r="N521" s="15"/>
    </row>
    <row r="522" spans="1:14" ht="24">
      <c r="A522" s="11"/>
      <c r="B522" s="136">
        <v>34</v>
      </c>
      <c r="C522" s="126">
        <v>21254</v>
      </c>
      <c r="D522" s="8">
        <v>405.01</v>
      </c>
      <c r="E522" s="77">
        <v>0.653</v>
      </c>
      <c r="F522" s="60">
        <f t="shared" si="55"/>
        <v>0.0564192</v>
      </c>
      <c r="G522" s="77">
        <f t="shared" si="56"/>
        <v>27.922293333333332</v>
      </c>
      <c r="H522" s="60">
        <f t="shared" si="57"/>
        <v>1.575353452032</v>
      </c>
      <c r="I522" s="10" t="s">
        <v>161</v>
      </c>
      <c r="J522" s="61">
        <v>33.00093</v>
      </c>
      <c r="K522" s="61">
        <v>23.18345</v>
      </c>
      <c r="L522" s="61">
        <v>27.5825</v>
      </c>
      <c r="M522" s="15"/>
      <c r="N522" s="15"/>
    </row>
    <row r="523" spans="1:14" ht="24">
      <c r="A523" s="11"/>
      <c r="B523" s="136">
        <v>35</v>
      </c>
      <c r="C523" s="126">
        <v>21262</v>
      </c>
      <c r="D523" s="8">
        <v>405.05</v>
      </c>
      <c r="E523" s="77">
        <v>1.381</v>
      </c>
      <c r="F523" s="60">
        <f t="shared" si="55"/>
        <v>0.1193184</v>
      </c>
      <c r="G523" s="77">
        <f t="shared" si="56"/>
        <v>38.91124333333333</v>
      </c>
      <c r="H523" s="60">
        <f t="shared" si="57"/>
        <v>4.642827296544</v>
      </c>
      <c r="I523" s="10" t="s">
        <v>162</v>
      </c>
      <c r="J523" s="61">
        <v>23.29705</v>
      </c>
      <c r="K523" s="61">
        <v>42.6994</v>
      </c>
      <c r="L523" s="61">
        <v>50.73728</v>
      </c>
      <c r="M523" s="15"/>
      <c r="N523" s="15"/>
    </row>
    <row r="524" spans="2:14" s="185" customFormat="1" ht="24">
      <c r="B524" s="186">
        <v>1</v>
      </c>
      <c r="C524" s="187">
        <v>21276</v>
      </c>
      <c r="D524" s="188">
        <v>405.03</v>
      </c>
      <c r="E524" s="189">
        <v>0.927</v>
      </c>
      <c r="F524" s="190">
        <f t="shared" si="55"/>
        <v>0.0800928</v>
      </c>
      <c r="G524" s="189">
        <f t="shared" si="56"/>
        <v>38.745400000000004</v>
      </c>
      <c r="H524" s="190">
        <f t="shared" si="57"/>
        <v>3.1032275731200003</v>
      </c>
      <c r="I524" s="202" t="s">
        <v>141</v>
      </c>
      <c r="J524" s="188">
        <v>42.89624</v>
      </c>
      <c r="K524" s="188">
        <v>35.50117</v>
      </c>
      <c r="L524" s="188">
        <v>37.83879</v>
      </c>
      <c r="M524" s="191"/>
      <c r="N524" s="191"/>
    </row>
    <row r="525" spans="1:14" ht="24">
      <c r="A525" s="11"/>
      <c r="B525" s="136">
        <v>2</v>
      </c>
      <c r="C525" s="85">
        <v>21296</v>
      </c>
      <c r="D525" s="61">
        <v>405.1</v>
      </c>
      <c r="E525" s="77">
        <v>0.47</v>
      </c>
      <c r="F525" s="60">
        <f t="shared" si="55"/>
        <v>0.040608</v>
      </c>
      <c r="G525" s="77">
        <f t="shared" si="56"/>
        <v>16.223193333333334</v>
      </c>
      <c r="H525" s="60">
        <f t="shared" si="57"/>
        <v>0.65879143488</v>
      </c>
      <c r="I525" s="93" t="s">
        <v>142</v>
      </c>
      <c r="J525" s="61">
        <v>24.77822</v>
      </c>
      <c r="K525" s="61">
        <v>8.35939</v>
      </c>
      <c r="L525" s="61">
        <v>15.53197</v>
      </c>
      <c r="M525" s="15"/>
      <c r="N525" s="15"/>
    </row>
    <row r="526" spans="1:14" ht="24">
      <c r="A526" s="11"/>
      <c r="B526" s="136">
        <v>3</v>
      </c>
      <c r="C526" s="85">
        <v>21311</v>
      </c>
      <c r="D526" s="61">
        <v>404.98</v>
      </c>
      <c r="E526" s="77">
        <v>0.947</v>
      </c>
      <c r="F526" s="60">
        <f t="shared" si="55"/>
        <v>0.0818208</v>
      </c>
      <c r="G526" s="77">
        <f t="shared" si="56"/>
        <v>13.013840000000002</v>
      </c>
      <c r="H526" s="60">
        <f t="shared" si="57"/>
        <v>1.0648027998720002</v>
      </c>
      <c r="I526" s="93" t="s">
        <v>143</v>
      </c>
      <c r="J526" s="61">
        <v>11.76396</v>
      </c>
      <c r="K526" s="61">
        <v>1.97297</v>
      </c>
      <c r="L526" s="61">
        <v>25.30459</v>
      </c>
      <c r="M526" s="15"/>
      <c r="N526" s="15"/>
    </row>
    <row r="527" spans="1:14" ht="24">
      <c r="A527" s="11"/>
      <c r="B527" s="136">
        <v>4</v>
      </c>
      <c r="C527" s="85">
        <v>21326</v>
      </c>
      <c r="D527" s="61">
        <v>405.25</v>
      </c>
      <c r="E527" s="77">
        <v>4.559</v>
      </c>
      <c r="F527" s="60">
        <f t="shared" si="55"/>
        <v>0.3938976</v>
      </c>
      <c r="G527" s="77">
        <f t="shared" si="56"/>
        <v>31.955756666666662</v>
      </c>
      <c r="H527" s="60">
        <f t="shared" si="57"/>
        <v>12.587295857184</v>
      </c>
      <c r="I527" s="93" t="s">
        <v>144</v>
      </c>
      <c r="J527" s="61">
        <v>30.56768</v>
      </c>
      <c r="K527" s="61">
        <v>34.76689</v>
      </c>
      <c r="L527" s="61">
        <v>30.5327</v>
      </c>
      <c r="M527" s="15"/>
      <c r="N527" s="15"/>
    </row>
    <row r="528" spans="1:14" ht="24">
      <c r="A528" s="11"/>
      <c r="B528" s="136">
        <v>5</v>
      </c>
      <c r="C528" s="85">
        <v>21332</v>
      </c>
      <c r="D528" s="61">
        <v>405.47</v>
      </c>
      <c r="E528" s="77">
        <v>9.066</v>
      </c>
      <c r="F528" s="60">
        <f t="shared" si="55"/>
        <v>0.7833024000000001</v>
      </c>
      <c r="G528" s="77">
        <f t="shared" si="56"/>
        <v>53.40961333333333</v>
      </c>
      <c r="H528" s="60">
        <f t="shared" si="57"/>
        <v>41.835878307072</v>
      </c>
      <c r="I528" s="93" t="s">
        <v>116</v>
      </c>
      <c r="J528" s="61">
        <v>40.85065</v>
      </c>
      <c r="K528" s="61">
        <v>62.73898</v>
      </c>
      <c r="L528" s="61">
        <v>56.63921</v>
      </c>
      <c r="M528" s="15"/>
      <c r="N528" s="15"/>
    </row>
    <row r="529" spans="1:14" ht="24">
      <c r="A529" s="11"/>
      <c r="B529" s="136">
        <v>6</v>
      </c>
      <c r="C529" s="85">
        <v>21340</v>
      </c>
      <c r="D529" s="61">
        <v>405.18</v>
      </c>
      <c r="E529" s="77">
        <v>4.139</v>
      </c>
      <c r="F529" s="60">
        <f t="shared" si="55"/>
        <v>0.3576096</v>
      </c>
      <c r="G529" s="77">
        <f t="shared" si="56"/>
        <v>45.09873666666667</v>
      </c>
      <c r="H529" s="60">
        <f t="shared" si="57"/>
        <v>16.127741179872</v>
      </c>
      <c r="I529" s="93" t="s">
        <v>117</v>
      </c>
      <c r="J529" s="61">
        <v>43.22365</v>
      </c>
      <c r="K529" s="61">
        <v>43.59117</v>
      </c>
      <c r="L529" s="61">
        <v>48.48139</v>
      </c>
      <c r="M529" s="15"/>
      <c r="N529" s="15"/>
    </row>
    <row r="530" spans="1:14" ht="24">
      <c r="A530" s="11"/>
      <c r="B530" s="136">
        <v>7</v>
      </c>
      <c r="C530" s="85">
        <v>21346</v>
      </c>
      <c r="D530" s="61">
        <v>405.16</v>
      </c>
      <c r="E530" s="77">
        <v>3.051</v>
      </c>
      <c r="F530" s="60">
        <f t="shared" si="55"/>
        <v>0.2636064</v>
      </c>
      <c r="G530" s="77">
        <f t="shared" si="56"/>
        <v>107.83141333333333</v>
      </c>
      <c r="H530" s="60">
        <f t="shared" si="57"/>
        <v>28.425050675712</v>
      </c>
      <c r="I530" s="93" t="s">
        <v>146</v>
      </c>
      <c r="J530" s="61">
        <v>104.83901</v>
      </c>
      <c r="K530" s="61">
        <v>109.24293</v>
      </c>
      <c r="L530" s="61">
        <v>109.4123</v>
      </c>
      <c r="M530" s="15"/>
      <c r="N530" s="15"/>
    </row>
    <row r="531" spans="1:14" ht="24">
      <c r="A531" s="11"/>
      <c r="B531" s="136">
        <v>8</v>
      </c>
      <c r="C531" s="85">
        <v>21354</v>
      </c>
      <c r="D531" s="61">
        <v>404.94</v>
      </c>
      <c r="E531" s="77">
        <v>0.649</v>
      </c>
      <c r="F531" s="60">
        <f t="shared" si="55"/>
        <v>0.05607360000000001</v>
      </c>
      <c r="G531" s="77">
        <f t="shared" si="56"/>
        <v>38.89610666666667</v>
      </c>
      <c r="H531" s="60">
        <f t="shared" si="57"/>
        <v>2.1810447267840005</v>
      </c>
      <c r="I531" s="93" t="s">
        <v>145</v>
      </c>
      <c r="J531" s="61">
        <v>33.35904</v>
      </c>
      <c r="K531" s="61">
        <v>39.31898</v>
      </c>
      <c r="L531" s="61">
        <v>44.0103</v>
      </c>
      <c r="M531" s="15"/>
      <c r="N531" s="15"/>
    </row>
    <row r="532" spans="1:14" ht="24">
      <c r="A532" s="11"/>
      <c r="B532" s="136">
        <v>9</v>
      </c>
      <c r="C532" s="85">
        <v>21388</v>
      </c>
      <c r="D532" s="61">
        <v>405.33</v>
      </c>
      <c r="E532" s="77">
        <v>5.799</v>
      </c>
      <c r="F532" s="60">
        <f t="shared" si="55"/>
        <v>0.5010336000000001</v>
      </c>
      <c r="G532" s="77">
        <f t="shared" si="56"/>
        <v>103.15767666666666</v>
      </c>
      <c r="H532" s="60">
        <f t="shared" si="57"/>
        <v>51.685462107936004</v>
      </c>
      <c r="I532" s="93" t="s">
        <v>118</v>
      </c>
      <c r="J532" s="61">
        <v>86.88388</v>
      </c>
      <c r="K532" s="61">
        <v>95.80838</v>
      </c>
      <c r="L532" s="61">
        <v>126.78077</v>
      </c>
      <c r="M532" s="15"/>
      <c r="N532" s="15"/>
    </row>
    <row r="533" spans="1:14" ht="24">
      <c r="A533" s="11"/>
      <c r="B533" s="136">
        <v>10</v>
      </c>
      <c r="C533" s="85">
        <v>21389</v>
      </c>
      <c r="D533" s="61">
        <v>405.55</v>
      </c>
      <c r="E533" s="77">
        <v>11.456</v>
      </c>
      <c r="F533" s="60">
        <f t="shared" si="55"/>
        <v>0.9897984</v>
      </c>
      <c r="G533" s="77">
        <f t="shared" si="56"/>
        <v>258.88004</v>
      </c>
      <c r="H533" s="60">
        <f t="shared" si="57"/>
        <v>256.239049383936</v>
      </c>
      <c r="I533" s="93" t="s">
        <v>119</v>
      </c>
      <c r="J533" s="61">
        <v>201.53061</v>
      </c>
      <c r="K533" s="61">
        <v>217.48574</v>
      </c>
      <c r="L533" s="61">
        <v>357.62377</v>
      </c>
      <c r="M533" s="15"/>
      <c r="N533" s="15"/>
    </row>
    <row r="534" spans="1:14" ht="24">
      <c r="A534" s="11"/>
      <c r="B534" s="136">
        <v>11</v>
      </c>
      <c r="C534" s="85">
        <v>21395</v>
      </c>
      <c r="D534" s="61">
        <v>405.35</v>
      </c>
      <c r="E534" s="77">
        <v>6.848</v>
      </c>
      <c r="F534" s="60">
        <f t="shared" si="55"/>
        <v>0.5916672000000001</v>
      </c>
      <c r="G534" s="77">
        <f t="shared" si="56"/>
        <v>97.87056333333334</v>
      </c>
      <c r="H534" s="60">
        <f t="shared" si="57"/>
        <v>57.90680216985601</v>
      </c>
      <c r="I534" s="93" t="s">
        <v>147</v>
      </c>
      <c r="J534" s="61">
        <v>96.41407</v>
      </c>
      <c r="K534" s="61">
        <v>88.89682</v>
      </c>
      <c r="L534" s="61">
        <v>108.3008</v>
      </c>
      <c r="M534" s="15"/>
      <c r="N534" s="15"/>
    </row>
    <row r="535" spans="1:14" ht="24">
      <c r="A535" s="11"/>
      <c r="B535" s="136">
        <v>12</v>
      </c>
      <c r="C535" s="85">
        <v>21402</v>
      </c>
      <c r="D535" s="61">
        <v>405.63</v>
      </c>
      <c r="E535" s="77">
        <v>12.773</v>
      </c>
      <c r="F535" s="60">
        <f t="shared" si="55"/>
        <v>1.1035872</v>
      </c>
      <c r="G535" s="77">
        <f t="shared" si="56"/>
        <v>115.85348333333333</v>
      </c>
      <c r="H535" s="60">
        <f t="shared" si="57"/>
        <v>127.85442128208</v>
      </c>
      <c r="I535" s="93" t="s">
        <v>148</v>
      </c>
      <c r="J535" s="61">
        <v>90.15594</v>
      </c>
      <c r="K535" s="61">
        <v>120.57553</v>
      </c>
      <c r="L535" s="61">
        <v>136.82898</v>
      </c>
      <c r="M535" s="15"/>
      <c r="N535" s="15"/>
    </row>
    <row r="536" spans="1:14" ht="24">
      <c r="A536" s="11"/>
      <c r="B536" s="136">
        <v>13</v>
      </c>
      <c r="C536" s="85">
        <v>21412</v>
      </c>
      <c r="D536" s="61">
        <v>106.44</v>
      </c>
      <c r="E536" s="77">
        <v>42.686</v>
      </c>
      <c r="F536" s="60">
        <f t="shared" si="55"/>
        <v>3.6880704</v>
      </c>
      <c r="G536" s="77">
        <f t="shared" si="56"/>
        <v>187.67276333333334</v>
      </c>
      <c r="H536" s="60">
        <f t="shared" si="57"/>
        <v>692.150363335872</v>
      </c>
      <c r="I536" s="93" t="s">
        <v>149</v>
      </c>
      <c r="J536" s="61">
        <v>188.07889</v>
      </c>
      <c r="K536" s="61">
        <v>183.33916</v>
      </c>
      <c r="L536" s="61">
        <v>191.60024</v>
      </c>
      <c r="M536" s="15"/>
      <c r="N536" s="15"/>
    </row>
    <row r="537" spans="1:14" ht="24">
      <c r="A537" s="11"/>
      <c r="B537" s="136">
        <v>14</v>
      </c>
      <c r="C537" s="85">
        <v>21413</v>
      </c>
      <c r="D537" s="61">
        <v>463.5</v>
      </c>
      <c r="E537" s="77">
        <v>58.172</v>
      </c>
      <c r="F537" s="60">
        <f t="shared" si="55"/>
        <v>5.0260608</v>
      </c>
      <c r="G537" s="77">
        <f t="shared" si="56"/>
        <v>503.8079566666667</v>
      </c>
      <c r="H537" s="60">
        <f t="shared" si="57"/>
        <v>2532.169421730432</v>
      </c>
      <c r="I537" s="93" t="s">
        <v>150</v>
      </c>
      <c r="J537" s="61">
        <v>510.75358</v>
      </c>
      <c r="K537" s="61">
        <v>475.57224</v>
      </c>
      <c r="L537" s="61">
        <v>525.09805</v>
      </c>
      <c r="M537" s="15"/>
      <c r="N537" s="15"/>
    </row>
    <row r="538" spans="1:14" ht="24">
      <c r="A538" s="11"/>
      <c r="B538" s="136">
        <v>15</v>
      </c>
      <c r="C538" s="85">
        <v>21431</v>
      </c>
      <c r="D538" s="61">
        <v>405.44</v>
      </c>
      <c r="E538" s="77">
        <v>10.512</v>
      </c>
      <c r="F538" s="60">
        <f t="shared" si="55"/>
        <v>0.9082368000000001</v>
      </c>
      <c r="G538" s="77">
        <f t="shared" si="56"/>
        <v>43.64257666666666</v>
      </c>
      <c r="H538" s="60">
        <f t="shared" si="57"/>
        <v>39.637794175488</v>
      </c>
      <c r="I538" s="93" t="s">
        <v>151</v>
      </c>
      <c r="J538" s="61">
        <v>58.21334</v>
      </c>
      <c r="K538" s="61">
        <v>41.69221</v>
      </c>
      <c r="L538" s="61">
        <v>31.02218</v>
      </c>
      <c r="M538" s="15"/>
      <c r="N538" s="15"/>
    </row>
    <row r="539" spans="1:14" ht="24">
      <c r="A539" s="11"/>
      <c r="B539" s="136">
        <v>16</v>
      </c>
      <c r="C539" s="85">
        <v>21437</v>
      </c>
      <c r="D539" s="61">
        <v>405.2</v>
      </c>
      <c r="E539" s="77">
        <v>5.801</v>
      </c>
      <c r="F539" s="60">
        <f t="shared" si="55"/>
        <v>0.5012064</v>
      </c>
      <c r="G539" s="77">
        <f t="shared" si="56"/>
        <v>13.221586666666667</v>
      </c>
      <c r="H539" s="60">
        <f t="shared" si="57"/>
        <v>6.626743855488001</v>
      </c>
      <c r="I539" s="93" t="s">
        <v>152</v>
      </c>
      <c r="J539" s="61">
        <v>9.22627</v>
      </c>
      <c r="K539" s="61">
        <v>11.53833</v>
      </c>
      <c r="L539" s="61">
        <v>18.90016</v>
      </c>
      <c r="M539" s="15"/>
      <c r="N539" s="15"/>
    </row>
    <row r="540" spans="1:14" ht="24">
      <c r="A540" s="11"/>
      <c r="B540" s="136">
        <v>17</v>
      </c>
      <c r="C540" s="85">
        <v>21451</v>
      </c>
      <c r="D540" s="61">
        <v>405.28</v>
      </c>
      <c r="E540" s="77">
        <v>7.167</v>
      </c>
      <c r="F540" s="60">
        <f t="shared" si="55"/>
        <v>0.6192288</v>
      </c>
      <c r="G540" s="77">
        <f t="shared" si="56"/>
        <v>44.053239999999995</v>
      </c>
      <c r="H540" s="60">
        <f t="shared" si="57"/>
        <v>27.279034941312</v>
      </c>
      <c r="I540" s="93" t="s">
        <v>153</v>
      </c>
      <c r="J540" s="61">
        <v>64.35501</v>
      </c>
      <c r="K540" s="61">
        <v>32.86771</v>
      </c>
      <c r="L540" s="61">
        <v>34.937</v>
      </c>
      <c r="M540" s="15"/>
      <c r="N540" s="15"/>
    </row>
    <row r="541" spans="1:14" ht="24">
      <c r="A541" s="11"/>
      <c r="B541" s="136">
        <v>18</v>
      </c>
      <c r="C541" s="85">
        <v>21465</v>
      </c>
      <c r="D541" s="61">
        <v>405.13</v>
      </c>
      <c r="E541" s="77">
        <v>3.24</v>
      </c>
      <c r="F541" s="60">
        <f t="shared" si="55"/>
        <v>0.279936</v>
      </c>
      <c r="G541" s="77">
        <f t="shared" si="56"/>
        <v>28.18179333333333</v>
      </c>
      <c r="H541" s="60">
        <f t="shared" si="57"/>
        <v>7.88909849856</v>
      </c>
      <c r="I541" s="93" t="s">
        <v>154</v>
      </c>
      <c r="J541" s="61">
        <v>23.04406</v>
      </c>
      <c r="K541" s="61">
        <v>34.04835</v>
      </c>
      <c r="L541" s="61">
        <v>27.45297</v>
      </c>
      <c r="M541" s="15"/>
      <c r="N541" s="15"/>
    </row>
    <row r="542" spans="1:14" ht="24">
      <c r="A542" s="11"/>
      <c r="B542" s="136">
        <v>19</v>
      </c>
      <c r="C542" s="85">
        <v>21473</v>
      </c>
      <c r="D542" s="61">
        <v>405.15</v>
      </c>
      <c r="E542" s="77">
        <v>3.882</v>
      </c>
      <c r="F542" s="60">
        <f t="shared" si="55"/>
        <v>0.3354048</v>
      </c>
      <c r="G542" s="77">
        <f t="shared" si="56"/>
        <v>48.35761666666667</v>
      </c>
      <c r="H542" s="60">
        <f t="shared" si="57"/>
        <v>16.219376746560002</v>
      </c>
      <c r="I542" s="93" t="s">
        <v>155</v>
      </c>
      <c r="J542" s="61">
        <v>47.8612</v>
      </c>
      <c r="K542" s="61">
        <v>44.09798</v>
      </c>
      <c r="L542" s="61">
        <v>53.11367</v>
      </c>
      <c r="M542" s="15"/>
      <c r="N542" s="15"/>
    </row>
    <row r="543" spans="1:14" ht="24">
      <c r="A543" s="11"/>
      <c r="B543" s="136">
        <v>20</v>
      </c>
      <c r="C543" s="85">
        <v>21486</v>
      </c>
      <c r="D543" s="61">
        <v>404.99</v>
      </c>
      <c r="E543" s="77">
        <v>1.992</v>
      </c>
      <c r="F543" s="60">
        <f t="shared" si="55"/>
        <v>0.1721088</v>
      </c>
      <c r="G543" s="77">
        <f t="shared" si="56"/>
        <v>18.153253333333335</v>
      </c>
      <c r="H543" s="60">
        <f t="shared" si="57"/>
        <v>3.1243346472960005</v>
      </c>
      <c r="I543" s="93" t="s">
        <v>156</v>
      </c>
      <c r="J543" s="61">
        <v>19.04628</v>
      </c>
      <c r="K543" s="61">
        <v>14.23068</v>
      </c>
      <c r="L543" s="61">
        <v>21.1828</v>
      </c>
      <c r="M543" s="15"/>
      <c r="N543" s="15"/>
    </row>
    <row r="544" spans="1:14" ht="24">
      <c r="A544" s="11"/>
      <c r="B544" s="136">
        <v>21</v>
      </c>
      <c r="C544" s="85">
        <v>21495</v>
      </c>
      <c r="D544" s="61">
        <v>404.98</v>
      </c>
      <c r="E544" s="77">
        <v>1.794</v>
      </c>
      <c r="F544" s="60">
        <f t="shared" si="55"/>
        <v>0.15500160000000002</v>
      </c>
      <c r="G544" s="77">
        <f t="shared" si="56"/>
        <v>60.682356666666664</v>
      </c>
      <c r="H544" s="60">
        <f t="shared" si="57"/>
        <v>9.405862375104</v>
      </c>
      <c r="I544" s="93" t="s">
        <v>110</v>
      </c>
      <c r="J544" s="61">
        <v>70.78133</v>
      </c>
      <c r="K544" s="61">
        <v>53.16749</v>
      </c>
      <c r="L544" s="61">
        <v>58.09825</v>
      </c>
      <c r="M544" s="15"/>
      <c r="N544" s="15"/>
    </row>
    <row r="545" spans="1:14" ht="24">
      <c r="A545" s="11"/>
      <c r="B545" s="136">
        <v>22</v>
      </c>
      <c r="C545" s="85">
        <v>21502</v>
      </c>
      <c r="D545" s="61">
        <v>405.76</v>
      </c>
      <c r="E545" s="77">
        <v>20.406</v>
      </c>
      <c r="F545" s="60">
        <f t="shared" si="55"/>
        <v>1.7630784</v>
      </c>
      <c r="G545" s="77">
        <f t="shared" si="56"/>
        <v>203.65787</v>
      </c>
      <c r="H545" s="60">
        <f t="shared" si="57"/>
        <v>359.064791587008</v>
      </c>
      <c r="I545" s="93" t="s">
        <v>111</v>
      </c>
      <c r="J545" s="61">
        <v>196.99359</v>
      </c>
      <c r="K545" s="61">
        <v>214.9687</v>
      </c>
      <c r="L545" s="61">
        <v>199.01132</v>
      </c>
      <c r="M545" s="15"/>
      <c r="N545" s="15"/>
    </row>
    <row r="546" spans="1:14" ht="24">
      <c r="A546" s="11"/>
      <c r="B546" s="136">
        <v>23</v>
      </c>
      <c r="C546" s="85">
        <v>21512</v>
      </c>
      <c r="D546" s="61">
        <v>405.32</v>
      </c>
      <c r="E546" s="77">
        <v>6.551</v>
      </c>
      <c r="F546" s="60">
        <f t="shared" si="55"/>
        <v>0.5660064</v>
      </c>
      <c r="G546" s="77">
        <f t="shared" si="56"/>
        <v>58.32525666666666</v>
      </c>
      <c r="H546" s="60">
        <f t="shared" si="57"/>
        <v>33.012468554975996</v>
      </c>
      <c r="I546" s="93" t="s">
        <v>157</v>
      </c>
      <c r="J546" s="61">
        <v>51.38643</v>
      </c>
      <c r="K546" s="61">
        <v>64.20084</v>
      </c>
      <c r="L546" s="61">
        <v>59.3885</v>
      </c>
      <c r="M546" s="15"/>
      <c r="N546" s="15"/>
    </row>
    <row r="547" spans="1:14" ht="24">
      <c r="A547" s="11"/>
      <c r="B547" s="136">
        <v>24</v>
      </c>
      <c r="C547" s="85">
        <v>21533</v>
      </c>
      <c r="D547" s="61">
        <v>405.33</v>
      </c>
      <c r="E547" s="77">
        <v>8.598</v>
      </c>
      <c r="F547" s="60">
        <f t="shared" si="55"/>
        <v>0.7428672000000001</v>
      </c>
      <c r="G547" s="77">
        <f t="shared" si="56"/>
        <v>36.72947666666666</v>
      </c>
      <c r="H547" s="60">
        <f t="shared" si="57"/>
        <v>27.285123488832</v>
      </c>
      <c r="I547" s="93" t="s">
        <v>136</v>
      </c>
      <c r="J547" s="61">
        <v>41.88317</v>
      </c>
      <c r="K547" s="61">
        <v>38.9026</v>
      </c>
      <c r="L547" s="61">
        <v>29.40266</v>
      </c>
      <c r="M547" s="15"/>
      <c r="N547" s="15"/>
    </row>
    <row r="548" spans="1:14" ht="24">
      <c r="A548" s="11"/>
      <c r="B548" s="136">
        <v>25</v>
      </c>
      <c r="C548" s="85">
        <v>21536</v>
      </c>
      <c r="D548" s="61">
        <v>405.4</v>
      </c>
      <c r="E548" s="77">
        <v>9.199</v>
      </c>
      <c r="F548" s="60">
        <f t="shared" si="55"/>
        <v>0.7947936</v>
      </c>
      <c r="G548" s="77">
        <f t="shared" si="56"/>
        <v>57.50773</v>
      </c>
      <c r="H548" s="60">
        <f t="shared" si="57"/>
        <v>45.706775754528</v>
      </c>
      <c r="I548" s="93" t="s">
        <v>113</v>
      </c>
      <c r="J548" s="61">
        <v>52.96477</v>
      </c>
      <c r="K548" s="61">
        <v>57.7659</v>
      </c>
      <c r="L548" s="61">
        <v>61.79252</v>
      </c>
      <c r="M548" s="15"/>
      <c r="N548" s="15"/>
    </row>
    <row r="549" spans="1:14" ht="24">
      <c r="A549" s="11"/>
      <c r="B549" s="136">
        <v>26</v>
      </c>
      <c r="C549" s="85">
        <v>21543</v>
      </c>
      <c r="D549" s="61">
        <v>405.28</v>
      </c>
      <c r="E549" s="77">
        <v>6.262</v>
      </c>
      <c r="F549" s="60">
        <f t="shared" si="55"/>
        <v>0.5410368</v>
      </c>
      <c r="G549" s="77">
        <f t="shared" si="56"/>
        <v>47.60297666666667</v>
      </c>
      <c r="H549" s="60">
        <f t="shared" si="57"/>
        <v>25.754962166208003</v>
      </c>
      <c r="I549" s="93" t="s">
        <v>114</v>
      </c>
      <c r="J549" s="61">
        <v>42.75961</v>
      </c>
      <c r="K549" s="61">
        <v>49.11652</v>
      </c>
      <c r="L549" s="61">
        <v>50.9328</v>
      </c>
      <c r="M549" s="15"/>
      <c r="N549" s="15"/>
    </row>
    <row r="550" spans="1:14" ht="24">
      <c r="A550" s="11"/>
      <c r="B550" s="136">
        <v>27</v>
      </c>
      <c r="C550" s="85">
        <v>21555</v>
      </c>
      <c r="D550" s="61">
        <v>405.35</v>
      </c>
      <c r="E550" s="77">
        <v>7.458</v>
      </c>
      <c r="F550" s="60">
        <f t="shared" si="55"/>
        <v>0.6443712</v>
      </c>
      <c r="G550" s="77">
        <f t="shared" si="56"/>
        <v>44.27354666666667</v>
      </c>
      <c r="H550" s="60">
        <f t="shared" si="57"/>
        <v>28.528598393856</v>
      </c>
      <c r="I550" s="93" t="s">
        <v>137</v>
      </c>
      <c r="J550" s="61">
        <v>33.54197</v>
      </c>
      <c r="K550" s="61">
        <v>55.257</v>
      </c>
      <c r="L550" s="61">
        <v>44.02167</v>
      </c>
      <c r="M550" s="15"/>
      <c r="N550" s="15"/>
    </row>
    <row r="551" spans="1:14" ht="24">
      <c r="A551" s="11"/>
      <c r="B551" s="136">
        <v>28</v>
      </c>
      <c r="C551" s="85">
        <v>21564</v>
      </c>
      <c r="D551" s="61">
        <v>45.26</v>
      </c>
      <c r="E551" s="77">
        <v>4.885</v>
      </c>
      <c r="F551" s="60">
        <f t="shared" si="55"/>
        <v>0.422064</v>
      </c>
      <c r="G551" s="77">
        <f t="shared" si="56"/>
        <v>59.765436666666666</v>
      </c>
      <c r="H551" s="60">
        <f t="shared" si="57"/>
        <v>25.22483926128</v>
      </c>
      <c r="I551" s="93" t="s">
        <v>138</v>
      </c>
      <c r="J551" s="61">
        <v>57.52053</v>
      </c>
      <c r="K551" s="61">
        <v>41.41577</v>
      </c>
      <c r="L551" s="61">
        <v>80.36001</v>
      </c>
      <c r="M551" s="15"/>
      <c r="N551" s="15"/>
    </row>
    <row r="552" spans="1:14" ht="24">
      <c r="A552" s="11"/>
      <c r="B552" s="136">
        <v>29</v>
      </c>
      <c r="C552" s="85">
        <v>21578</v>
      </c>
      <c r="D552" s="61">
        <v>405.2</v>
      </c>
      <c r="E552" s="77">
        <v>4.834</v>
      </c>
      <c r="F552" s="60">
        <f t="shared" si="55"/>
        <v>0.4176576</v>
      </c>
      <c r="G552" s="77">
        <f t="shared" si="56"/>
        <v>93.78965666666666</v>
      </c>
      <c r="H552" s="60">
        <f t="shared" si="57"/>
        <v>39.171962908223996</v>
      </c>
      <c r="I552" s="93" t="s">
        <v>139</v>
      </c>
      <c r="J552" s="61">
        <v>89.59087</v>
      </c>
      <c r="K552" s="61">
        <v>90.46135</v>
      </c>
      <c r="L552" s="61">
        <v>101.31675</v>
      </c>
      <c r="M552" s="15"/>
      <c r="N552" s="15"/>
    </row>
    <row r="553" spans="1:14" ht="24">
      <c r="A553" s="11"/>
      <c r="B553" s="136">
        <v>30</v>
      </c>
      <c r="C553" s="85">
        <v>21584</v>
      </c>
      <c r="D553" s="61">
        <v>404.94</v>
      </c>
      <c r="E553" s="77">
        <v>0.908</v>
      </c>
      <c r="F553" s="60">
        <f t="shared" si="55"/>
        <v>0.07845120000000001</v>
      </c>
      <c r="G553" s="77">
        <f t="shared" si="56"/>
        <v>17.643943333333333</v>
      </c>
      <c r="H553" s="60">
        <f t="shared" si="57"/>
        <v>1.3841885272320003</v>
      </c>
      <c r="I553" s="93" t="s">
        <v>140</v>
      </c>
      <c r="J553" s="61">
        <v>25.28179</v>
      </c>
      <c r="K553" s="61">
        <v>12.52191</v>
      </c>
      <c r="L553" s="61">
        <v>15.12813</v>
      </c>
      <c r="M553" s="15"/>
      <c r="N553" s="15"/>
    </row>
    <row r="554" spans="1:14" ht="24">
      <c r="A554" s="11"/>
      <c r="B554" s="136">
        <v>31</v>
      </c>
      <c r="C554" s="85">
        <v>21590</v>
      </c>
      <c r="D554" s="61">
        <v>404.93</v>
      </c>
      <c r="E554" s="77">
        <v>0.537</v>
      </c>
      <c r="F554" s="60">
        <f t="shared" si="55"/>
        <v>0.0463968</v>
      </c>
      <c r="G554" s="77">
        <f t="shared" si="56"/>
        <v>13.721486666666665</v>
      </c>
      <c r="H554" s="60">
        <f t="shared" si="57"/>
        <v>0.636633072576</v>
      </c>
      <c r="I554" s="93" t="s">
        <v>158</v>
      </c>
      <c r="J554" s="61">
        <v>9.3513</v>
      </c>
      <c r="K554" s="61">
        <v>15.03464</v>
      </c>
      <c r="L554" s="61">
        <v>16.77852</v>
      </c>
      <c r="M554" s="15"/>
      <c r="N554" s="15"/>
    </row>
    <row r="555" spans="1:14" ht="24">
      <c r="A555" s="11"/>
      <c r="B555" s="136">
        <v>32</v>
      </c>
      <c r="C555" s="85">
        <v>21606</v>
      </c>
      <c r="D555" s="61">
        <v>404.9</v>
      </c>
      <c r="E555" s="77">
        <v>0.278</v>
      </c>
      <c r="F555" s="60">
        <f t="shared" si="55"/>
        <v>0.024019200000000004</v>
      </c>
      <c r="G555" s="77">
        <f t="shared" si="56"/>
        <v>13.688899999999999</v>
      </c>
      <c r="H555" s="60">
        <f t="shared" si="57"/>
        <v>0.32879642688000005</v>
      </c>
      <c r="I555" s="93" t="s">
        <v>159</v>
      </c>
      <c r="J555" s="61">
        <v>17.48108</v>
      </c>
      <c r="K555" s="61">
        <v>7.04329</v>
      </c>
      <c r="L555" s="61">
        <v>16.54233</v>
      </c>
      <c r="M555" s="15"/>
      <c r="N555" s="15"/>
    </row>
    <row r="556" spans="1:14" ht="24">
      <c r="A556" s="11"/>
      <c r="B556" s="136">
        <v>33</v>
      </c>
      <c r="C556" s="85">
        <v>21612</v>
      </c>
      <c r="D556" s="61">
        <v>404.89</v>
      </c>
      <c r="E556" s="77">
        <v>0.33</v>
      </c>
      <c r="F556" s="60">
        <f t="shared" si="55"/>
        <v>0.028512000000000003</v>
      </c>
      <c r="G556" s="77">
        <f t="shared" si="56"/>
        <v>19.404380000000003</v>
      </c>
      <c r="H556" s="60">
        <f t="shared" si="57"/>
        <v>0.5532576825600002</v>
      </c>
      <c r="I556" s="93" t="s">
        <v>160</v>
      </c>
      <c r="J556" s="61">
        <v>20.78856</v>
      </c>
      <c r="K556" s="61">
        <v>17.61184</v>
      </c>
      <c r="L556" s="61">
        <v>19.81274</v>
      </c>
      <c r="M556" s="15"/>
      <c r="N556" s="15"/>
    </row>
    <row r="557" spans="1:14" ht="24">
      <c r="A557" s="11"/>
      <c r="B557" s="136">
        <v>34</v>
      </c>
      <c r="C557" s="85">
        <v>21623</v>
      </c>
      <c r="D557" s="61">
        <v>404.88</v>
      </c>
      <c r="E557" s="77">
        <v>0.205</v>
      </c>
      <c r="F557" s="60">
        <f t="shared" si="55"/>
        <v>0.017712</v>
      </c>
      <c r="G557" s="77">
        <f t="shared" si="56"/>
        <v>14.207406666666666</v>
      </c>
      <c r="H557" s="60">
        <f t="shared" si="57"/>
        <v>0.25164158687999993</v>
      </c>
      <c r="I557" s="93" t="s">
        <v>161</v>
      </c>
      <c r="J557" s="61">
        <v>16.02743</v>
      </c>
      <c r="K557" s="61">
        <v>4.7441</v>
      </c>
      <c r="L557" s="61">
        <v>21.85069</v>
      </c>
      <c r="M557" s="15"/>
      <c r="N557" s="15"/>
    </row>
    <row r="558" spans="2:14" s="203" customFormat="1" ht="24.75" thickBot="1">
      <c r="B558" s="204">
        <v>35</v>
      </c>
      <c r="C558" s="205">
        <v>21633</v>
      </c>
      <c r="D558" s="206">
        <v>404.87</v>
      </c>
      <c r="E558" s="207">
        <v>0.137</v>
      </c>
      <c r="F558" s="208">
        <f t="shared" si="55"/>
        <v>0.011836800000000001</v>
      </c>
      <c r="G558" s="207">
        <f t="shared" si="56"/>
        <v>19.56036</v>
      </c>
      <c r="H558" s="208">
        <f t="shared" si="57"/>
        <v>0.23153206924800002</v>
      </c>
      <c r="I558" s="209" t="s">
        <v>162</v>
      </c>
      <c r="J558" s="206">
        <v>28.53902</v>
      </c>
      <c r="K558" s="206">
        <v>13.02083</v>
      </c>
      <c r="L558" s="206">
        <v>17.12123</v>
      </c>
      <c r="M558" s="210"/>
      <c r="N558" s="210"/>
    </row>
    <row r="559" spans="1:14" ht="24">
      <c r="A559" s="11"/>
      <c r="B559" s="136">
        <v>1</v>
      </c>
      <c r="C559" s="85">
        <v>21644</v>
      </c>
      <c r="D559" s="61">
        <v>404.86</v>
      </c>
      <c r="E559" s="77">
        <v>0.135</v>
      </c>
      <c r="F559" s="60">
        <f t="shared" si="55"/>
        <v>0.011664</v>
      </c>
      <c r="G559" s="77">
        <f t="shared" si="56"/>
        <v>12.724636666666667</v>
      </c>
      <c r="H559" s="60">
        <f t="shared" si="57"/>
        <v>0.14842016208</v>
      </c>
      <c r="I559" s="93" t="s">
        <v>141</v>
      </c>
      <c r="J559" s="61">
        <v>17.054</v>
      </c>
      <c r="K559" s="61">
        <v>10.10134</v>
      </c>
      <c r="L559" s="61">
        <v>11.01857</v>
      </c>
      <c r="M559" s="15"/>
      <c r="N559" s="15"/>
    </row>
    <row r="560" spans="1:14" ht="24">
      <c r="A560" s="11"/>
      <c r="B560" s="136">
        <v>2</v>
      </c>
      <c r="C560" s="85">
        <v>21668</v>
      </c>
      <c r="D560" s="61">
        <v>404.85</v>
      </c>
      <c r="E560" s="77">
        <v>0.077</v>
      </c>
      <c r="F560" s="60">
        <f t="shared" si="55"/>
        <v>0.0066528</v>
      </c>
      <c r="G560" s="77">
        <f t="shared" si="56"/>
        <v>16.435626666666668</v>
      </c>
      <c r="H560" s="60">
        <f t="shared" si="57"/>
        <v>0.10934293708800001</v>
      </c>
      <c r="I560" s="93" t="s">
        <v>142</v>
      </c>
      <c r="J560" s="61">
        <v>15.39028</v>
      </c>
      <c r="K560" s="61">
        <v>21.52503</v>
      </c>
      <c r="L560" s="61">
        <v>12.39157</v>
      </c>
      <c r="M560" s="15"/>
      <c r="N560" s="15"/>
    </row>
    <row r="561" spans="1:14" ht="24">
      <c r="A561" s="11"/>
      <c r="B561" s="136">
        <v>3</v>
      </c>
      <c r="C561" s="85">
        <v>21675</v>
      </c>
      <c r="D561" s="61">
        <v>404.86</v>
      </c>
      <c r="E561" s="77">
        <v>0.072</v>
      </c>
      <c r="F561" s="60">
        <f t="shared" si="55"/>
        <v>0.0062208</v>
      </c>
      <c r="G561" s="77">
        <f t="shared" si="56"/>
        <v>34.56979666666667</v>
      </c>
      <c r="H561" s="60">
        <f t="shared" si="57"/>
        <v>0.21505179110400002</v>
      </c>
      <c r="I561" s="93" t="s">
        <v>143</v>
      </c>
      <c r="J561" s="8">
        <v>42.123</v>
      </c>
      <c r="K561" s="8">
        <v>37.3969</v>
      </c>
      <c r="L561" s="8">
        <v>24.18949</v>
      </c>
      <c r="M561" s="15"/>
      <c r="N561" s="15"/>
    </row>
    <row r="562" spans="1:14" ht="24">
      <c r="A562" s="11"/>
      <c r="B562" s="136">
        <v>4</v>
      </c>
      <c r="C562" s="85">
        <v>21690</v>
      </c>
      <c r="D562" s="61">
        <v>405</v>
      </c>
      <c r="E562" s="77">
        <v>0.648</v>
      </c>
      <c r="F562" s="60">
        <f t="shared" si="55"/>
        <v>0.05598720000000001</v>
      </c>
      <c r="G562" s="77">
        <f t="shared" si="56"/>
        <v>115.75480333333333</v>
      </c>
      <c r="H562" s="60">
        <f t="shared" si="57"/>
        <v>6.480787325184001</v>
      </c>
      <c r="I562" s="93" t="s">
        <v>144</v>
      </c>
      <c r="J562" s="8">
        <v>106.54267</v>
      </c>
      <c r="K562" s="8">
        <v>119.7855</v>
      </c>
      <c r="L562" s="8">
        <v>120.93624</v>
      </c>
      <c r="M562" s="15"/>
      <c r="N562" s="15"/>
    </row>
    <row r="563" spans="1:14" ht="24">
      <c r="A563" s="11"/>
      <c r="B563" s="136">
        <v>5</v>
      </c>
      <c r="C563" s="85">
        <v>21701</v>
      </c>
      <c r="D563" s="61">
        <v>405.67</v>
      </c>
      <c r="E563" s="77">
        <v>8.162</v>
      </c>
      <c r="F563" s="60">
        <f t="shared" si="55"/>
        <v>0.7051968000000001</v>
      </c>
      <c r="G563" s="77">
        <f t="shared" si="56"/>
        <v>349.83803000000006</v>
      </c>
      <c r="H563" s="60">
        <f t="shared" si="57"/>
        <v>246.70465927430408</v>
      </c>
      <c r="I563" s="93" t="s">
        <v>116</v>
      </c>
      <c r="J563" s="8">
        <v>331.16655</v>
      </c>
      <c r="K563" s="8">
        <v>354.08728</v>
      </c>
      <c r="L563" s="8">
        <v>364.26026</v>
      </c>
      <c r="M563" s="15"/>
      <c r="N563" s="15"/>
    </row>
    <row r="564" spans="1:14" ht="24">
      <c r="A564" s="11"/>
      <c r="B564" s="136">
        <v>6</v>
      </c>
      <c r="C564" s="85">
        <v>21702</v>
      </c>
      <c r="D564" s="61">
        <v>406.35</v>
      </c>
      <c r="E564" s="77">
        <v>24.822</v>
      </c>
      <c r="F564" s="60">
        <f t="shared" si="55"/>
        <v>2.1446208</v>
      </c>
      <c r="G564" s="77">
        <f t="shared" si="56"/>
        <v>996.4200233333332</v>
      </c>
      <c r="H564" s="60">
        <f t="shared" si="57"/>
        <v>2136.943107577152</v>
      </c>
      <c r="I564" s="93" t="s">
        <v>117</v>
      </c>
      <c r="J564" s="61">
        <v>1184.63882</v>
      </c>
      <c r="K564" s="61">
        <v>878.60165</v>
      </c>
      <c r="L564" s="61">
        <v>926.0196</v>
      </c>
      <c r="M564" s="15"/>
      <c r="N564" s="15"/>
    </row>
    <row r="565" spans="1:14" ht="24">
      <c r="A565" s="11"/>
      <c r="B565" s="136">
        <v>7</v>
      </c>
      <c r="C565" s="85">
        <v>21707</v>
      </c>
      <c r="D565" s="61">
        <v>405.57</v>
      </c>
      <c r="E565" s="77">
        <v>8.488</v>
      </c>
      <c r="F565" s="60">
        <f t="shared" si="55"/>
        <v>0.7333632</v>
      </c>
      <c r="G565" s="77">
        <f t="shared" si="56"/>
        <v>333.49642666666665</v>
      </c>
      <c r="H565" s="60">
        <f t="shared" si="57"/>
        <v>244.57400664883198</v>
      </c>
      <c r="I565" s="93" t="s">
        <v>146</v>
      </c>
      <c r="J565" s="61">
        <v>321.40431</v>
      </c>
      <c r="K565" s="61">
        <v>313.03707</v>
      </c>
      <c r="L565" s="61">
        <v>366.0479</v>
      </c>
      <c r="M565" s="15"/>
      <c r="N565" s="15"/>
    </row>
    <row r="566" spans="1:14" ht="24">
      <c r="A566" s="11"/>
      <c r="B566" s="136">
        <v>8</v>
      </c>
      <c r="C566" s="85">
        <v>21725</v>
      </c>
      <c r="D566" s="61">
        <v>405.08</v>
      </c>
      <c r="E566" s="77">
        <v>1.832</v>
      </c>
      <c r="F566" s="60">
        <f t="shared" si="55"/>
        <v>0.1582848</v>
      </c>
      <c r="G566" s="77">
        <f t="shared" si="56"/>
        <v>84.45771666666667</v>
      </c>
      <c r="H566" s="60">
        <f t="shared" si="57"/>
        <v>13.36837279104</v>
      </c>
      <c r="I566" s="93" t="s">
        <v>145</v>
      </c>
      <c r="J566" s="61">
        <v>90.21932</v>
      </c>
      <c r="K566" s="61">
        <v>75.1991</v>
      </c>
      <c r="L566" s="61">
        <v>87.95473</v>
      </c>
      <c r="M566" s="15"/>
      <c r="N566" s="15"/>
    </row>
    <row r="567" spans="1:14" ht="24">
      <c r="A567" s="11"/>
      <c r="B567" s="136">
        <v>9</v>
      </c>
      <c r="C567" s="85">
        <v>21739</v>
      </c>
      <c r="D567" s="61">
        <v>405.23</v>
      </c>
      <c r="E567" s="77">
        <v>3.27</v>
      </c>
      <c r="F567" s="60">
        <f t="shared" si="55"/>
        <v>0.282528</v>
      </c>
      <c r="G567" s="77">
        <f t="shared" si="56"/>
        <v>168.48643</v>
      </c>
      <c r="H567" s="60">
        <f t="shared" si="57"/>
        <v>47.60213409504001</v>
      </c>
      <c r="I567" s="93" t="s">
        <v>118</v>
      </c>
      <c r="J567" s="61">
        <v>157.7054</v>
      </c>
      <c r="K567" s="61">
        <v>173.7264</v>
      </c>
      <c r="L567" s="61">
        <v>174.02749</v>
      </c>
      <c r="M567" s="15"/>
      <c r="N567" s="15"/>
    </row>
    <row r="568" spans="1:14" ht="24">
      <c r="A568" s="11"/>
      <c r="B568" s="136">
        <v>10</v>
      </c>
      <c r="C568" s="85">
        <v>21752</v>
      </c>
      <c r="D568" s="61">
        <v>405.37</v>
      </c>
      <c r="E568" s="77">
        <v>5.634</v>
      </c>
      <c r="F568" s="60">
        <f aca="true" t="shared" si="58" ref="F568:F630">E568*0.0864</f>
        <v>0.48677760000000003</v>
      </c>
      <c r="G568" s="77">
        <f t="shared" si="56"/>
        <v>211.1467233333333</v>
      </c>
      <c r="H568" s="60">
        <f t="shared" si="57"/>
        <v>102.781495232064</v>
      </c>
      <c r="I568" s="93" t="s">
        <v>119</v>
      </c>
      <c r="J568" s="61">
        <v>198.67956</v>
      </c>
      <c r="K568" s="61">
        <v>228.04142</v>
      </c>
      <c r="L568" s="61">
        <v>206.71919</v>
      </c>
      <c r="M568" s="15"/>
      <c r="N568" s="15"/>
    </row>
    <row r="569" spans="1:14" ht="24">
      <c r="A569" s="11"/>
      <c r="B569" s="136">
        <v>11</v>
      </c>
      <c r="C569" s="85">
        <v>21757</v>
      </c>
      <c r="D569" s="61">
        <v>405.64</v>
      </c>
      <c r="E569" s="77">
        <v>8.857</v>
      </c>
      <c r="F569" s="60">
        <f t="shared" si="58"/>
        <v>0.7652448</v>
      </c>
      <c r="G569" s="77">
        <f t="shared" si="56"/>
        <v>233.85912</v>
      </c>
      <c r="H569" s="60">
        <f t="shared" si="57"/>
        <v>178.95947551257598</v>
      </c>
      <c r="I569" s="93" t="s">
        <v>147</v>
      </c>
      <c r="J569" s="61">
        <v>268.6257</v>
      </c>
      <c r="K569" s="61">
        <v>224.3173</v>
      </c>
      <c r="L569" s="61">
        <v>208.63436</v>
      </c>
      <c r="M569" s="15"/>
      <c r="N569" s="15"/>
    </row>
    <row r="570" spans="1:14" ht="24">
      <c r="A570" s="11"/>
      <c r="B570" s="136">
        <v>12</v>
      </c>
      <c r="C570" s="85">
        <v>21763</v>
      </c>
      <c r="D570" s="61">
        <v>406.68</v>
      </c>
      <c r="E570" s="77">
        <v>36.588</v>
      </c>
      <c r="F570" s="60">
        <f t="shared" si="58"/>
        <v>3.1612032</v>
      </c>
      <c r="G570" s="77">
        <f t="shared" si="56"/>
        <v>519.59409</v>
      </c>
      <c r="H570" s="60">
        <f t="shared" si="57"/>
        <v>1642.5425000090881</v>
      </c>
      <c r="I570" s="93" t="s">
        <v>148</v>
      </c>
      <c r="J570" s="61">
        <v>553.44937</v>
      </c>
      <c r="K570" s="61">
        <v>489.94278</v>
      </c>
      <c r="L570" s="61">
        <v>515.39012</v>
      </c>
      <c r="M570" s="15"/>
      <c r="N570" s="15"/>
    </row>
    <row r="571" spans="1:14" ht="24">
      <c r="A571" s="11"/>
      <c r="B571" s="136">
        <v>13</v>
      </c>
      <c r="C571" s="85">
        <v>21773</v>
      </c>
      <c r="D571" s="61">
        <v>405.47</v>
      </c>
      <c r="E571" s="77">
        <v>7.295</v>
      </c>
      <c r="F571" s="60">
        <f t="shared" si="58"/>
        <v>0.6302880000000001</v>
      </c>
      <c r="G571" s="77">
        <f t="shared" si="56"/>
        <v>78.48613999999999</v>
      </c>
      <c r="H571" s="60">
        <f t="shared" si="57"/>
        <v>49.46887220832</v>
      </c>
      <c r="I571" s="93" t="s">
        <v>149</v>
      </c>
      <c r="J571" s="61">
        <v>72.33907</v>
      </c>
      <c r="K571" s="61">
        <v>84.90231</v>
      </c>
      <c r="L571" s="61">
        <v>78.21704</v>
      </c>
      <c r="M571" s="15"/>
      <c r="N571" s="15"/>
    </row>
    <row r="572" spans="1:14" ht="24">
      <c r="A572" s="11"/>
      <c r="B572" s="136">
        <v>14</v>
      </c>
      <c r="C572" s="85">
        <v>21787</v>
      </c>
      <c r="D572" s="61">
        <v>406.76</v>
      </c>
      <c r="E572" s="77">
        <v>48.514</v>
      </c>
      <c r="F572" s="60">
        <f t="shared" si="58"/>
        <v>4.1916096000000005</v>
      </c>
      <c r="G572" s="77">
        <f t="shared" si="56"/>
        <v>354.65145666666666</v>
      </c>
      <c r="H572" s="60">
        <f t="shared" si="57"/>
        <v>1486.5604504179842</v>
      </c>
      <c r="I572" s="93" t="s">
        <v>150</v>
      </c>
      <c r="J572" s="61">
        <v>375.16721</v>
      </c>
      <c r="K572" s="61">
        <v>299.45915</v>
      </c>
      <c r="L572" s="61">
        <v>389.32801</v>
      </c>
      <c r="M572" s="15"/>
      <c r="N572" s="15"/>
    </row>
    <row r="573" spans="1:14" ht="24">
      <c r="A573" s="11"/>
      <c r="B573" s="136">
        <v>15</v>
      </c>
      <c r="C573" s="85">
        <v>21806</v>
      </c>
      <c r="D573" s="61">
        <v>407.04</v>
      </c>
      <c r="E573" s="77">
        <v>66.195</v>
      </c>
      <c r="F573" s="60">
        <f t="shared" si="58"/>
        <v>5.719247999999999</v>
      </c>
      <c r="G573" s="77">
        <f t="shared" si="56"/>
        <v>312.03809666666666</v>
      </c>
      <c r="H573" s="60">
        <f t="shared" si="57"/>
        <v>1784.6232602846399</v>
      </c>
      <c r="I573" s="93" t="s">
        <v>151</v>
      </c>
      <c r="J573" s="61">
        <v>291.49338</v>
      </c>
      <c r="K573" s="61">
        <v>328.13599</v>
      </c>
      <c r="L573" s="61">
        <v>316.48492</v>
      </c>
      <c r="M573" s="15"/>
      <c r="N573" s="15"/>
    </row>
    <row r="574" spans="1:14" ht="24">
      <c r="A574" s="11"/>
      <c r="B574" s="136">
        <v>16</v>
      </c>
      <c r="C574" s="85">
        <v>21807</v>
      </c>
      <c r="D574" s="61">
        <v>407.08</v>
      </c>
      <c r="E574" s="77">
        <v>70.357</v>
      </c>
      <c r="F574" s="60">
        <f t="shared" si="58"/>
        <v>6.078844800000001</v>
      </c>
      <c r="G574" s="77">
        <f t="shared" si="56"/>
        <v>413.47606</v>
      </c>
      <c r="H574" s="60">
        <f t="shared" si="57"/>
        <v>2513.4567972554883</v>
      </c>
      <c r="I574" s="93" t="s">
        <v>152</v>
      </c>
      <c r="J574" s="61">
        <v>407.96964</v>
      </c>
      <c r="K574" s="61">
        <v>420.76933</v>
      </c>
      <c r="L574" s="61">
        <v>411.68921</v>
      </c>
      <c r="M574" s="15"/>
      <c r="N574" s="15"/>
    </row>
    <row r="575" spans="1:14" ht="24">
      <c r="A575" s="11"/>
      <c r="B575" s="136">
        <v>17</v>
      </c>
      <c r="C575" s="85">
        <v>21812</v>
      </c>
      <c r="D575" s="61">
        <v>407.45</v>
      </c>
      <c r="E575" s="77">
        <v>85.509</v>
      </c>
      <c r="F575" s="60">
        <f t="shared" si="58"/>
        <v>7.3879776</v>
      </c>
      <c r="G575" s="77">
        <f t="shared" si="56"/>
        <v>567.66229</v>
      </c>
      <c r="H575" s="60">
        <f t="shared" si="57"/>
        <v>4193.876282884704</v>
      </c>
      <c r="I575" s="93" t="s">
        <v>153</v>
      </c>
      <c r="J575" s="61">
        <v>544.19899</v>
      </c>
      <c r="K575" s="61">
        <v>562.06921</v>
      </c>
      <c r="L575" s="61">
        <v>596.71867</v>
      </c>
      <c r="M575" s="15"/>
      <c r="N575" s="15"/>
    </row>
    <row r="576" spans="1:14" ht="24">
      <c r="A576" s="11"/>
      <c r="B576" s="136">
        <v>18</v>
      </c>
      <c r="C576" s="85">
        <v>21829</v>
      </c>
      <c r="D576" s="61">
        <v>406.35</v>
      </c>
      <c r="E576" s="77">
        <v>33.134</v>
      </c>
      <c r="F576" s="60">
        <f t="shared" si="58"/>
        <v>2.8627776000000003</v>
      </c>
      <c r="G576" s="77">
        <f t="shared" si="56"/>
        <v>225.99993666666668</v>
      </c>
      <c r="H576" s="60">
        <f t="shared" si="57"/>
        <v>646.9875562907521</v>
      </c>
      <c r="I576" s="93" t="s">
        <v>154</v>
      </c>
      <c r="J576" s="61">
        <v>216.2878</v>
      </c>
      <c r="K576" s="61">
        <v>226.78419</v>
      </c>
      <c r="L576" s="61">
        <v>234.92782</v>
      </c>
      <c r="M576" s="15"/>
      <c r="N576" s="15"/>
    </row>
    <row r="577" spans="1:14" ht="24">
      <c r="A577" s="11"/>
      <c r="B577" s="136">
        <v>19</v>
      </c>
      <c r="C577" s="85">
        <v>21849</v>
      </c>
      <c r="D577" s="61">
        <v>406.25</v>
      </c>
      <c r="E577" s="77">
        <v>27.181</v>
      </c>
      <c r="F577" s="60">
        <f t="shared" si="58"/>
        <v>2.3484384</v>
      </c>
      <c r="G577" s="77">
        <f t="shared" si="56"/>
        <v>183.88990333333334</v>
      </c>
      <c r="H577" s="60">
        <f t="shared" si="57"/>
        <v>431.854110360288</v>
      </c>
      <c r="I577" s="93" t="s">
        <v>155</v>
      </c>
      <c r="J577" s="61">
        <v>177.81316</v>
      </c>
      <c r="K577" s="61">
        <v>182.53481</v>
      </c>
      <c r="L577" s="61">
        <v>191.32174</v>
      </c>
      <c r="M577" s="15"/>
      <c r="N577" s="15"/>
    </row>
    <row r="578" spans="1:14" ht="24">
      <c r="A578" s="11"/>
      <c r="B578" s="136">
        <v>20</v>
      </c>
      <c r="C578" s="85">
        <v>21854</v>
      </c>
      <c r="D578" s="61">
        <v>406.88</v>
      </c>
      <c r="E578" s="77">
        <v>59.602</v>
      </c>
      <c r="F578" s="60">
        <f t="shared" si="58"/>
        <v>5.1496128</v>
      </c>
      <c r="G578" s="77">
        <f t="shared" si="56"/>
        <v>395.9953633333334</v>
      </c>
      <c r="H578" s="60">
        <f t="shared" si="57"/>
        <v>2039.2227917619841</v>
      </c>
      <c r="I578" s="93" t="s">
        <v>156</v>
      </c>
      <c r="J578" s="61">
        <v>364.51519</v>
      </c>
      <c r="K578" s="61">
        <v>398.93048</v>
      </c>
      <c r="L578" s="61">
        <v>424.54042</v>
      </c>
      <c r="M578" s="15"/>
      <c r="N578" s="15"/>
    </row>
    <row r="579" spans="1:14" ht="24">
      <c r="A579" s="11"/>
      <c r="B579" s="136">
        <v>21</v>
      </c>
      <c r="C579" s="85">
        <v>21865</v>
      </c>
      <c r="D579" s="61">
        <v>407.66</v>
      </c>
      <c r="E579" s="77">
        <v>110.691</v>
      </c>
      <c r="F579" s="60">
        <f t="shared" si="58"/>
        <v>9.5637024</v>
      </c>
      <c r="G579" s="77">
        <f t="shared" si="56"/>
        <v>1016.9574400000001</v>
      </c>
      <c r="H579" s="60">
        <f t="shared" si="57"/>
        <v>9725.878309625858</v>
      </c>
      <c r="I579" s="93" t="s">
        <v>110</v>
      </c>
      <c r="J579" s="61">
        <v>1113.18369</v>
      </c>
      <c r="K579" s="61">
        <v>1043.17233</v>
      </c>
      <c r="L579" s="61">
        <v>894.5163</v>
      </c>
      <c r="M579" s="15"/>
      <c r="N579" s="15"/>
    </row>
    <row r="580" spans="1:14" ht="24">
      <c r="A580" s="11"/>
      <c r="B580" s="136">
        <v>22</v>
      </c>
      <c r="C580" s="85">
        <v>21866</v>
      </c>
      <c r="D580" s="61">
        <v>408.1</v>
      </c>
      <c r="E580" s="77">
        <v>157.809</v>
      </c>
      <c r="F580" s="60">
        <f t="shared" si="58"/>
        <v>13.6346976</v>
      </c>
      <c r="G580" s="77">
        <f aca="true" t="shared" si="59" ref="G580:G627">+AVERAGE(J580:L580)</f>
        <v>842.8844566666667</v>
      </c>
      <c r="H580" s="60">
        <f aca="true" t="shared" si="60" ref="H580:H627">G580*F580</f>
        <v>11492.474678390305</v>
      </c>
      <c r="I580" s="93" t="s">
        <v>111</v>
      </c>
      <c r="J580" s="61">
        <v>837.94644</v>
      </c>
      <c r="K580" s="61">
        <v>884.86016</v>
      </c>
      <c r="L580" s="61">
        <v>805.84677</v>
      </c>
      <c r="M580" s="15"/>
      <c r="N580" s="15"/>
    </row>
    <row r="581" spans="1:14" ht="24">
      <c r="A581" s="11"/>
      <c r="B581" s="136">
        <v>23</v>
      </c>
      <c r="C581" s="85">
        <v>21872</v>
      </c>
      <c r="D581" s="61">
        <v>406.52</v>
      </c>
      <c r="E581" s="77">
        <v>46.824</v>
      </c>
      <c r="F581" s="60">
        <f t="shared" si="58"/>
        <v>4.0455936</v>
      </c>
      <c r="G581" s="77">
        <f t="shared" si="59"/>
        <v>216.50164333333336</v>
      </c>
      <c r="H581" s="60">
        <f t="shared" si="60"/>
        <v>875.8776626588161</v>
      </c>
      <c r="I581" s="10" t="s">
        <v>157</v>
      </c>
      <c r="J581" s="61">
        <v>212.08937</v>
      </c>
      <c r="K581" s="61">
        <v>192.5594</v>
      </c>
      <c r="L581" s="61">
        <v>244.85616</v>
      </c>
      <c r="M581" s="15"/>
      <c r="N581" s="15"/>
    </row>
    <row r="582" spans="1:14" ht="24">
      <c r="A582" s="11"/>
      <c r="B582" s="136">
        <v>24</v>
      </c>
      <c r="C582" s="85">
        <v>21892</v>
      </c>
      <c r="D582" s="61">
        <v>405.9</v>
      </c>
      <c r="E582" s="77">
        <v>29.187</v>
      </c>
      <c r="F582" s="60">
        <f t="shared" si="58"/>
        <v>2.5217568000000004</v>
      </c>
      <c r="G582" s="77">
        <f t="shared" si="59"/>
        <v>124.95698333333333</v>
      </c>
      <c r="H582" s="60">
        <f t="shared" si="60"/>
        <v>315.11112242832</v>
      </c>
      <c r="I582" s="10" t="s">
        <v>136</v>
      </c>
      <c r="J582" s="61">
        <v>121.99908</v>
      </c>
      <c r="K582" s="61">
        <v>124.77016</v>
      </c>
      <c r="L582" s="61">
        <v>128.10171</v>
      </c>
      <c r="M582" s="15"/>
      <c r="N582" s="15"/>
    </row>
    <row r="583" spans="1:14" ht="24">
      <c r="A583" s="11"/>
      <c r="B583" s="136">
        <v>25</v>
      </c>
      <c r="C583" s="85">
        <v>21904</v>
      </c>
      <c r="D583" s="61">
        <v>405.75</v>
      </c>
      <c r="E583" s="77">
        <v>21.462</v>
      </c>
      <c r="F583" s="60">
        <f t="shared" si="58"/>
        <v>1.8543168</v>
      </c>
      <c r="G583" s="77">
        <f t="shared" si="59"/>
        <v>53.381386666666664</v>
      </c>
      <c r="H583" s="60">
        <f t="shared" si="60"/>
        <v>98.986002103296</v>
      </c>
      <c r="I583" s="10" t="s">
        <v>113</v>
      </c>
      <c r="J583" s="61">
        <v>46.11019</v>
      </c>
      <c r="K583" s="61">
        <v>52.86749</v>
      </c>
      <c r="L583" s="61">
        <v>61.16648</v>
      </c>
      <c r="M583" s="15"/>
      <c r="N583" s="15"/>
    </row>
    <row r="584" spans="1:14" ht="24">
      <c r="A584" s="11"/>
      <c r="B584" s="136">
        <v>26</v>
      </c>
      <c r="C584" s="85">
        <v>21921</v>
      </c>
      <c r="D584" s="61">
        <v>405.45</v>
      </c>
      <c r="E584" s="77">
        <v>12.184</v>
      </c>
      <c r="F584" s="60">
        <f t="shared" si="58"/>
        <v>1.0526976</v>
      </c>
      <c r="G584" s="77">
        <f t="shared" si="59"/>
        <v>82.68312666666667</v>
      </c>
      <c r="H584" s="60">
        <f t="shared" si="60"/>
        <v>87.040329002496</v>
      </c>
      <c r="I584" s="10" t="s">
        <v>114</v>
      </c>
      <c r="J584" s="61">
        <v>72.70724</v>
      </c>
      <c r="K584" s="61">
        <v>94.8966</v>
      </c>
      <c r="L584" s="61">
        <v>80.44554</v>
      </c>
      <c r="M584" s="15"/>
      <c r="N584" s="15"/>
    </row>
    <row r="585" spans="1:14" ht="24">
      <c r="A585" s="11"/>
      <c r="B585" s="136">
        <v>27</v>
      </c>
      <c r="C585" s="85">
        <v>21934</v>
      </c>
      <c r="D585" s="61">
        <v>405.13</v>
      </c>
      <c r="E585" s="77">
        <v>7.515</v>
      </c>
      <c r="F585" s="60">
        <f t="shared" si="58"/>
        <v>0.649296</v>
      </c>
      <c r="G585" s="77">
        <f t="shared" si="59"/>
        <v>71.36439</v>
      </c>
      <c r="H585" s="60">
        <f t="shared" si="60"/>
        <v>46.33661296944</v>
      </c>
      <c r="I585" s="10" t="s">
        <v>137</v>
      </c>
      <c r="J585" s="61">
        <v>60.64521</v>
      </c>
      <c r="K585" s="61">
        <v>77.56291</v>
      </c>
      <c r="L585" s="61">
        <v>75.88505</v>
      </c>
      <c r="M585" s="15"/>
      <c r="N585" s="15"/>
    </row>
    <row r="586" spans="1:14" ht="24">
      <c r="A586" s="11"/>
      <c r="B586" s="136">
        <v>28</v>
      </c>
      <c r="C586" s="85">
        <v>21942</v>
      </c>
      <c r="D586" s="61">
        <v>404.88</v>
      </c>
      <c r="E586" s="77">
        <v>3.297</v>
      </c>
      <c r="F586" s="60">
        <f t="shared" si="58"/>
        <v>0.2848608</v>
      </c>
      <c r="G586" s="77">
        <f t="shared" si="59"/>
        <v>54.33565000000001</v>
      </c>
      <c r="H586" s="60">
        <f t="shared" si="60"/>
        <v>15.478096727520004</v>
      </c>
      <c r="I586" s="10" t="s">
        <v>138</v>
      </c>
      <c r="J586" s="61">
        <v>50.49912</v>
      </c>
      <c r="K586" s="61">
        <v>61.98137</v>
      </c>
      <c r="L586" s="61">
        <v>50.52646</v>
      </c>
      <c r="M586" s="15"/>
      <c r="N586" s="15"/>
    </row>
    <row r="587" spans="1:14" ht="24">
      <c r="A587" s="11"/>
      <c r="B587" s="136">
        <v>29</v>
      </c>
      <c r="C587" s="85">
        <v>21955</v>
      </c>
      <c r="D587" s="61">
        <v>404.74</v>
      </c>
      <c r="E587" s="77">
        <v>1.422</v>
      </c>
      <c r="F587" s="60">
        <f t="shared" si="58"/>
        <v>0.1228608</v>
      </c>
      <c r="G587" s="77">
        <f t="shared" si="59"/>
        <v>46.95383</v>
      </c>
      <c r="H587" s="60">
        <f t="shared" si="60"/>
        <v>5.7687851168640005</v>
      </c>
      <c r="I587" s="10" t="s">
        <v>139</v>
      </c>
      <c r="J587" s="61">
        <v>59.21955</v>
      </c>
      <c r="K587" s="61">
        <v>33.82116</v>
      </c>
      <c r="L587" s="61">
        <v>47.82078</v>
      </c>
      <c r="M587" s="15"/>
      <c r="N587" s="15"/>
    </row>
    <row r="588" spans="1:14" ht="24">
      <c r="A588" s="11"/>
      <c r="B588" s="136">
        <v>30</v>
      </c>
      <c r="C588" s="85">
        <v>21962</v>
      </c>
      <c r="D588" s="61">
        <v>404.77</v>
      </c>
      <c r="E588" s="77">
        <v>1.802</v>
      </c>
      <c r="F588" s="60">
        <f t="shared" si="58"/>
        <v>0.15569280000000002</v>
      </c>
      <c r="G588" s="77">
        <f t="shared" si="59"/>
        <v>57.60833</v>
      </c>
      <c r="H588" s="60">
        <f t="shared" si="60"/>
        <v>8.969202201024002</v>
      </c>
      <c r="I588" s="10" t="s">
        <v>140</v>
      </c>
      <c r="J588" s="61">
        <v>45.78276</v>
      </c>
      <c r="K588" s="61">
        <v>69.48573</v>
      </c>
      <c r="L588" s="61">
        <v>57.5565</v>
      </c>
      <c r="M588" s="15"/>
      <c r="N588" s="15"/>
    </row>
    <row r="589" spans="1:14" ht="24">
      <c r="A589" s="11"/>
      <c r="B589" s="136">
        <v>31</v>
      </c>
      <c r="C589" s="85">
        <v>21973</v>
      </c>
      <c r="D589" s="61">
        <v>404.65</v>
      </c>
      <c r="E589" s="77">
        <v>0.57</v>
      </c>
      <c r="F589" s="60">
        <f t="shared" si="58"/>
        <v>0.049248</v>
      </c>
      <c r="G589" s="77">
        <f t="shared" si="59"/>
        <v>34.383966666666666</v>
      </c>
      <c r="H589" s="60">
        <f t="shared" si="60"/>
        <v>1.6933415904</v>
      </c>
      <c r="I589" s="10" t="s">
        <v>158</v>
      </c>
      <c r="J589" s="61">
        <v>40.14222</v>
      </c>
      <c r="K589" s="61">
        <v>32.92978</v>
      </c>
      <c r="L589" s="61">
        <v>30.0799</v>
      </c>
      <c r="M589" s="15"/>
      <c r="N589" s="15"/>
    </row>
    <row r="590" spans="1:14" ht="24">
      <c r="A590" s="11"/>
      <c r="B590" s="136">
        <v>32</v>
      </c>
      <c r="C590" s="85">
        <v>21985</v>
      </c>
      <c r="D590" s="61">
        <v>404.6</v>
      </c>
      <c r="E590" s="77">
        <v>0.303</v>
      </c>
      <c r="F590" s="60">
        <f t="shared" si="58"/>
        <v>0.0261792</v>
      </c>
      <c r="G590" s="77">
        <f t="shared" si="59"/>
        <v>8.475313333333334</v>
      </c>
      <c r="H590" s="60">
        <f t="shared" si="60"/>
        <v>0.22187692281600002</v>
      </c>
      <c r="I590" s="10" t="s">
        <v>159</v>
      </c>
      <c r="J590" s="61">
        <v>3.75752</v>
      </c>
      <c r="K590" s="61">
        <v>9.29179</v>
      </c>
      <c r="L590" s="61">
        <v>12.37663</v>
      </c>
      <c r="M590" s="15"/>
      <c r="N590" s="15"/>
    </row>
    <row r="591" spans="1:14" ht="24">
      <c r="A591" s="11"/>
      <c r="B591" s="136">
        <v>33</v>
      </c>
      <c r="C591" s="85">
        <v>21992</v>
      </c>
      <c r="D591" s="61">
        <v>404.58</v>
      </c>
      <c r="E591" s="77">
        <v>0.267</v>
      </c>
      <c r="F591" s="60">
        <f t="shared" si="58"/>
        <v>0.023068800000000004</v>
      </c>
      <c r="G591" s="77">
        <f t="shared" si="59"/>
        <v>4.236753333333334</v>
      </c>
      <c r="H591" s="60">
        <f t="shared" si="60"/>
        <v>0.09773681529600002</v>
      </c>
      <c r="I591" s="10" t="s">
        <v>160</v>
      </c>
      <c r="J591" s="61">
        <v>7.87458</v>
      </c>
      <c r="K591" s="61">
        <v>3.35858</v>
      </c>
      <c r="L591" s="61">
        <v>1.4771</v>
      </c>
      <c r="M591" s="15"/>
      <c r="N591" s="15"/>
    </row>
    <row r="592" spans="2:14" s="203" customFormat="1" ht="24.75" thickBot="1">
      <c r="B592" s="204">
        <v>34</v>
      </c>
      <c r="C592" s="205">
        <v>21999</v>
      </c>
      <c r="D592" s="206">
        <v>404.56</v>
      </c>
      <c r="E592" s="207">
        <v>0.237</v>
      </c>
      <c r="F592" s="208">
        <f t="shared" si="58"/>
        <v>0.0204768</v>
      </c>
      <c r="G592" s="207">
        <f t="shared" si="59"/>
        <v>12.006923333333333</v>
      </c>
      <c r="H592" s="208">
        <f t="shared" si="60"/>
        <v>0.24586336771199999</v>
      </c>
      <c r="I592" s="250" t="s">
        <v>161</v>
      </c>
      <c r="J592" s="206">
        <v>11.04649</v>
      </c>
      <c r="K592" s="206">
        <v>9.05278</v>
      </c>
      <c r="L592" s="206">
        <v>15.9215</v>
      </c>
      <c r="M592" s="210"/>
      <c r="N592" s="210"/>
    </row>
    <row r="593" spans="1:14" ht="24">
      <c r="A593" s="11"/>
      <c r="B593" s="136">
        <v>1</v>
      </c>
      <c r="C593" s="85">
        <v>22032</v>
      </c>
      <c r="D593" s="61">
        <v>404.65</v>
      </c>
      <c r="E593" s="77">
        <v>0.714</v>
      </c>
      <c r="F593" s="60">
        <f t="shared" si="58"/>
        <v>0.0616896</v>
      </c>
      <c r="G593" s="77">
        <f t="shared" si="59"/>
        <v>26.356866666666665</v>
      </c>
      <c r="H593" s="60">
        <f t="shared" si="60"/>
        <v>1.62594456192</v>
      </c>
      <c r="I593" s="84" t="s">
        <v>141</v>
      </c>
      <c r="J593" s="61">
        <v>31.96165</v>
      </c>
      <c r="K593" s="61">
        <v>24.00727</v>
      </c>
      <c r="L593" s="61">
        <v>23.10168</v>
      </c>
      <c r="M593" s="15"/>
      <c r="N593" s="15"/>
    </row>
    <row r="594" spans="1:14" ht="24">
      <c r="A594" s="11"/>
      <c r="B594" s="136">
        <v>2</v>
      </c>
      <c r="C594" s="85">
        <v>22054</v>
      </c>
      <c r="D594" s="61">
        <v>406.44</v>
      </c>
      <c r="E594" s="77">
        <v>39.526</v>
      </c>
      <c r="F594" s="60">
        <f t="shared" si="58"/>
        <v>3.4150464000000005</v>
      </c>
      <c r="G594" s="77">
        <f t="shared" si="59"/>
        <v>487.2073933333333</v>
      </c>
      <c r="H594" s="60">
        <f t="shared" si="60"/>
        <v>1663.835854656384</v>
      </c>
      <c r="I594" s="10" t="s">
        <v>142</v>
      </c>
      <c r="J594" s="61">
        <v>488.48713</v>
      </c>
      <c r="K594" s="61">
        <v>457.0893</v>
      </c>
      <c r="L594" s="61">
        <v>516.04575</v>
      </c>
      <c r="M594" s="15"/>
      <c r="N594" s="15"/>
    </row>
    <row r="595" spans="1:16" ht="24">
      <c r="A595" s="11"/>
      <c r="B595" s="136">
        <v>3</v>
      </c>
      <c r="C595" s="85">
        <v>22055</v>
      </c>
      <c r="D595" s="61">
        <v>406.73</v>
      </c>
      <c r="E595" s="77">
        <v>48.067</v>
      </c>
      <c r="F595" s="60">
        <f t="shared" si="58"/>
        <v>4.1529888</v>
      </c>
      <c r="G595" s="77">
        <f t="shared" si="59"/>
        <v>438.21844333333337</v>
      </c>
      <c r="H595" s="60">
        <f t="shared" si="60"/>
        <v>1819.9162871167682</v>
      </c>
      <c r="I595" s="10" t="s">
        <v>143</v>
      </c>
      <c r="J595" s="61">
        <v>394.63733</v>
      </c>
      <c r="K595" s="61">
        <v>557.0118</v>
      </c>
      <c r="L595" s="61">
        <v>363.0062</v>
      </c>
      <c r="M595" s="15"/>
      <c r="N595" s="15"/>
      <c r="P595" s="1" t="s">
        <v>201</v>
      </c>
    </row>
    <row r="596" spans="1:14" ht="24">
      <c r="A596" s="11"/>
      <c r="B596" s="136">
        <v>4</v>
      </c>
      <c r="C596" s="85">
        <v>22063</v>
      </c>
      <c r="D596" s="61">
        <v>406.5</v>
      </c>
      <c r="E596" s="77">
        <v>46.958</v>
      </c>
      <c r="F596" s="60">
        <f t="shared" si="58"/>
        <v>4.0571712</v>
      </c>
      <c r="G596" s="77">
        <f t="shared" si="59"/>
        <v>566.7498866666666</v>
      </c>
      <c r="H596" s="60">
        <f t="shared" si="60"/>
        <v>2299.401317787264</v>
      </c>
      <c r="I596" s="10" t="s">
        <v>144</v>
      </c>
      <c r="J596" s="61">
        <v>447.49334</v>
      </c>
      <c r="K596" s="61">
        <v>562.03056</v>
      </c>
      <c r="L596" s="61">
        <v>690.72576</v>
      </c>
      <c r="M596" s="15"/>
      <c r="N596" s="15"/>
    </row>
    <row r="597" spans="1:14" ht="24">
      <c r="A597" s="11"/>
      <c r="B597" s="136">
        <v>5</v>
      </c>
      <c r="C597" s="85">
        <v>22064</v>
      </c>
      <c r="D597" s="61">
        <v>406.8</v>
      </c>
      <c r="E597" s="77">
        <v>51.696</v>
      </c>
      <c r="F597" s="60">
        <f t="shared" si="58"/>
        <v>4.4665344000000005</v>
      </c>
      <c r="G597" s="77">
        <f t="shared" si="59"/>
        <v>685.7918199999999</v>
      </c>
      <c r="H597" s="60">
        <f t="shared" si="60"/>
        <v>3063.112755268608</v>
      </c>
      <c r="I597" s="10" t="s">
        <v>116</v>
      </c>
      <c r="J597" s="61">
        <v>1054.54172</v>
      </c>
      <c r="K597" s="61">
        <v>509.95671</v>
      </c>
      <c r="L597" s="61">
        <v>492.87703</v>
      </c>
      <c r="M597" s="15"/>
      <c r="N597" s="15"/>
    </row>
    <row r="598" spans="1:14" ht="24">
      <c r="A598" s="11"/>
      <c r="B598" s="136">
        <v>6</v>
      </c>
      <c r="C598" s="85">
        <v>22083</v>
      </c>
      <c r="D598" s="61">
        <v>404.9</v>
      </c>
      <c r="E598" s="77">
        <v>3.016</v>
      </c>
      <c r="F598" s="60">
        <f t="shared" si="58"/>
        <v>0.2605824</v>
      </c>
      <c r="G598" s="77">
        <f t="shared" si="59"/>
        <v>73.99902999999999</v>
      </c>
      <c r="H598" s="60">
        <f t="shared" si="60"/>
        <v>19.282844835071998</v>
      </c>
      <c r="I598" s="10" t="s">
        <v>117</v>
      </c>
      <c r="J598" s="61">
        <v>61.10047</v>
      </c>
      <c r="K598" s="61">
        <v>72.10912</v>
      </c>
      <c r="L598" s="61">
        <v>88.7875</v>
      </c>
      <c r="M598" s="15"/>
      <c r="N598" s="15"/>
    </row>
    <row r="599" spans="1:14" ht="24">
      <c r="A599" s="11"/>
      <c r="B599" s="136">
        <v>7</v>
      </c>
      <c r="C599" s="85">
        <v>22089</v>
      </c>
      <c r="D599" s="61">
        <v>404.83</v>
      </c>
      <c r="E599" s="77">
        <v>2.025</v>
      </c>
      <c r="F599" s="60">
        <f t="shared" si="58"/>
        <v>0.17496</v>
      </c>
      <c r="G599" s="77">
        <f t="shared" si="59"/>
        <v>71.09117333333333</v>
      </c>
      <c r="H599" s="60">
        <f t="shared" si="60"/>
        <v>12.4381116864</v>
      </c>
      <c r="I599" s="10" t="s">
        <v>146</v>
      </c>
      <c r="J599" s="61">
        <v>60.6256</v>
      </c>
      <c r="K599" s="61">
        <v>75.19316</v>
      </c>
      <c r="L599" s="61">
        <v>77.45476</v>
      </c>
      <c r="M599" s="15"/>
      <c r="N599" s="15"/>
    </row>
    <row r="600" spans="1:14" ht="24">
      <c r="A600" s="11"/>
      <c r="B600" s="136">
        <v>8</v>
      </c>
      <c r="C600" s="85">
        <v>22096</v>
      </c>
      <c r="D600" s="61">
        <v>403.4</v>
      </c>
      <c r="E600" s="77">
        <v>10.268</v>
      </c>
      <c r="F600" s="60">
        <f t="shared" si="58"/>
        <v>0.8871552000000001</v>
      </c>
      <c r="G600" s="77">
        <f t="shared" si="59"/>
        <v>304.68174</v>
      </c>
      <c r="H600" s="60">
        <f t="shared" si="60"/>
        <v>270.29998998604805</v>
      </c>
      <c r="I600" s="10" t="s">
        <v>145</v>
      </c>
      <c r="J600" s="61">
        <v>265.95387</v>
      </c>
      <c r="K600" s="61">
        <v>348.64355</v>
      </c>
      <c r="L600" s="61">
        <v>299.4478</v>
      </c>
      <c r="M600" s="15"/>
      <c r="N600" s="15"/>
    </row>
    <row r="601" spans="1:14" ht="24">
      <c r="A601" s="11"/>
      <c r="B601" s="136">
        <v>9</v>
      </c>
      <c r="C601" s="85">
        <v>22115</v>
      </c>
      <c r="D601" s="61">
        <v>408.13</v>
      </c>
      <c r="E601" s="77">
        <v>117.68</v>
      </c>
      <c r="F601" s="60">
        <f t="shared" si="58"/>
        <v>10.167552</v>
      </c>
      <c r="G601" s="77">
        <f t="shared" si="59"/>
        <v>452.42056</v>
      </c>
      <c r="H601" s="60">
        <f t="shared" si="60"/>
        <v>4600.0095696691205</v>
      </c>
      <c r="I601" s="10" t="s">
        <v>118</v>
      </c>
      <c r="J601" s="61">
        <v>473.1501</v>
      </c>
      <c r="K601" s="61">
        <v>490.3029</v>
      </c>
      <c r="L601" s="61">
        <v>393.80868</v>
      </c>
      <c r="M601" s="15"/>
      <c r="N601" s="15"/>
    </row>
    <row r="602" spans="1:14" ht="24">
      <c r="A602" s="11"/>
      <c r="B602" s="136">
        <v>10</v>
      </c>
      <c r="C602" s="85">
        <v>22116</v>
      </c>
      <c r="D602" s="61">
        <v>408.8</v>
      </c>
      <c r="E602" s="77">
        <v>191.534</v>
      </c>
      <c r="F602" s="60">
        <f t="shared" si="58"/>
        <v>16.5485376</v>
      </c>
      <c r="G602" s="77">
        <f t="shared" si="59"/>
        <v>417.01261</v>
      </c>
      <c r="H602" s="60">
        <f t="shared" si="60"/>
        <v>6900.948856259136</v>
      </c>
      <c r="I602" s="10" t="s">
        <v>119</v>
      </c>
      <c r="J602" s="61">
        <v>421.18628</v>
      </c>
      <c r="K602" s="61">
        <v>599.8167</v>
      </c>
      <c r="L602" s="61">
        <v>230.03485</v>
      </c>
      <c r="M602" s="15"/>
      <c r="N602" s="15"/>
    </row>
    <row r="603" spans="1:14" ht="24">
      <c r="A603" s="11"/>
      <c r="B603" s="136">
        <v>11</v>
      </c>
      <c r="C603" s="85">
        <v>22121</v>
      </c>
      <c r="D603" s="61">
        <v>109.1</v>
      </c>
      <c r="E603" s="77">
        <v>258.467</v>
      </c>
      <c r="F603" s="60">
        <f t="shared" si="58"/>
        <v>22.3315488</v>
      </c>
      <c r="G603" s="77">
        <f t="shared" si="59"/>
        <v>319.67267666666663</v>
      </c>
      <c r="H603" s="60">
        <f t="shared" si="60"/>
        <v>7138.7859790082875</v>
      </c>
      <c r="I603" s="10" t="s">
        <v>147</v>
      </c>
      <c r="J603" s="61">
        <v>279.01719</v>
      </c>
      <c r="K603" s="61">
        <v>306.58081</v>
      </c>
      <c r="L603" s="61">
        <v>373.42003</v>
      </c>
      <c r="M603" s="15"/>
      <c r="N603" s="15"/>
    </row>
    <row r="604" spans="1:14" ht="24">
      <c r="A604" s="11"/>
      <c r="B604" s="136">
        <v>12</v>
      </c>
      <c r="C604" s="85">
        <v>22124</v>
      </c>
      <c r="D604" s="61">
        <v>407.5</v>
      </c>
      <c r="E604" s="77">
        <v>39.248</v>
      </c>
      <c r="F604" s="60">
        <f t="shared" si="58"/>
        <v>3.3910272</v>
      </c>
      <c r="G604" s="77">
        <f t="shared" si="59"/>
        <v>335.88760666666667</v>
      </c>
      <c r="H604" s="60">
        <f t="shared" si="60"/>
        <v>1139.004010349568</v>
      </c>
      <c r="I604" s="10" t="s">
        <v>148</v>
      </c>
      <c r="J604" s="61">
        <v>365.93098</v>
      </c>
      <c r="K604" s="61">
        <v>320.97488</v>
      </c>
      <c r="L604" s="61">
        <v>320.75696</v>
      </c>
      <c r="M604" s="15"/>
      <c r="N604" s="15"/>
    </row>
    <row r="605" spans="1:14" ht="24">
      <c r="A605" s="11"/>
      <c r="B605" s="136">
        <v>13</v>
      </c>
      <c r="C605" s="85">
        <v>22135</v>
      </c>
      <c r="D605" s="61">
        <v>406.33</v>
      </c>
      <c r="E605" s="77">
        <v>39.248</v>
      </c>
      <c r="F605" s="60">
        <f t="shared" si="58"/>
        <v>3.3910272</v>
      </c>
      <c r="G605" s="77">
        <f t="shared" si="59"/>
        <v>188.81301333333332</v>
      </c>
      <c r="H605" s="60">
        <f t="shared" si="60"/>
        <v>640.270063927296</v>
      </c>
      <c r="I605" s="10" t="s">
        <v>149</v>
      </c>
      <c r="J605" s="61">
        <v>178.55814</v>
      </c>
      <c r="K605" s="61">
        <v>199.2987</v>
      </c>
      <c r="L605" s="61">
        <v>188.5822</v>
      </c>
      <c r="M605" s="15"/>
      <c r="N605" s="15"/>
    </row>
    <row r="606" spans="1:14" ht="24">
      <c r="A606" s="11"/>
      <c r="B606" s="136">
        <v>14</v>
      </c>
      <c r="C606" s="85">
        <v>22143</v>
      </c>
      <c r="D606" s="61">
        <v>405.54</v>
      </c>
      <c r="E606" s="77">
        <v>12.021</v>
      </c>
      <c r="F606" s="60">
        <f t="shared" si="58"/>
        <v>1.0386144000000002</v>
      </c>
      <c r="G606" s="77">
        <f t="shared" si="59"/>
        <v>76.15459333333332</v>
      </c>
      <c r="H606" s="60">
        <f t="shared" si="60"/>
        <v>79.095257262144</v>
      </c>
      <c r="I606" s="10" t="s">
        <v>150</v>
      </c>
      <c r="J606" s="61">
        <v>65.2215</v>
      </c>
      <c r="K606" s="61">
        <v>84.99224</v>
      </c>
      <c r="L606" s="61">
        <v>78.25004</v>
      </c>
      <c r="M606" s="15"/>
      <c r="N606" s="15"/>
    </row>
    <row r="607" spans="1:14" ht="24">
      <c r="A607" s="11"/>
      <c r="B607" s="136">
        <v>15</v>
      </c>
      <c r="C607" s="85">
        <v>22155</v>
      </c>
      <c r="D607" s="61">
        <v>406.25</v>
      </c>
      <c r="E607" s="77">
        <v>37.208</v>
      </c>
      <c r="F607" s="60">
        <f t="shared" si="58"/>
        <v>3.2147712</v>
      </c>
      <c r="G607" s="77">
        <f t="shared" si="59"/>
        <v>104.62625333333334</v>
      </c>
      <c r="H607" s="60">
        <f t="shared" si="60"/>
        <v>336.349465979904</v>
      </c>
      <c r="I607" s="10" t="s">
        <v>151</v>
      </c>
      <c r="J607" s="61">
        <v>104.55788</v>
      </c>
      <c r="K607" s="61">
        <v>106.42974</v>
      </c>
      <c r="L607" s="61">
        <v>102.89114</v>
      </c>
      <c r="M607" s="15"/>
      <c r="N607" s="15"/>
    </row>
    <row r="608" spans="1:14" ht="24">
      <c r="A608" s="11"/>
      <c r="B608" s="136">
        <v>16</v>
      </c>
      <c r="C608" s="85">
        <v>22165</v>
      </c>
      <c r="D608" s="61">
        <v>406.53</v>
      </c>
      <c r="E608" s="77">
        <v>49.676</v>
      </c>
      <c r="F608" s="60">
        <f t="shared" si="58"/>
        <v>4.2920064</v>
      </c>
      <c r="G608" s="77">
        <f t="shared" si="59"/>
        <v>206.17369333333332</v>
      </c>
      <c r="H608" s="60">
        <f t="shared" si="60"/>
        <v>884.8988112983039</v>
      </c>
      <c r="I608" s="10" t="s">
        <v>152</v>
      </c>
      <c r="J608" s="61">
        <v>185.96931</v>
      </c>
      <c r="K608" s="61">
        <v>232.13876</v>
      </c>
      <c r="L608" s="61">
        <v>200.41301</v>
      </c>
      <c r="M608" s="15"/>
      <c r="N608" s="15"/>
    </row>
    <row r="609" spans="1:14" ht="24">
      <c r="A609" s="11"/>
      <c r="B609" s="136">
        <v>17</v>
      </c>
      <c r="C609" s="85">
        <v>22172</v>
      </c>
      <c r="D609" s="61">
        <v>406.83</v>
      </c>
      <c r="E609" s="77">
        <v>62.518</v>
      </c>
      <c r="F609" s="60">
        <f t="shared" si="58"/>
        <v>5.401555200000001</v>
      </c>
      <c r="G609" s="77">
        <f t="shared" si="59"/>
        <v>237.79613000000003</v>
      </c>
      <c r="H609" s="60">
        <f t="shared" si="60"/>
        <v>1284.4689225413763</v>
      </c>
      <c r="I609" s="10" t="s">
        <v>153</v>
      </c>
      <c r="J609" s="61">
        <v>206.49154</v>
      </c>
      <c r="K609" s="61">
        <v>195.37556</v>
      </c>
      <c r="L609" s="61">
        <v>311.52129</v>
      </c>
      <c r="M609" s="15"/>
      <c r="N609" s="15"/>
    </row>
    <row r="610" spans="1:14" ht="24">
      <c r="A610" s="11"/>
      <c r="B610" s="136">
        <v>18</v>
      </c>
      <c r="C610" s="85">
        <v>22174</v>
      </c>
      <c r="D610" s="61">
        <v>407.27</v>
      </c>
      <c r="E610" s="77">
        <v>91.688</v>
      </c>
      <c r="F610" s="60">
        <f t="shared" si="58"/>
        <v>7.9218432000000005</v>
      </c>
      <c r="G610" s="77">
        <f t="shared" si="59"/>
        <v>316.0956066666667</v>
      </c>
      <c r="H610" s="60">
        <f t="shared" si="60"/>
        <v>2504.0598322222086</v>
      </c>
      <c r="I610" s="10" t="s">
        <v>154</v>
      </c>
      <c r="J610" s="61">
        <v>322.94437</v>
      </c>
      <c r="K610" s="61">
        <v>364.32418</v>
      </c>
      <c r="L610" s="61">
        <v>261.01827</v>
      </c>
      <c r="M610" s="15"/>
      <c r="N610" s="15"/>
    </row>
    <row r="611" spans="1:14" ht="24">
      <c r="A611" s="11"/>
      <c r="B611" s="136">
        <v>19</v>
      </c>
      <c r="C611" s="85">
        <v>22195</v>
      </c>
      <c r="D611" s="61">
        <v>408.45</v>
      </c>
      <c r="E611" s="77">
        <v>196.32</v>
      </c>
      <c r="F611" s="60">
        <f t="shared" si="58"/>
        <v>16.962048</v>
      </c>
      <c r="G611" s="77">
        <f t="shared" si="59"/>
        <v>492.18703000000005</v>
      </c>
      <c r="H611" s="60">
        <f t="shared" si="60"/>
        <v>8348.500027837441</v>
      </c>
      <c r="I611" s="10" t="s">
        <v>155</v>
      </c>
      <c r="J611" s="61">
        <v>723.69763</v>
      </c>
      <c r="K611" s="61">
        <v>408.03587</v>
      </c>
      <c r="L611" s="61">
        <v>344.82759</v>
      </c>
      <c r="M611" s="15"/>
      <c r="N611" s="15"/>
    </row>
    <row r="612" spans="1:14" ht="24">
      <c r="A612" s="11"/>
      <c r="B612" s="136">
        <v>20</v>
      </c>
      <c r="C612" s="85">
        <v>22201</v>
      </c>
      <c r="D612" s="61">
        <v>408.28</v>
      </c>
      <c r="E612" s="77">
        <v>177.306</v>
      </c>
      <c r="F612" s="60">
        <f t="shared" si="58"/>
        <v>15.319238400000001</v>
      </c>
      <c r="G612" s="77">
        <f t="shared" si="59"/>
        <v>440.1429033333333</v>
      </c>
      <c r="H612" s="60">
        <f t="shared" si="60"/>
        <v>6742.654066231488</v>
      </c>
      <c r="I612" s="10" t="s">
        <v>156</v>
      </c>
      <c r="J612" s="61">
        <v>475.66802</v>
      </c>
      <c r="K612" s="61">
        <v>451.58892</v>
      </c>
      <c r="L612" s="61">
        <v>393.17177</v>
      </c>
      <c r="M612" s="15"/>
      <c r="N612" s="15"/>
    </row>
    <row r="613" spans="1:14" ht="24">
      <c r="A613" s="11"/>
      <c r="B613" s="136">
        <v>21</v>
      </c>
      <c r="C613" s="85">
        <v>22208</v>
      </c>
      <c r="D613" s="61">
        <v>407.33</v>
      </c>
      <c r="E613" s="77">
        <v>81.861</v>
      </c>
      <c r="F613" s="60">
        <f t="shared" si="58"/>
        <v>7.072790400000001</v>
      </c>
      <c r="G613" s="77">
        <f t="shared" si="59"/>
        <v>253.01518333333334</v>
      </c>
      <c r="H613" s="60">
        <f t="shared" si="60"/>
        <v>1789.52335973424</v>
      </c>
      <c r="I613" s="10" t="s">
        <v>110</v>
      </c>
      <c r="J613" s="61">
        <v>282.644</v>
      </c>
      <c r="K613" s="61">
        <v>244.70588</v>
      </c>
      <c r="L613" s="61">
        <v>231.69567</v>
      </c>
      <c r="M613" s="15"/>
      <c r="N613" s="15"/>
    </row>
    <row r="614" spans="1:14" ht="24">
      <c r="A614" s="11"/>
      <c r="B614" s="136">
        <v>22</v>
      </c>
      <c r="C614" s="85">
        <v>22236</v>
      </c>
      <c r="D614" s="61">
        <v>406.38</v>
      </c>
      <c r="E614" s="77">
        <v>42.131</v>
      </c>
      <c r="F614" s="60">
        <f t="shared" si="58"/>
        <v>3.6401184000000004</v>
      </c>
      <c r="G614" s="77">
        <f t="shared" si="59"/>
        <v>135.32483333333332</v>
      </c>
      <c r="H614" s="60">
        <f t="shared" si="60"/>
        <v>492.5984157936</v>
      </c>
      <c r="I614" s="10" t="s">
        <v>111</v>
      </c>
      <c r="J614" s="61">
        <v>146.6358</v>
      </c>
      <c r="K614" s="61">
        <v>139.6512</v>
      </c>
      <c r="L614" s="61">
        <v>119.6875</v>
      </c>
      <c r="M614" s="15"/>
      <c r="N614" s="15"/>
    </row>
    <row r="615" spans="1:14" ht="24">
      <c r="A615" s="11"/>
      <c r="B615" s="136">
        <v>23</v>
      </c>
      <c r="C615" s="85">
        <v>22243</v>
      </c>
      <c r="D615" s="61">
        <v>406.3</v>
      </c>
      <c r="E615" s="77">
        <v>37.233</v>
      </c>
      <c r="F615" s="60">
        <f t="shared" si="58"/>
        <v>3.2169312</v>
      </c>
      <c r="G615" s="77">
        <f t="shared" si="59"/>
        <v>130.21266333333332</v>
      </c>
      <c r="H615" s="60">
        <f t="shared" si="60"/>
        <v>418.88517931209594</v>
      </c>
      <c r="I615" s="10" t="s">
        <v>157</v>
      </c>
      <c r="J615" s="61">
        <v>116.38734</v>
      </c>
      <c r="K615" s="61">
        <v>131.11447</v>
      </c>
      <c r="L615" s="61">
        <v>143.13618</v>
      </c>
      <c r="M615" s="15"/>
      <c r="N615" s="15"/>
    </row>
    <row r="616" spans="1:14" ht="24">
      <c r="A616" s="11"/>
      <c r="B616" s="136">
        <v>24</v>
      </c>
      <c r="C616" s="85">
        <v>22247</v>
      </c>
      <c r="D616" s="61">
        <v>406.24</v>
      </c>
      <c r="E616" s="77">
        <v>33.712</v>
      </c>
      <c r="F616" s="60">
        <f t="shared" si="58"/>
        <v>2.9127168000000005</v>
      </c>
      <c r="G616" s="77">
        <f t="shared" si="59"/>
        <v>235.59045</v>
      </c>
      <c r="H616" s="60">
        <f t="shared" si="60"/>
        <v>686.2082616345601</v>
      </c>
      <c r="I616" s="10" t="s">
        <v>136</v>
      </c>
      <c r="J616" s="61">
        <v>234.62382</v>
      </c>
      <c r="K616" s="61">
        <v>262.48355</v>
      </c>
      <c r="L616" s="61">
        <v>209.66398</v>
      </c>
      <c r="M616" s="15"/>
      <c r="N616" s="15"/>
    </row>
    <row r="617" spans="1:14" ht="24">
      <c r="A617" s="11"/>
      <c r="B617" s="136">
        <v>25</v>
      </c>
      <c r="C617" s="85">
        <v>22256</v>
      </c>
      <c r="D617" s="61">
        <v>406.05</v>
      </c>
      <c r="E617" s="77">
        <v>28.103</v>
      </c>
      <c r="F617" s="60">
        <f t="shared" si="58"/>
        <v>2.4280992</v>
      </c>
      <c r="G617" s="77">
        <f t="shared" si="59"/>
        <v>105.69981</v>
      </c>
      <c r="H617" s="60">
        <f t="shared" si="60"/>
        <v>256.649624101152</v>
      </c>
      <c r="I617" s="10" t="s">
        <v>113</v>
      </c>
      <c r="J617" s="61">
        <v>118.44966</v>
      </c>
      <c r="K617" s="61">
        <v>103.1431</v>
      </c>
      <c r="L617" s="61">
        <v>95.50667</v>
      </c>
      <c r="M617" s="15"/>
      <c r="N617" s="15"/>
    </row>
    <row r="618" spans="1:14" ht="24">
      <c r="A618" s="11"/>
      <c r="B618" s="136">
        <v>26</v>
      </c>
      <c r="C618" s="85">
        <v>22269</v>
      </c>
      <c r="D618" s="61">
        <v>405.9</v>
      </c>
      <c r="E618" s="77">
        <v>24.29</v>
      </c>
      <c r="F618" s="60">
        <f t="shared" si="58"/>
        <v>2.098656</v>
      </c>
      <c r="G618" s="77">
        <f t="shared" si="59"/>
        <v>98.20258333333334</v>
      </c>
      <c r="H618" s="60">
        <f t="shared" si="60"/>
        <v>206.09344072800002</v>
      </c>
      <c r="I618" s="10" t="s">
        <v>114</v>
      </c>
      <c r="J618" s="61">
        <v>71.64474</v>
      </c>
      <c r="K618" s="61">
        <v>125.32906</v>
      </c>
      <c r="L618" s="61">
        <v>97.63395</v>
      </c>
      <c r="M618" s="15"/>
      <c r="N618" s="15"/>
    </row>
    <row r="619" spans="1:14" ht="24">
      <c r="A619" s="11"/>
      <c r="B619" s="136">
        <v>27</v>
      </c>
      <c r="C619" s="85">
        <v>22276</v>
      </c>
      <c r="D619" s="61">
        <v>405.56</v>
      </c>
      <c r="E619" s="77">
        <v>13.976</v>
      </c>
      <c r="F619" s="60">
        <f t="shared" si="58"/>
        <v>1.2075264</v>
      </c>
      <c r="G619" s="77">
        <f t="shared" si="59"/>
        <v>52.42837666666667</v>
      </c>
      <c r="H619" s="60">
        <f t="shared" si="60"/>
        <v>63.30864893414401</v>
      </c>
      <c r="I619" s="10" t="s">
        <v>137</v>
      </c>
      <c r="J619" s="61">
        <v>60.20642</v>
      </c>
      <c r="K619" s="61">
        <v>46.49337</v>
      </c>
      <c r="L619" s="61">
        <v>50.58534</v>
      </c>
      <c r="M619" s="15"/>
      <c r="N619" s="15"/>
    </row>
    <row r="620" spans="1:14" ht="24">
      <c r="A620" s="11"/>
      <c r="B620" s="136">
        <v>28</v>
      </c>
      <c r="C620" s="85">
        <v>22290</v>
      </c>
      <c r="D620" s="61">
        <v>405.19</v>
      </c>
      <c r="E620" s="77">
        <v>5.501</v>
      </c>
      <c r="F620" s="60">
        <f t="shared" si="58"/>
        <v>0.47528640000000005</v>
      </c>
      <c r="G620" s="77">
        <f t="shared" si="59"/>
        <v>104.41590333333333</v>
      </c>
      <c r="H620" s="60">
        <f t="shared" si="60"/>
        <v>49.627458798048</v>
      </c>
      <c r="I620" s="10" t="s">
        <v>138</v>
      </c>
      <c r="J620" s="61">
        <v>110.17643</v>
      </c>
      <c r="K620" s="61">
        <v>106.19077</v>
      </c>
      <c r="L620" s="61">
        <v>96.88051</v>
      </c>
      <c r="M620" s="15"/>
      <c r="N620" s="15"/>
    </row>
    <row r="621" spans="1:14" ht="24">
      <c r="A621" s="11"/>
      <c r="B621" s="136">
        <v>29</v>
      </c>
      <c r="C621" s="85">
        <v>22298</v>
      </c>
      <c r="D621" s="61">
        <v>404.95</v>
      </c>
      <c r="E621" s="77">
        <v>3.631</v>
      </c>
      <c r="F621" s="60">
        <f t="shared" si="58"/>
        <v>0.3137184</v>
      </c>
      <c r="G621" s="77">
        <f t="shared" si="59"/>
        <v>78.64502666666668</v>
      </c>
      <c r="H621" s="60">
        <f t="shared" si="60"/>
        <v>24.672391933824006</v>
      </c>
      <c r="I621" s="10" t="s">
        <v>139</v>
      </c>
      <c r="J621" s="61">
        <v>71.82965</v>
      </c>
      <c r="K621" s="61">
        <v>77.92208</v>
      </c>
      <c r="L621" s="61">
        <v>86.18335</v>
      </c>
      <c r="M621" s="15"/>
      <c r="N621" s="15"/>
    </row>
    <row r="622" spans="1:14" ht="24">
      <c r="A622" s="11"/>
      <c r="B622" s="136">
        <v>30</v>
      </c>
      <c r="C622" s="85">
        <v>22305</v>
      </c>
      <c r="D622" s="61">
        <v>404.88</v>
      </c>
      <c r="E622" s="77">
        <v>2.234</v>
      </c>
      <c r="F622" s="60">
        <f t="shared" si="58"/>
        <v>0.1930176</v>
      </c>
      <c r="G622" s="77">
        <f t="shared" si="59"/>
        <v>72.29857333333332</v>
      </c>
      <c r="H622" s="60">
        <f t="shared" si="60"/>
        <v>13.954897108224</v>
      </c>
      <c r="I622" s="10" t="s">
        <v>140</v>
      </c>
      <c r="J622" s="61">
        <v>73.47631</v>
      </c>
      <c r="K622" s="61">
        <v>71.75325</v>
      </c>
      <c r="L622" s="61">
        <v>71.66616</v>
      </c>
      <c r="M622" s="15"/>
      <c r="N622" s="15"/>
    </row>
    <row r="623" spans="1:14" ht="24">
      <c r="A623" s="11"/>
      <c r="B623" s="136">
        <v>31</v>
      </c>
      <c r="C623" s="85">
        <v>22321</v>
      </c>
      <c r="D623" s="61">
        <v>404.85</v>
      </c>
      <c r="E623" s="77">
        <v>1.796</v>
      </c>
      <c r="F623" s="60">
        <f t="shared" si="58"/>
        <v>0.15517440000000002</v>
      </c>
      <c r="G623" s="77">
        <f t="shared" si="59"/>
        <v>46.62468333333334</v>
      </c>
      <c r="H623" s="60">
        <f t="shared" si="60"/>
        <v>7.234957261440002</v>
      </c>
      <c r="I623" s="10" t="s">
        <v>158</v>
      </c>
      <c r="J623" s="61">
        <v>43.18341</v>
      </c>
      <c r="K623" s="61">
        <v>48.10381</v>
      </c>
      <c r="L623" s="61">
        <v>48.58683</v>
      </c>
      <c r="M623" s="15"/>
      <c r="N623" s="15"/>
    </row>
    <row r="624" spans="1:14" ht="24">
      <c r="A624" s="11"/>
      <c r="B624" s="136">
        <v>32</v>
      </c>
      <c r="C624" s="85">
        <v>22327</v>
      </c>
      <c r="D624" s="61">
        <v>404.79</v>
      </c>
      <c r="E624" s="77">
        <v>1.221</v>
      </c>
      <c r="F624" s="60">
        <f t="shared" si="58"/>
        <v>0.10549440000000002</v>
      </c>
      <c r="G624" s="77">
        <f t="shared" si="59"/>
        <v>27.275656666666663</v>
      </c>
      <c r="H624" s="60">
        <f t="shared" si="60"/>
        <v>2.877429034656</v>
      </c>
      <c r="I624" s="10" t="s">
        <v>159</v>
      </c>
      <c r="J624" s="61">
        <v>30.76833</v>
      </c>
      <c r="K624" s="61">
        <v>28.5506</v>
      </c>
      <c r="L624" s="61">
        <v>22.50804</v>
      </c>
      <c r="M624" s="15"/>
      <c r="N624" s="15"/>
    </row>
    <row r="625" spans="1:14" ht="24">
      <c r="A625" s="11"/>
      <c r="B625" s="136">
        <v>33</v>
      </c>
      <c r="C625" s="85">
        <v>22332</v>
      </c>
      <c r="D625" s="61">
        <v>404.89</v>
      </c>
      <c r="E625" s="77">
        <v>2.82</v>
      </c>
      <c r="F625" s="60">
        <f t="shared" si="58"/>
        <v>0.243648</v>
      </c>
      <c r="G625" s="77">
        <f t="shared" si="59"/>
        <v>25.227206666666664</v>
      </c>
      <c r="H625" s="60">
        <f t="shared" si="60"/>
        <v>6.14655844992</v>
      </c>
      <c r="I625" s="10" t="s">
        <v>160</v>
      </c>
      <c r="J625" s="61">
        <v>44.0024</v>
      </c>
      <c r="K625" s="61">
        <v>13.92887</v>
      </c>
      <c r="L625" s="61">
        <v>17.75035</v>
      </c>
      <c r="M625" s="15"/>
      <c r="N625" s="15"/>
    </row>
    <row r="626" spans="1:14" ht="24">
      <c r="A626" s="11"/>
      <c r="B626" s="136">
        <v>34</v>
      </c>
      <c r="C626" s="85">
        <v>22346</v>
      </c>
      <c r="D626" s="61">
        <v>404.84</v>
      </c>
      <c r="E626" s="77">
        <v>1.673</v>
      </c>
      <c r="F626" s="60">
        <f t="shared" si="58"/>
        <v>0.14454720000000001</v>
      </c>
      <c r="G626" s="77">
        <f t="shared" si="59"/>
        <v>15.745069999999998</v>
      </c>
      <c r="H626" s="60">
        <f t="shared" si="60"/>
        <v>2.275905782304</v>
      </c>
      <c r="I626" s="10" t="s">
        <v>161</v>
      </c>
      <c r="J626" s="61">
        <v>15.37279</v>
      </c>
      <c r="K626" s="61">
        <v>14.29633</v>
      </c>
      <c r="L626" s="61">
        <v>17.56609</v>
      </c>
      <c r="M626" s="15"/>
      <c r="N626" s="15"/>
    </row>
    <row r="627" spans="1:14" ht="24">
      <c r="A627" s="11"/>
      <c r="B627" s="136">
        <v>35</v>
      </c>
      <c r="C627" s="85">
        <v>22360</v>
      </c>
      <c r="D627" s="61">
        <v>404.88</v>
      </c>
      <c r="E627" s="77">
        <v>2.239</v>
      </c>
      <c r="F627" s="60">
        <f t="shared" si="58"/>
        <v>0.1934496</v>
      </c>
      <c r="G627" s="77">
        <f t="shared" si="59"/>
        <v>5.855363333333333</v>
      </c>
      <c r="H627" s="60">
        <f t="shared" si="60"/>
        <v>1.132717694688</v>
      </c>
      <c r="I627" s="10" t="s">
        <v>162</v>
      </c>
      <c r="J627" s="61">
        <v>17.56609</v>
      </c>
      <c r="K627" s="61">
        <v>0</v>
      </c>
      <c r="L627" s="61">
        <v>0</v>
      </c>
      <c r="M627" s="15"/>
      <c r="N627" s="15"/>
    </row>
    <row r="628" spans="2:15" s="203" customFormat="1" ht="24.75" thickBot="1">
      <c r="B628" s="204">
        <v>36</v>
      </c>
      <c r="C628" s="205">
        <v>22367</v>
      </c>
      <c r="D628" s="206">
        <v>404.82</v>
      </c>
      <c r="E628" s="207">
        <v>1.286</v>
      </c>
      <c r="F628" s="208">
        <f t="shared" si="58"/>
        <v>0.11111040000000001</v>
      </c>
      <c r="I628" s="250" t="s">
        <v>169</v>
      </c>
      <c r="J628" s="206">
        <v>0</v>
      </c>
      <c r="K628" s="206">
        <v>0</v>
      </c>
      <c r="L628" s="206">
        <v>0</v>
      </c>
      <c r="M628" s="210"/>
      <c r="N628" s="207">
        <f>+AVERAGE(J628:L628)</f>
        <v>0</v>
      </c>
      <c r="O628" s="208">
        <f>N628*F628</f>
        <v>0</v>
      </c>
    </row>
    <row r="629" spans="1:14" ht="24">
      <c r="A629" s="11"/>
      <c r="B629" s="136">
        <v>1</v>
      </c>
      <c r="C629" s="85">
        <v>22375</v>
      </c>
      <c r="D629" s="61">
        <v>404.78</v>
      </c>
      <c r="E629" s="77">
        <v>1.23</v>
      </c>
      <c r="F629" s="60">
        <f t="shared" si="58"/>
        <v>0.106272</v>
      </c>
      <c r="G629" s="77"/>
      <c r="H629" s="60"/>
      <c r="I629" s="84" t="s">
        <v>141</v>
      </c>
      <c r="J629" s="61"/>
      <c r="K629" s="61"/>
      <c r="L629" s="61"/>
      <c r="M629" s="15"/>
      <c r="N629" s="15"/>
    </row>
    <row r="630" spans="1:14" ht="24">
      <c r="A630" s="11"/>
      <c r="B630" s="136">
        <v>2</v>
      </c>
      <c r="C630" s="85">
        <v>22394</v>
      </c>
      <c r="D630" s="61">
        <v>405.12</v>
      </c>
      <c r="E630" s="77">
        <v>4.051</v>
      </c>
      <c r="F630" s="60">
        <f t="shared" si="58"/>
        <v>0.35000640000000005</v>
      </c>
      <c r="G630" s="77"/>
      <c r="H630" s="60"/>
      <c r="I630" s="10" t="s">
        <v>142</v>
      </c>
      <c r="J630" s="61"/>
      <c r="K630" s="61"/>
      <c r="L630" s="61"/>
      <c r="M630" s="15"/>
      <c r="N630" s="15"/>
    </row>
    <row r="631" spans="1:14" ht="24">
      <c r="A631" s="11"/>
      <c r="B631" s="136">
        <v>3</v>
      </c>
      <c r="C631" s="85"/>
      <c r="D631" s="61"/>
      <c r="E631" s="77"/>
      <c r="F631" s="60"/>
      <c r="G631" s="77"/>
      <c r="H631" s="60"/>
      <c r="I631" s="10" t="s">
        <v>143</v>
      </c>
      <c r="J631" s="61"/>
      <c r="K631" s="61"/>
      <c r="L631" s="61"/>
      <c r="M631" s="15"/>
      <c r="N631" s="15"/>
    </row>
    <row r="632" spans="1:14" ht="24">
      <c r="A632" s="11"/>
      <c r="B632" s="136">
        <v>4</v>
      </c>
      <c r="C632" s="85"/>
      <c r="D632" s="61"/>
      <c r="E632" s="77"/>
      <c r="F632" s="60"/>
      <c r="G632" s="77"/>
      <c r="H632" s="60"/>
      <c r="I632" s="10" t="s">
        <v>144</v>
      </c>
      <c r="J632" s="61"/>
      <c r="K632" s="61"/>
      <c r="L632" s="61"/>
      <c r="M632" s="15"/>
      <c r="N632" s="15"/>
    </row>
    <row r="633" spans="1:14" ht="24">
      <c r="A633" s="11"/>
      <c r="B633" s="136">
        <v>5</v>
      </c>
      <c r="C633" s="85"/>
      <c r="D633" s="61"/>
      <c r="E633" s="77"/>
      <c r="F633" s="60"/>
      <c r="G633" s="77"/>
      <c r="H633" s="60"/>
      <c r="I633" s="10" t="s">
        <v>116</v>
      </c>
      <c r="J633" s="61"/>
      <c r="K633" s="61"/>
      <c r="L633" s="61"/>
      <c r="M633" s="15"/>
      <c r="N633" s="15"/>
    </row>
    <row r="634" spans="1:14" ht="24">
      <c r="A634" s="11"/>
      <c r="B634" s="136">
        <v>6</v>
      </c>
      <c r="C634" s="85"/>
      <c r="D634" s="61"/>
      <c r="E634" s="77"/>
      <c r="F634" s="60"/>
      <c r="G634" s="77"/>
      <c r="H634" s="60"/>
      <c r="I634" s="10" t="s">
        <v>117</v>
      </c>
      <c r="J634" s="61"/>
      <c r="K634" s="61"/>
      <c r="L634" s="61"/>
      <c r="M634" s="15"/>
      <c r="N634" s="15"/>
    </row>
    <row r="635" spans="1:14" ht="24">
      <c r="A635" s="11"/>
      <c r="B635" s="136">
        <v>7</v>
      </c>
      <c r="C635" s="85"/>
      <c r="D635" s="61"/>
      <c r="E635" s="77"/>
      <c r="F635" s="60"/>
      <c r="G635" s="77"/>
      <c r="H635" s="60"/>
      <c r="I635" s="10" t="s">
        <v>146</v>
      </c>
      <c r="J635" s="61"/>
      <c r="K635" s="61"/>
      <c r="L635" s="61"/>
      <c r="M635" s="15"/>
      <c r="N635" s="15"/>
    </row>
    <row r="636" spans="1:14" ht="24">
      <c r="A636" s="11"/>
      <c r="B636" s="136">
        <v>8</v>
      </c>
      <c r="C636" s="85"/>
      <c r="D636" s="61"/>
      <c r="E636" s="77"/>
      <c r="F636" s="60"/>
      <c r="G636" s="77"/>
      <c r="H636" s="60"/>
      <c r="I636" s="10" t="s">
        <v>145</v>
      </c>
      <c r="J636" s="61"/>
      <c r="K636" s="61"/>
      <c r="L636" s="61"/>
      <c r="M636" s="15"/>
      <c r="N636" s="15"/>
    </row>
    <row r="637" spans="1:14" ht="24">
      <c r="A637" s="11"/>
      <c r="B637" s="136">
        <v>9</v>
      </c>
      <c r="C637" s="85"/>
      <c r="D637" s="61"/>
      <c r="E637" s="77"/>
      <c r="F637" s="60"/>
      <c r="G637" s="77"/>
      <c r="H637" s="60"/>
      <c r="I637" s="10" t="s">
        <v>118</v>
      </c>
      <c r="J637" s="61"/>
      <c r="K637" s="61"/>
      <c r="L637" s="61"/>
      <c r="M637" s="15"/>
      <c r="N637" s="15"/>
    </row>
    <row r="638" spans="1:14" ht="24">
      <c r="A638" s="11"/>
      <c r="B638" s="136"/>
      <c r="C638" s="85"/>
      <c r="D638" s="61"/>
      <c r="E638" s="77"/>
      <c r="F638" s="60"/>
      <c r="G638" s="77"/>
      <c r="H638" s="60"/>
      <c r="I638" s="10" t="s">
        <v>119</v>
      </c>
      <c r="J638" s="61"/>
      <c r="K638" s="61"/>
      <c r="L638" s="61"/>
      <c r="M638" s="15"/>
      <c r="N638" s="15"/>
    </row>
    <row r="639" spans="1:14" ht="24">
      <c r="A639" s="11"/>
      <c r="B639" s="136"/>
      <c r="C639" s="85"/>
      <c r="D639" s="61"/>
      <c r="E639" s="77"/>
      <c r="F639" s="60"/>
      <c r="G639" s="77"/>
      <c r="H639" s="60"/>
      <c r="I639" s="10" t="s">
        <v>147</v>
      </c>
      <c r="J639" s="61"/>
      <c r="K639" s="61"/>
      <c r="L639" s="61"/>
      <c r="M639" s="15"/>
      <c r="N639" s="15"/>
    </row>
    <row r="640" spans="1:14" ht="24">
      <c r="A640" s="11"/>
      <c r="B640" s="136"/>
      <c r="C640" s="85"/>
      <c r="D640" s="61"/>
      <c r="E640" s="77"/>
      <c r="F640" s="60"/>
      <c r="G640" s="77"/>
      <c r="H640" s="60"/>
      <c r="I640" s="10" t="s">
        <v>148</v>
      </c>
      <c r="J640" s="61"/>
      <c r="K640" s="61"/>
      <c r="L640" s="61"/>
      <c r="M640" s="15"/>
      <c r="N640" s="15"/>
    </row>
    <row r="641" spans="1:14" ht="24">
      <c r="A641" s="11"/>
      <c r="B641" s="136"/>
      <c r="C641" s="85"/>
      <c r="D641" s="61"/>
      <c r="E641" s="77"/>
      <c r="F641" s="60"/>
      <c r="G641" s="77"/>
      <c r="H641" s="60"/>
      <c r="I641" s="10" t="s">
        <v>149</v>
      </c>
      <c r="J641" s="61"/>
      <c r="K641" s="61"/>
      <c r="L641" s="61"/>
      <c r="M641" s="15"/>
      <c r="N641" s="15"/>
    </row>
    <row r="642" spans="1:14" ht="24">
      <c r="A642" s="11"/>
      <c r="B642" s="136"/>
      <c r="C642" s="85"/>
      <c r="D642" s="61"/>
      <c r="E642" s="77"/>
      <c r="F642" s="60"/>
      <c r="G642" s="77"/>
      <c r="H642" s="60"/>
      <c r="I642" s="10" t="s">
        <v>150</v>
      </c>
      <c r="J642" s="61"/>
      <c r="K642" s="61"/>
      <c r="L642" s="61"/>
      <c r="M642" s="15"/>
      <c r="N642" s="15"/>
    </row>
    <row r="643" spans="1:14" ht="24">
      <c r="A643" s="11"/>
      <c r="B643" s="136"/>
      <c r="C643" s="85"/>
      <c r="D643" s="61"/>
      <c r="E643" s="77"/>
      <c r="F643" s="60"/>
      <c r="G643" s="77"/>
      <c r="H643" s="60"/>
      <c r="I643" s="10" t="s">
        <v>151</v>
      </c>
      <c r="J643" s="61"/>
      <c r="K643" s="61"/>
      <c r="L643" s="61"/>
      <c r="M643" s="15"/>
      <c r="N643" s="15"/>
    </row>
    <row r="644" spans="1:14" ht="24">
      <c r="A644" s="11"/>
      <c r="B644" s="136"/>
      <c r="C644" s="85"/>
      <c r="D644" s="61"/>
      <c r="E644" s="77"/>
      <c r="F644" s="60"/>
      <c r="G644" s="77"/>
      <c r="H644" s="60"/>
      <c r="I644" s="10" t="s">
        <v>152</v>
      </c>
      <c r="J644" s="61"/>
      <c r="K644" s="61"/>
      <c r="L644" s="61"/>
      <c r="M644" s="15"/>
      <c r="N644" s="15"/>
    </row>
    <row r="645" spans="1:14" ht="24">
      <c r="A645" s="11"/>
      <c r="B645" s="136"/>
      <c r="C645" s="85"/>
      <c r="D645" s="61"/>
      <c r="E645" s="77"/>
      <c r="F645" s="60"/>
      <c r="G645" s="77"/>
      <c r="H645" s="60"/>
      <c r="I645" s="10" t="s">
        <v>153</v>
      </c>
      <c r="J645" s="61"/>
      <c r="K645" s="61"/>
      <c r="L645" s="61"/>
      <c r="M645" s="15"/>
      <c r="N645" s="15"/>
    </row>
    <row r="646" spans="1:14" ht="24">
      <c r="A646" s="11"/>
      <c r="B646" s="136"/>
      <c r="C646" s="85"/>
      <c r="D646" s="61"/>
      <c r="E646" s="77"/>
      <c r="F646" s="60"/>
      <c r="G646" s="77"/>
      <c r="H646" s="60"/>
      <c r="I646" s="10" t="s">
        <v>154</v>
      </c>
      <c r="J646" s="61"/>
      <c r="K646" s="61"/>
      <c r="L646" s="61"/>
      <c r="M646" s="15"/>
      <c r="N646" s="15"/>
    </row>
    <row r="647" spans="1:14" ht="24">
      <c r="A647" s="11"/>
      <c r="B647" s="136"/>
      <c r="C647" s="85"/>
      <c r="D647" s="61"/>
      <c r="E647" s="77"/>
      <c r="F647" s="60"/>
      <c r="G647" s="77"/>
      <c r="H647" s="60"/>
      <c r="I647" s="10" t="s">
        <v>155</v>
      </c>
      <c r="J647" s="61"/>
      <c r="K647" s="61"/>
      <c r="L647" s="61"/>
      <c r="M647" s="15"/>
      <c r="N647" s="15"/>
    </row>
    <row r="648" spans="1:14" ht="24">
      <c r="A648" s="11"/>
      <c r="B648" s="136"/>
      <c r="C648" s="85"/>
      <c r="D648" s="61"/>
      <c r="E648" s="77"/>
      <c r="F648" s="60"/>
      <c r="G648" s="77"/>
      <c r="H648" s="60"/>
      <c r="I648" s="10" t="s">
        <v>156</v>
      </c>
      <c r="J648" s="61"/>
      <c r="K648" s="61"/>
      <c r="L648" s="61"/>
      <c r="M648" s="15"/>
      <c r="N648" s="15"/>
    </row>
    <row r="649" spans="1:14" ht="24">
      <c r="A649" s="11"/>
      <c r="B649" s="136"/>
      <c r="C649" s="85"/>
      <c r="D649" s="61"/>
      <c r="E649" s="77"/>
      <c r="F649" s="60"/>
      <c r="G649" s="77"/>
      <c r="H649" s="60"/>
      <c r="I649" s="10" t="s">
        <v>110</v>
      </c>
      <c r="J649" s="61"/>
      <c r="K649" s="61"/>
      <c r="L649" s="61"/>
      <c r="M649" s="15"/>
      <c r="N649" s="15"/>
    </row>
    <row r="650" spans="1:14" ht="24">
      <c r="A650" s="11"/>
      <c r="B650" s="136"/>
      <c r="C650" s="85"/>
      <c r="D650" s="61"/>
      <c r="E650" s="77"/>
      <c r="F650" s="60"/>
      <c r="G650" s="77"/>
      <c r="H650" s="60"/>
      <c r="I650" s="10" t="s">
        <v>111</v>
      </c>
      <c r="J650" s="61"/>
      <c r="K650" s="61"/>
      <c r="L650" s="61"/>
      <c r="M650" s="15"/>
      <c r="N650" s="15"/>
    </row>
    <row r="651" spans="1:14" ht="24">
      <c r="A651" s="11"/>
      <c r="B651" s="136"/>
      <c r="C651" s="85"/>
      <c r="D651" s="61"/>
      <c r="E651" s="77"/>
      <c r="F651" s="60"/>
      <c r="G651" s="77"/>
      <c r="H651" s="60"/>
      <c r="I651" s="10" t="s">
        <v>157</v>
      </c>
      <c r="J651" s="61"/>
      <c r="K651" s="61"/>
      <c r="L651" s="61"/>
      <c r="M651" s="15"/>
      <c r="N651" s="15"/>
    </row>
    <row r="652" spans="1:14" ht="24">
      <c r="A652" s="11"/>
      <c r="B652" s="136"/>
      <c r="C652" s="85"/>
      <c r="D652" s="61"/>
      <c r="E652" s="77"/>
      <c r="F652" s="60"/>
      <c r="G652" s="77"/>
      <c r="H652" s="60"/>
      <c r="I652" s="10" t="s">
        <v>136</v>
      </c>
      <c r="J652" s="61"/>
      <c r="K652" s="61"/>
      <c r="L652" s="61"/>
      <c r="M652" s="15"/>
      <c r="N652" s="15"/>
    </row>
    <row r="653" spans="1:14" ht="24">
      <c r="A653" s="11"/>
      <c r="B653" s="136"/>
      <c r="C653" s="85"/>
      <c r="D653" s="61"/>
      <c r="E653" s="77"/>
      <c r="F653" s="60"/>
      <c r="G653" s="77"/>
      <c r="H653" s="60"/>
      <c r="I653" s="10" t="s">
        <v>113</v>
      </c>
      <c r="J653" s="61"/>
      <c r="K653" s="61"/>
      <c r="L653" s="61"/>
      <c r="M653" s="15"/>
      <c r="N653" s="15"/>
    </row>
    <row r="654" spans="1:14" ht="24">
      <c r="A654" s="11"/>
      <c r="B654" s="136"/>
      <c r="C654" s="85"/>
      <c r="D654" s="61"/>
      <c r="E654" s="77"/>
      <c r="F654" s="60"/>
      <c r="G654" s="77"/>
      <c r="H654" s="60"/>
      <c r="I654" s="10" t="s">
        <v>114</v>
      </c>
      <c r="J654" s="61"/>
      <c r="K654" s="61"/>
      <c r="L654" s="61"/>
      <c r="M654" s="15"/>
      <c r="N654" s="15"/>
    </row>
    <row r="655" spans="1:14" ht="24">
      <c r="A655" s="11"/>
      <c r="B655" s="136"/>
      <c r="C655" s="85"/>
      <c r="D655" s="61"/>
      <c r="E655" s="77"/>
      <c r="F655" s="60"/>
      <c r="G655" s="77"/>
      <c r="H655" s="60"/>
      <c r="I655" s="10" t="s">
        <v>137</v>
      </c>
      <c r="J655" s="61"/>
      <c r="K655" s="61"/>
      <c r="L655" s="61"/>
      <c r="M655" s="15"/>
      <c r="N655" s="15"/>
    </row>
    <row r="656" spans="1:14" ht="24">
      <c r="A656" s="11"/>
      <c r="B656" s="136"/>
      <c r="C656" s="85"/>
      <c r="D656" s="61"/>
      <c r="E656" s="77"/>
      <c r="F656" s="60"/>
      <c r="G656" s="77"/>
      <c r="H656" s="60"/>
      <c r="I656" s="10" t="s">
        <v>138</v>
      </c>
      <c r="J656" s="61"/>
      <c r="K656" s="61"/>
      <c r="L656" s="61"/>
      <c r="M656" s="15"/>
      <c r="N656" s="15"/>
    </row>
    <row r="657" spans="1:14" ht="24">
      <c r="A657" s="11"/>
      <c r="B657" s="136"/>
      <c r="C657" s="85"/>
      <c r="D657" s="61"/>
      <c r="E657" s="77"/>
      <c r="F657" s="60"/>
      <c r="G657" s="77"/>
      <c r="H657" s="60"/>
      <c r="I657" s="10" t="s">
        <v>139</v>
      </c>
      <c r="J657" s="61"/>
      <c r="K657" s="61"/>
      <c r="L657" s="61"/>
      <c r="M657" s="15"/>
      <c r="N657" s="15"/>
    </row>
    <row r="658" spans="1:14" ht="24">
      <c r="A658" s="11"/>
      <c r="B658" s="136"/>
      <c r="C658" s="85"/>
      <c r="D658" s="61"/>
      <c r="E658" s="77"/>
      <c r="F658" s="60"/>
      <c r="G658" s="77"/>
      <c r="H658" s="60"/>
      <c r="I658" s="10" t="s">
        <v>140</v>
      </c>
      <c r="J658" s="61"/>
      <c r="K658" s="61"/>
      <c r="L658" s="61"/>
      <c r="M658" s="15"/>
      <c r="N658" s="15"/>
    </row>
    <row r="659" spans="1:14" ht="24">
      <c r="A659" s="11"/>
      <c r="B659" s="136"/>
      <c r="C659" s="85"/>
      <c r="D659" s="61"/>
      <c r="E659" s="77"/>
      <c r="F659" s="60"/>
      <c r="G659" s="77"/>
      <c r="H659" s="60"/>
      <c r="I659" s="10" t="s">
        <v>158</v>
      </c>
      <c r="J659" s="61"/>
      <c r="K659" s="61"/>
      <c r="L659" s="61"/>
      <c r="M659" s="15"/>
      <c r="N659" s="15"/>
    </row>
    <row r="660" spans="1:14" ht="24">
      <c r="A660" s="11"/>
      <c r="B660" s="136"/>
      <c r="C660" s="85"/>
      <c r="D660" s="61"/>
      <c r="E660" s="77"/>
      <c r="F660" s="60"/>
      <c r="G660" s="77"/>
      <c r="H660" s="60"/>
      <c r="I660" s="10" t="s">
        <v>159</v>
      </c>
      <c r="J660" s="61"/>
      <c r="K660" s="61"/>
      <c r="L660" s="61"/>
      <c r="M660" s="15"/>
      <c r="N660" s="15"/>
    </row>
    <row r="661" spans="1:14" ht="24">
      <c r="A661" s="11"/>
      <c r="B661" s="136"/>
      <c r="C661" s="85"/>
      <c r="D661" s="61"/>
      <c r="E661" s="77"/>
      <c r="F661" s="60"/>
      <c r="G661" s="77"/>
      <c r="H661" s="60"/>
      <c r="I661" s="10" t="s">
        <v>160</v>
      </c>
      <c r="J661" s="61"/>
      <c r="K661" s="61"/>
      <c r="L661" s="61"/>
      <c r="M661" s="15"/>
      <c r="N661" s="15"/>
    </row>
    <row r="662" spans="1:14" ht="24">
      <c r="A662" s="11"/>
      <c r="B662" s="136"/>
      <c r="C662" s="85"/>
      <c r="D662" s="61"/>
      <c r="E662" s="77"/>
      <c r="F662" s="60"/>
      <c r="G662" s="77"/>
      <c r="H662" s="60"/>
      <c r="I662" s="10" t="s">
        <v>161</v>
      </c>
      <c r="J662" s="61"/>
      <c r="K662" s="61"/>
      <c r="L662" s="61"/>
      <c r="M662" s="15"/>
      <c r="N662" s="15"/>
    </row>
    <row r="663" spans="1:14" ht="24">
      <c r="A663" s="11"/>
      <c r="B663" s="136"/>
      <c r="C663" s="85"/>
      <c r="D663" s="61"/>
      <c r="E663" s="77"/>
      <c r="F663" s="60"/>
      <c r="G663" s="77"/>
      <c r="H663" s="60"/>
      <c r="I663" s="10" t="s">
        <v>162</v>
      </c>
      <c r="J663" s="61"/>
      <c r="K663" s="61"/>
      <c r="L663" s="61"/>
      <c r="M663" s="15"/>
      <c r="N663" s="15"/>
    </row>
    <row r="664" spans="1:14" ht="24.75" thickBot="1">
      <c r="A664" s="11"/>
      <c r="B664" s="136"/>
      <c r="C664" s="85"/>
      <c r="D664" s="61"/>
      <c r="E664" s="77"/>
      <c r="F664" s="60"/>
      <c r="G664" s="77"/>
      <c r="H664" s="60"/>
      <c r="I664" s="250" t="s">
        <v>169</v>
      </c>
      <c r="J664" s="61"/>
      <c r="K664" s="61"/>
      <c r="L664" s="61"/>
      <c r="M664" s="15"/>
      <c r="N664" s="15"/>
    </row>
    <row r="665" spans="1:14" ht="24">
      <c r="A665" s="11"/>
      <c r="B665" s="136"/>
      <c r="C665" s="85"/>
      <c r="D665" s="61"/>
      <c r="E665" s="77"/>
      <c r="F665" s="60"/>
      <c r="G665" s="77"/>
      <c r="H665" s="60"/>
      <c r="I665" s="10"/>
      <c r="J665" s="61"/>
      <c r="K665" s="61"/>
      <c r="L665" s="61"/>
      <c r="M665" s="15"/>
      <c r="N665" s="15"/>
    </row>
    <row r="666" spans="1:14" ht="24">
      <c r="A666" s="11"/>
      <c r="B666" s="136"/>
      <c r="C666" s="85"/>
      <c r="D666" s="61"/>
      <c r="E666" s="77"/>
      <c r="F666" s="60"/>
      <c r="G666" s="77"/>
      <c r="H666" s="60"/>
      <c r="I666" s="10"/>
      <c r="J666" s="61"/>
      <c r="K666" s="61"/>
      <c r="L666" s="61"/>
      <c r="M666" s="15"/>
      <c r="N666" s="15"/>
    </row>
    <row r="667" spans="1:14" ht="24">
      <c r="A667" s="11"/>
      <c r="B667" s="136"/>
      <c r="C667" s="85"/>
      <c r="D667" s="61"/>
      <c r="E667" s="77"/>
      <c r="F667" s="60"/>
      <c r="G667" s="77"/>
      <c r="H667" s="60"/>
      <c r="I667" s="10"/>
      <c r="J667" s="61"/>
      <c r="K667" s="61"/>
      <c r="L667" s="61"/>
      <c r="M667" s="15"/>
      <c r="N667" s="15"/>
    </row>
    <row r="668" spans="1:14" ht="24">
      <c r="A668" s="11"/>
      <c r="B668" s="136"/>
      <c r="C668" s="85"/>
      <c r="D668" s="61"/>
      <c r="E668" s="77"/>
      <c r="F668" s="60"/>
      <c r="G668" s="77"/>
      <c r="H668" s="60"/>
      <c r="I668" s="10"/>
      <c r="J668" s="61"/>
      <c r="K668" s="61"/>
      <c r="L668" s="61"/>
      <c r="M668" s="15"/>
      <c r="N668" s="15"/>
    </row>
    <row r="669" spans="1:14" ht="24">
      <c r="A669" s="11"/>
      <c r="B669" s="136"/>
      <c r="C669" s="85"/>
      <c r="D669" s="61"/>
      <c r="E669" s="77"/>
      <c r="F669" s="60"/>
      <c r="G669" s="77"/>
      <c r="H669" s="60"/>
      <c r="I669" s="10"/>
      <c r="J669" s="61"/>
      <c r="K669" s="61"/>
      <c r="L669" s="61"/>
      <c r="M669" s="15"/>
      <c r="N669" s="15"/>
    </row>
    <row r="670" spans="1:14" ht="24">
      <c r="A670" s="11"/>
      <c r="B670" s="136"/>
      <c r="C670" s="85"/>
      <c r="D670" s="61"/>
      <c r="E670" s="77"/>
      <c r="F670" s="60"/>
      <c r="G670" s="77"/>
      <c r="H670" s="60"/>
      <c r="I670" s="10"/>
      <c r="J670" s="61"/>
      <c r="K670" s="61"/>
      <c r="L670" s="61"/>
      <c r="M670" s="15"/>
      <c r="N670" s="15"/>
    </row>
    <row r="671" spans="1:14" ht="24">
      <c r="A671" s="11"/>
      <c r="B671" s="136"/>
      <c r="C671" s="85"/>
      <c r="D671" s="61"/>
      <c r="E671" s="77"/>
      <c r="F671" s="60"/>
      <c r="G671" s="77"/>
      <c r="H671" s="60"/>
      <c r="I671" s="10"/>
      <c r="J671" s="61"/>
      <c r="K671" s="61"/>
      <c r="L671" s="61"/>
      <c r="M671" s="15"/>
      <c r="N671" s="15"/>
    </row>
    <row r="672" spans="1:14" ht="24">
      <c r="A672" s="11"/>
      <c r="B672" s="136"/>
      <c r="C672" s="85"/>
      <c r="D672" s="61"/>
      <c r="E672" s="77"/>
      <c r="F672" s="60"/>
      <c r="G672" s="77"/>
      <c r="H672" s="60"/>
      <c r="I672" s="10"/>
      <c r="J672" s="61"/>
      <c r="K672" s="61"/>
      <c r="L672" s="61"/>
      <c r="M672" s="15"/>
      <c r="N672" s="15"/>
    </row>
    <row r="673" spans="1:14" ht="24">
      <c r="A673" s="11"/>
      <c r="B673" s="136"/>
      <c r="C673" s="85"/>
      <c r="D673" s="61"/>
      <c r="E673" s="77"/>
      <c r="F673" s="60"/>
      <c r="G673" s="77"/>
      <c r="H673" s="60"/>
      <c r="I673" s="10"/>
      <c r="J673" s="61"/>
      <c r="K673" s="61"/>
      <c r="L673" s="61"/>
      <c r="M673" s="15"/>
      <c r="N673" s="15"/>
    </row>
    <row r="674" spans="1:14" ht="24">
      <c r="A674" s="11"/>
      <c r="B674" s="136"/>
      <c r="C674" s="85"/>
      <c r="D674" s="61"/>
      <c r="E674" s="77"/>
      <c r="F674" s="60"/>
      <c r="G674" s="77"/>
      <c r="H674" s="60"/>
      <c r="I674" s="10"/>
      <c r="J674" s="61"/>
      <c r="K674" s="61"/>
      <c r="L674" s="61"/>
      <c r="M674" s="15"/>
      <c r="N674" s="15"/>
    </row>
    <row r="675" spans="1:14" ht="24">
      <c r="A675" s="11"/>
      <c r="B675" s="136"/>
      <c r="C675" s="85"/>
      <c r="D675" s="61"/>
      <c r="E675" s="77"/>
      <c r="F675" s="60"/>
      <c r="G675" s="77"/>
      <c r="H675" s="60"/>
      <c r="I675" s="10"/>
      <c r="J675" s="61"/>
      <c r="K675" s="61"/>
      <c r="L675" s="61"/>
      <c r="M675" s="15"/>
      <c r="N675" s="15"/>
    </row>
    <row r="676" spans="1:14" ht="24">
      <c r="A676" s="11"/>
      <c r="B676" s="136"/>
      <c r="C676" s="85"/>
      <c r="D676" s="61"/>
      <c r="E676" s="77"/>
      <c r="F676" s="60"/>
      <c r="G676" s="77"/>
      <c r="H676" s="60"/>
      <c r="I676" s="10"/>
      <c r="J676" s="61"/>
      <c r="K676" s="61"/>
      <c r="L676" s="61"/>
      <c r="M676" s="15"/>
      <c r="N676" s="15"/>
    </row>
    <row r="677" spans="1:14" ht="24">
      <c r="A677" s="11"/>
      <c r="B677" s="136"/>
      <c r="C677" s="85"/>
      <c r="D677" s="61"/>
      <c r="E677" s="77"/>
      <c r="F677" s="60"/>
      <c r="G677" s="77"/>
      <c r="H677" s="60"/>
      <c r="I677" s="10"/>
      <c r="J677" s="61"/>
      <c r="K677" s="61"/>
      <c r="L677" s="61"/>
      <c r="M677" s="15"/>
      <c r="N677" s="15"/>
    </row>
    <row r="678" spans="1:14" ht="24">
      <c r="A678" s="11"/>
      <c r="B678" s="136"/>
      <c r="C678" s="85"/>
      <c r="D678" s="61"/>
      <c r="E678" s="77"/>
      <c r="F678" s="60"/>
      <c r="G678" s="77"/>
      <c r="H678" s="60"/>
      <c r="I678" s="10"/>
      <c r="J678" s="61"/>
      <c r="K678" s="61"/>
      <c r="L678" s="61"/>
      <c r="M678" s="15"/>
      <c r="N678" s="15"/>
    </row>
    <row r="679" spans="1:14" ht="24">
      <c r="A679" s="11"/>
      <c r="B679" s="136"/>
      <c r="C679" s="85"/>
      <c r="D679" s="61"/>
      <c r="E679" s="77"/>
      <c r="F679" s="60"/>
      <c r="G679" s="77"/>
      <c r="H679" s="60"/>
      <c r="I679" s="10"/>
      <c r="J679" s="61"/>
      <c r="K679" s="61"/>
      <c r="L679" s="61"/>
      <c r="M679" s="15"/>
      <c r="N679" s="15"/>
    </row>
    <row r="680" spans="1:14" ht="24">
      <c r="A680" s="11"/>
      <c r="B680" s="136"/>
      <c r="C680" s="85"/>
      <c r="D680" s="61"/>
      <c r="E680" s="77"/>
      <c r="F680" s="60"/>
      <c r="G680" s="77"/>
      <c r="H680" s="60"/>
      <c r="I680" s="10"/>
      <c r="J680" s="61"/>
      <c r="K680" s="61"/>
      <c r="L680" s="61"/>
      <c r="M680" s="15"/>
      <c r="N680" s="15"/>
    </row>
    <row r="681" spans="1:14" ht="24">
      <c r="A681" s="11"/>
      <c r="B681" s="136"/>
      <c r="C681" s="85"/>
      <c r="D681" s="61"/>
      <c r="E681" s="77"/>
      <c r="F681" s="60"/>
      <c r="G681" s="77"/>
      <c r="H681" s="60"/>
      <c r="I681" s="10"/>
      <c r="J681" s="61"/>
      <c r="K681" s="61"/>
      <c r="L681" s="61"/>
      <c r="M681" s="15"/>
      <c r="N681" s="15"/>
    </row>
    <row r="682" spans="1:14" ht="24">
      <c r="A682" s="11"/>
      <c r="B682" s="136"/>
      <c r="C682" s="85"/>
      <c r="D682" s="61"/>
      <c r="E682" s="77"/>
      <c r="F682" s="60"/>
      <c r="G682" s="77"/>
      <c r="H682" s="60"/>
      <c r="I682" s="10"/>
      <c r="J682" s="61"/>
      <c r="K682" s="61"/>
      <c r="L682" s="61"/>
      <c r="M682" s="15"/>
      <c r="N682" s="15"/>
    </row>
    <row r="683" spans="1:14" ht="24">
      <c r="A683" s="11"/>
      <c r="B683" s="136"/>
      <c r="C683" s="85"/>
      <c r="D683" s="61"/>
      <c r="E683" s="77"/>
      <c r="F683" s="60"/>
      <c r="G683" s="77"/>
      <c r="H683" s="60"/>
      <c r="I683" s="10"/>
      <c r="J683" s="61"/>
      <c r="K683" s="61"/>
      <c r="L683" s="61"/>
      <c r="M683" s="15"/>
      <c r="N683" s="15"/>
    </row>
    <row r="684" spans="1:14" ht="24">
      <c r="A684" s="11"/>
      <c r="B684" s="136"/>
      <c r="C684" s="85"/>
      <c r="D684" s="61"/>
      <c r="E684" s="77"/>
      <c r="F684" s="60"/>
      <c r="G684" s="77"/>
      <c r="H684" s="60"/>
      <c r="I684" s="10"/>
      <c r="J684" s="61"/>
      <c r="K684" s="61"/>
      <c r="L684" s="61"/>
      <c r="M684" s="15"/>
      <c r="N684" s="15"/>
    </row>
    <row r="685" spans="1:14" ht="24">
      <c r="A685" s="11"/>
      <c r="B685" s="136"/>
      <c r="C685" s="85"/>
      <c r="D685" s="61"/>
      <c r="E685" s="77"/>
      <c r="F685" s="60"/>
      <c r="G685" s="77"/>
      <c r="H685" s="60"/>
      <c r="I685" s="10"/>
      <c r="J685" s="61"/>
      <c r="K685" s="61"/>
      <c r="L685" s="61"/>
      <c r="M685" s="15"/>
      <c r="N685" s="15"/>
    </row>
    <row r="686" spans="1:14" ht="24">
      <c r="A686" s="11"/>
      <c r="B686" s="136"/>
      <c r="C686" s="85"/>
      <c r="D686" s="61"/>
      <c r="E686" s="77"/>
      <c r="F686" s="60"/>
      <c r="G686" s="77"/>
      <c r="H686" s="60"/>
      <c r="I686" s="10"/>
      <c r="J686" s="61"/>
      <c r="K686" s="61"/>
      <c r="L686" s="61"/>
      <c r="M686" s="15"/>
      <c r="N686" s="15"/>
    </row>
    <row r="687" spans="1:14" ht="24">
      <c r="A687" s="11"/>
      <c r="B687" s="136"/>
      <c r="C687" s="85"/>
      <c r="D687" s="61"/>
      <c r="E687" s="77"/>
      <c r="F687" s="60"/>
      <c r="G687" s="77"/>
      <c r="H687" s="60"/>
      <c r="I687" s="10"/>
      <c r="J687" s="61"/>
      <c r="K687" s="61"/>
      <c r="L687" s="61"/>
      <c r="M687" s="15"/>
      <c r="N687" s="15"/>
    </row>
    <row r="688" spans="1:14" ht="24">
      <c r="A688" s="11"/>
      <c r="B688" s="136"/>
      <c r="C688" s="85"/>
      <c r="D688" s="61"/>
      <c r="E688" s="77"/>
      <c r="F688" s="60"/>
      <c r="G688" s="77"/>
      <c r="H688" s="60"/>
      <c r="I688" s="10"/>
      <c r="J688" s="61"/>
      <c r="K688" s="61"/>
      <c r="L688" s="61"/>
      <c r="M688" s="15"/>
      <c r="N688" s="15"/>
    </row>
    <row r="689" spans="1:14" ht="24">
      <c r="A689" s="11"/>
      <c r="B689" s="136"/>
      <c r="C689" s="85"/>
      <c r="D689" s="61"/>
      <c r="E689" s="77"/>
      <c r="F689" s="60"/>
      <c r="G689" s="77"/>
      <c r="H689" s="60"/>
      <c r="I689" s="10"/>
      <c r="J689" s="61"/>
      <c r="K689" s="61"/>
      <c r="L689" s="61"/>
      <c r="M689" s="15"/>
      <c r="N689" s="15"/>
    </row>
    <row r="690" spans="1:14" ht="24">
      <c r="A690" s="11"/>
      <c r="B690" s="136"/>
      <c r="C690" s="85"/>
      <c r="D690" s="61"/>
      <c r="E690" s="77"/>
      <c r="F690" s="60"/>
      <c r="G690" s="77"/>
      <c r="H690" s="60"/>
      <c r="I690" s="10"/>
      <c r="J690" s="61"/>
      <c r="K690" s="61"/>
      <c r="L690" s="61"/>
      <c r="M690" s="15"/>
      <c r="N690" s="15"/>
    </row>
    <row r="691" spans="1:14" ht="24">
      <c r="A691" s="11"/>
      <c r="B691" s="136"/>
      <c r="C691" s="85"/>
      <c r="D691" s="61"/>
      <c r="E691" s="77"/>
      <c r="F691" s="60"/>
      <c r="G691" s="77"/>
      <c r="H691" s="60"/>
      <c r="I691" s="10"/>
      <c r="J691" s="61"/>
      <c r="K691" s="61"/>
      <c r="L691" s="61"/>
      <c r="M691" s="15"/>
      <c r="N691" s="15"/>
    </row>
    <row r="692" spans="1:14" ht="24">
      <c r="A692" s="11"/>
      <c r="B692" s="136"/>
      <c r="C692" s="85"/>
      <c r="D692" s="61"/>
      <c r="E692" s="77"/>
      <c r="F692" s="60"/>
      <c r="G692" s="77"/>
      <c r="H692" s="60"/>
      <c r="I692" s="10"/>
      <c r="J692" s="61"/>
      <c r="K692" s="61"/>
      <c r="L692" s="61"/>
      <c r="M692" s="15"/>
      <c r="N692" s="15"/>
    </row>
    <row r="693" spans="1:14" ht="24">
      <c r="A693" s="11"/>
      <c r="B693" s="136"/>
      <c r="C693" s="85"/>
      <c r="D693" s="61"/>
      <c r="E693" s="77"/>
      <c r="F693" s="60"/>
      <c r="G693" s="77"/>
      <c r="H693" s="60"/>
      <c r="I693" s="10"/>
      <c r="J693" s="61"/>
      <c r="K693" s="61"/>
      <c r="L693" s="61"/>
      <c r="M693" s="15"/>
      <c r="N693" s="15"/>
    </row>
    <row r="694" spans="1:14" ht="24">
      <c r="A694" s="11"/>
      <c r="B694" s="136"/>
      <c r="C694" s="85"/>
      <c r="D694" s="61"/>
      <c r="E694" s="77"/>
      <c r="F694" s="60"/>
      <c r="G694" s="77"/>
      <c r="H694" s="60"/>
      <c r="I694" s="10"/>
      <c r="J694" s="61"/>
      <c r="K694" s="61"/>
      <c r="L694" s="61"/>
      <c r="M694" s="15"/>
      <c r="N694" s="15"/>
    </row>
    <row r="695" spans="1:14" ht="24">
      <c r="A695" s="11"/>
      <c r="B695" s="136"/>
      <c r="C695" s="85"/>
      <c r="D695" s="61"/>
      <c r="E695" s="77"/>
      <c r="F695" s="60"/>
      <c r="G695" s="77"/>
      <c r="H695" s="60"/>
      <c r="I695" s="10"/>
      <c r="J695" s="61"/>
      <c r="K695" s="61"/>
      <c r="L695" s="61"/>
      <c r="M695" s="15"/>
      <c r="N695" s="15"/>
    </row>
    <row r="696" spans="1:14" ht="24">
      <c r="A696" s="11"/>
      <c r="B696" s="136"/>
      <c r="C696" s="85"/>
      <c r="D696" s="61"/>
      <c r="E696" s="77"/>
      <c r="F696" s="60"/>
      <c r="G696" s="77"/>
      <c r="H696" s="60"/>
      <c r="I696" s="10"/>
      <c r="J696" s="61"/>
      <c r="K696" s="61"/>
      <c r="L696" s="61"/>
      <c r="M696" s="15"/>
      <c r="N696" s="15"/>
    </row>
    <row r="697" spans="1:14" ht="24">
      <c r="A697" s="11"/>
      <c r="B697" s="136"/>
      <c r="C697" s="85"/>
      <c r="D697" s="61"/>
      <c r="E697" s="77"/>
      <c r="F697" s="60"/>
      <c r="G697" s="77"/>
      <c r="H697" s="60"/>
      <c r="I697" s="10"/>
      <c r="J697" s="61"/>
      <c r="K697" s="61"/>
      <c r="L697" s="61"/>
      <c r="M697" s="15"/>
      <c r="N697" s="15"/>
    </row>
    <row r="698" spans="1:14" ht="24">
      <c r="A698" s="11"/>
      <c r="B698" s="136"/>
      <c r="C698" s="85"/>
      <c r="D698" s="61"/>
      <c r="E698" s="77"/>
      <c r="F698" s="60"/>
      <c r="G698" s="77"/>
      <c r="H698" s="60"/>
      <c r="I698" s="10"/>
      <c r="J698" s="61"/>
      <c r="K698" s="61"/>
      <c r="L698" s="61"/>
      <c r="M698" s="15"/>
      <c r="N698" s="15"/>
    </row>
    <row r="699" spans="1:14" ht="24">
      <c r="A699" s="11"/>
      <c r="B699" s="136"/>
      <c r="C699" s="85"/>
      <c r="D699" s="61"/>
      <c r="E699" s="77"/>
      <c r="F699" s="60"/>
      <c r="G699" s="77"/>
      <c r="H699" s="60"/>
      <c r="I699" s="10"/>
      <c r="J699" s="61"/>
      <c r="K699" s="61"/>
      <c r="L699" s="61"/>
      <c r="M699" s="15"/>
      <c r="N699" s="15"/>
    </row>
    <row r="700" spans="1:14" ht="24">
      <c r="A700" s="11"/>
      <c r="B700" s="136"/>
      <c r="C700" s="85"/>
      <c r="D700" s="61"/>
      <c r="E700" s="77"/>
      <c r="F700" s="60"/>
      <c r="G700" s="77"/>
      <c r="H700" s="60"/>
      <c r="I700" s="10"/>
      <c r="J700" s="61"/>
      <c r="K700" s="61"/>
      <c r="L700" s="61"/>
      <c r="M700" s="15"/>
      <c r="N700" s="15"/>
    </row>
    <row r="701" spans="1:14" ht="24">
      <c r="A701" s="11"/>
      <c r="B701" s="136"/>
      <c r="C701" s="85"/>
      <c r="D701" s="61"/>
      <c r="E701" s="77"/>
      <c r="F701" s="60"/>
      <c r="G701" s="77"/>
      <c r="H701" s="60"/>
      <c r="I701" s="10"/>
      <c r="J701" s="61"/>
      <c r="K701" s="61"/>
      <c r="L701" s="61"/>
      <c r="M701" s="15"/>
      <c r="N701" s="15"/>
    </row>
    <row r="702" spans="1:14" ht="24">
      <c r="A702" s="11"/>
      <c r="B702" s="136"/>
      <c r="C702" s="85"/>
      <c r="D702" s="61"/>
      <c r="E702" s="77"/>
      <c r="F702" s="60"/>
      <c r="G702" s="77"/>
      <c r="H702" s="60"/>
      <c r="I702" s="10"/>
      <c r="J702" s="61"/>
      <c r="K702" s="61"/>
      <c r="L702" s="61"/>
      <c r="M702" s="15"/>
      <c r="N702" s="15"/>
    </row>
    <row r="703" spans="1:14" ht="24">
      <c r="A703" s="11"/>
      <c r="B703" s="136"/>
      <c r="C703" s="85"/>
      <c r="D703" s="61"/>
      <c r="E703" s="77"/>
      <c r="F703" s="60"/>
      <c r="G703" s="77"/>
      <c r="H703" s="60"/>
      <c r="I703" s="10"/>
      <c r="J703" s="61"/>
      <c r="K703" s="61"/>
      <c r="L703" s="61"/>
      <c r="M703" s="15"/>
      <c r="N703" s="15"/>
    </row>
    <row r="704" spans="1:14" ht="24">
      <c r="A704" s="11"/>
      <c r="B704" s="136"/>
      <c r="C704" s="85"/>
      <c r="D704" s="61"/>
      <c r="E704" s="77"/>
      <c r="F704" s="60"/>
      <c r="G704" s="77"/>
      <c r="H704" s="60"/>
      <c r="I704" s="10"/>
      <c r="J704" s="61"/>
      <c r="K704" s="61"/>
      <c r="L704" s="61"/>
      <c r="M704" s="15"/>
      <c r="N704" s="15"/>
    </row>
    <row r="705" spans="1:14" ht="24">
      <c r="A705" s="11"/>
      <c r="B705" s="136"/>
      <c r="C705" s="85"/>
      <c r="D705" s="61"/>
      <c r="E705" s="77"/>
      <c r="F705" s="60"/>
      <c r="G705" s="77"/>
      <c r="H705" s="60"/>
      <c r="I705" s="10"/>
      <c r="J705" s="61"/>
      <c r="K705" s="61"/>
      <c r="L705" s="61"/>
      <c r="M705" s="15"/>
      <c r="N705" s="15"/>
    </row>
    <row r="706" spans="1:14" ht="24">
      <c r="A706" s="11"/>
      <c r="B706" s="136"/>
      <c r="C706" s="85"/>
      <c r="D706" s="61"/>
      <c r="E706" s="77"/>
      <c r="F706" s="60"/>
      <c r="G706" s="77"/>
      <c r="H706" s="60"/>
      <c r="I706" s="10"/>
      <c r="J706" s="61"/>
      <c r="K706" s="61"/>
      <c r="L706" s="61"/>
      <c r="M706" s="15"/>
      <c r="N706" s="15"/>
    </row>
    <row r="707" spans="1:14" ht="24">
      <c r="A707" s="11"/>
      <c r="B707" s="136"/>
      <c r="C707" s="85"/>
      <c r="D707" s="61"/>
      <c r="E707" s="77"/>
      <c r="F707" s="60"/>
      <c r="G707" s="77"/>
      <c r="H707" s="60"/>
      <c r="I707" s="10"/>
      <c r="J707" s="61"/>
      <c r="K707" s="61"/>
      <c r="L707" s="61"/>
      <c r="M707" s="15"/>
      <c r="N707" s="15"/>
    </row>
    <row r="708" spans="1:14" ht="24">
      <c r="A708" s="11"/>
      <c r="B708" s="136"/>
      <c r="C708" s="85"/>
      <c r="D708" s="61"/>
      <c r="E708" s="77"/>
      <c r="F708" s="60"/>
      <c r="G708" s="77"/>
      <c r="H708" s="60"/>
      <c r="I708" s="10"/>
      <c r="J708" s="61"/>
      <c r="K708" s="61"/>
      <c r="L708" s="61"/>
      <c r="M708" s="15"/>
      <c r="N708" s="15"/>
    </row>
    <row r="709" spans="1:14" ht="24">
      <c r="A709" s="11"/>
      <c r="B709" s="136"/>
      <c r="C709" s="85"/>
      <c r="D709" s="61"/>
      <c r="E709" s="77"/>
      <c r="F709" s="60"/>
      <c r="G709" s="77"/>
      <c r="H709" s="60"/>
      <c r="I709" s="10"/>
      <c r="J709" s="61"/>
      <c r="K709" s="61"/>
      <c r="L709" s="61"/>
      <c r="M709" s="15"/>
      <c r="N709" s="15"/>
    </row>
    <row r="710" spans="1:14" ht="24">
      <c r="A710" s="11"/>
      <c r="B710" s="136"/>
      <c r="C710" s="85"/>
      <c r="D710" s="61"/>
      <c r="E710" s="77"/>
      <c r="F710" s="60"/>
      <c r="G710" s="77"/>
      <c r="H710" s="60"/>
      <c r="I710" s="10"/>
      <c r="J710" s="61"/>
      <c r="K710" s="61"/>
      <c r="L710" s="61"/>
      <c r="M710" s="15"/>
      <c r="N710" s="15"/>
    </row>
    <row r="711" spans="1:14" ht="24">
      <c r="A711" s="11"/>
      <c r="B711" s="136"/>
      <c r="C711" s="85"/>
      <c r="D711" s="61"/>
      <c r="E711" s="77"/>
      <c r="F711" s="60"/>
      <c r="G711" s="77"/>
      <c r="H711" s="60"/>
      <c r="I711" s="10"/>
      <c r="J711" s="61"/>
      <c r="K711" s="61"/>
      <c r="L711" s="61"/>
      <c r="M711" s="15"/>
      <c r="N711" s="15"/>
    </row>
    <row r="712" spans="1:14" ht="24">
      <c r="A712" s="11"/>
      <c r="B712" s="136"/>
      <c r="C712" s="85"/>
      <c r="D712" s="61"/>
      <c r="E712" s="77"/>
      <c r="F712" s="60"/>
      <c r="G712" s="77"/>
      <c r="H712" s="60"/>
      <c r="I712" s="10"/>
      <c r="J712" s="61"/>
      <c r="K712" s="61"/>
      <c r="L712" s="61"/>
      <c r="M712" s="15"/>
      <c r="N712" s="15"/>
    </row>
    <row r="713" spans="1:14" ht="24">
      <c r="A713" s="11"/>
      <c r="B713" s="136"/>
      <c r="C713" s="85"/>
      <c r="D713" s="61"/>
      <c r="E713" s="77"/>
      <c r="F713" s="60"/>
      <c r="G713" s="77"/>
      <c r="H713" s="60"/>
      <c r="I713" s="10"/>
      <c r="J713" s="61"/>
      <c r="K713" s="61"/>
      <c r="L713" s="61"/>
      <c r="M713" s="15"/>
      <c r="N713" s="15"/>
    </row>
    <row r="714" spans="1:14" ht="24">
      <c r="A714" s="11"/>
      <c r="B714" s="136"/>
      <c r="C714" s="85"/>
      <c r="D714" s="61"/>
      <c r="E714" s="77"/>
      <c r="F714" s="60"/>
      <c r="G714" s="77"/>
      <c r="H714" s="60"/>
      <c r="I714" s="10"/>
      <c r="J714" s="61"/>
      <c r="K714" s="61"/>
      <c r="L714" s="61"/>
      <c r="M714" s="15"/>
      <c r="N714" s="15"/>
    </row>
    <row r="715" spans="1:14" ht="24">
      <c r="A715" s="11"/>
      <c r="B715" s="136"/>
      <c r="C715" s="85"/>
      <c r="D715" s="61"/>
      <c r="E715" s="77"/>
      <c r="F715" s="60"/>
      <c r="G715" s="77"/>
      <c r="H715" s="60"/>
      <c r="I715" s="10"/>
      <c r="J715" s="61"/>
      <c r="K715" s="61"/>
      <c r="L715" s="61"/>
      <c r="M715" s="15"/>
      <c r="N715" s="15"/>
    </row>
    <row r="716" spans="1:14" ht="24">
      <c r="A716" s="11"/>
      <c r="B716" s="136"/>
      <c r="C716" s="85"/>
      <c r="D716" s="61"/>
      <c r="E716" s="77"/>
      <c r="F716" s="60"/>
      <c r="G716" s="77"/>
      <c r="H716" s="60"/>
      <c r="I716" s="10"/>
      <c r="J716" s="61"/>
      <c r="K716" s="61"/>
      <c r="L716" s="61"/>
      <c r="M716" s="15"/>
      <c r="N716" s="15"/>
    </row>
    <row r="717" spans="1:14" ht="24">
      <c r="A717" s="11"/>
      <c r="B717" s="136"/>
      <c r="C717" s="85"/>
      <c r="D717" s="61"/>
      <c r="E717" s="77"/>
      <c r="F717" s="60"/>
      <c r="G717" s="77"/>
      <c r="H717" s="60"/>
      <c r="I717" s="10"/>
      <c r="J717" s="61"/>
      <c r="K717" s="61"/>
      <c r="L717" s="61"/>
      <c r="M717" s="15"/>
      <c r="N717" s="15"/>
    </row>
    <row r="718" spans="1:14" ht="24">
      <c r="A718" s="11"/>
      <c r="B718" s="136"/>
      <c r="C718" s="85"/>
      <c r="D718" s="61"/>
      <c r="E718" s="77"/>
      <c r="F718" s="60"/>
      <c r="G718" s="77"/>
      <c r="H718" s="60"/>
      <c r="I718" s="10"/>
      <c r="J718" s="61"/>
      <c r="K718" s="61"/>
      <c r="L718" s="61"/>
      <c r="M718" s="15"/>
      <c r="N718" s="15"/>
    </row>
    <row r="719" spans="1:14" ht="24">
      <c r="A719" s="11"/>
      <c r="B719" s="136"/>
      <c r="C719" s="85"/>
      <c r="D719" s="61"/>
      <c r="E719" s="77"/>
      <c r="F719" s="60"/>
      <c r="G719" s="77"/>
      <c r="H719" s="60"/>
      <c r="I719" s="10"/>
      <c r="J719" s="61"/>
      <c r="K719" s="61"/>
      <c r="L719" s="61"/>
      <c r="M719" s="15"/>
      <c r="N719" s="15"/>
    </row>
    <row r="720" spans="1:14" ht="24">
      <c r="A720" s="11"/>
      <c r="B720" s="136"/>
      <c r="C720" s="85"/>
      <c r="D720" s="61"/>
      <c r="E720" s="77"/>
      <c r="F720" s="60"/>
      <c r="G720" s="77"/>
      <c r="H720" s="60"/>
      <c r="I720" s="10"/>
      <c r="J720" s="61"/>
      <c r="K720" s="61"/>
      <c r="L720" s="61"/>
      <c r="M720" s="15"/>
      <c r="N720" s="15"/>
    </row>
    <row r="721" spans="1:14" ht="24">
      <c r="A721" s="11"/>
      <c r="B721" s="136"/>
      <c r="C721" s="85"/>
      <c r="D721" s="61"/>
      <c r="E721" s="77"/>
      <c r="F721" s="60"/>
      <c r="G721" s="77"/>
      <c r="H721" s="60"/>
      <c r="I721" s="10"/>
      <c r="J721" s="61"/>
      <c r="K721" s="61"/>
      <c r="L721" s="61"/>
      <c r="M721" s="15"/>
      <c r="N721" s="15"/>
    </row>
    <row r="722" spans="1:14" ht="24">
      <c r="A722" s="11"/>
      <c r="B722" s="136"/>
      <c r="C722" s="85"/>
      <c r="D722" s="61"/>
      <c r="E722" s="77"/>
      <c r="F722" s="60"/>
      <c r="G722" s="77"/>
      <c r="H722" s="60"/>
      <c r="I722" s="10"/>
      <c r="J722" s="61"/>
      <c r="K722" s="61"/>
      <c r="L722" s="61"/>
      <c r="M722" s="15"/>
      <c r="N722" s="15"/>
    </row>
    <row r="723" spans="1:14" ht="24">
      <c r="A723" s="11"/>
      <c r="B723" s="136"/>
      <c r="C723" s="85"/>
      <c r="D723" s="61"/>
      <c r="E723" s="77"/>
      <c r="F723" s="60"/>
      <c r="G723" s="77"/>
      <c r="H723" s="60"/>
      <c r="I723" s="10"/>
      <c r="J723" s="61"/>
      <c r="K723" s="61"/>
      <c r="L723" s="61"/>
      <c r="M723" s="15"/>
      <c r="N723" s="15"/>
    </row>
    <row r="724" spans="1:14" ht="24">
      <c r="A724" s="11"/>
      <c r="B724" s="136"/>
      <c r="C724" s="85"/>
      <c r="D724" s="61"/>
      <c r="E724" s="77"/>
      <c r="F724" s="60"/>
      <c r="G724" s="77"/>
      <c r="H724" s="60"/>
      <c r="I724" s="10"/>
      <c r="J724" s="61"/>
      <c r="K724" s="61"/>
      <c r="L724" s="61"/>
      <c r="M724" s="15"/>
      <c r="N724" s="15"/>
    </row>
    <row r="725" spans="1:14" ht="24">
      <c r="A725" s="11"/>
      <c r="B725" s="136"/>
      <c r="C725" s="85"/>
      <c r="D725" s="61"/>
      <c r="E725" s="77"/>
      <c r="F725" s="60"/>
      <c r="G725" s="77"/>
      <c r="H725" s="60"/>
      <c r="I725" s="10"/>
      <c r="J725" s="61"/>
      <c r="K725" s="61"/>
      <c r="L725" s="61"/>
      <c r="M725" s="15"/>
      <c r="N725" s="15"/>
    </row>
    <row r="726" spans="1:14" ht="24">
      <c r="A726" s="11"/>
      <c r="B726" s="136"/>
      <c r="C726" s="85"/>
      <c r="D726" s="61"/>
      <c r="E726" s="77"/>
      <c r="F726" s="60"/>
      <c r="G726" s="77"/>
      <c r="H726" s="60"/>
      <c r="I726" s="10"/>
      <c r="J726" s="61"/>
      <c r="K726" s="61"/>
      <c r="L726" s="61"/>
      <c r="M726" s="15"/>
      <c r="N726" s="15"/>
    </row>
    <row r="727" spans="1:14" ht="24">
      <c r="A727" s="11"/>
      <c r="B727" s="136"/>
      <c r="C727" s="85"/>
      <c r="D727" s="61"/>
      <c r="E727" s="77"/>
      <c r="F727" s="60"/>
      <c r="G727" s="77"/>
      <c r="H727" s="60"/>
      <c r="I727" s="10"/>
      <c r="J727" s="61"/>
      <c r="K727" s="61"/>
      <c r="L727" s="61"/>
      <c r="M727" s="15"/>
      <c r="N727" s="15"/>
    </row>
    <row r="728" spans="1:14" ht="24">
      <c r="A728" s="11"/>
      <c r="B728" s="136"/>
      <c r="C728" s="85"/>
      <c r="D728" s="61"/>
      <c r="E728" s="77"/>
      <c r="F728" s="60"/>
      <c r="G728" s="77"/>
      <c r="H728" s="60"/>
      <c r="I728" s="10"/>
      <c r="J728" s="61"/>
      <c r="K728" s="61"/>
      <c r="L728" s="61"/>
      <c r="M728" s="15"/>
      <c r="N728" s="15"/>
    </row>
    <row r="729" spans="1:14" ht="24">
      <c r="A729" s="11"/>
      <c r="B729" s="136"/>
      <c r="C729" s="85"/>
      <c r="D729" s="61"/>
      <c r="E729" s="77"/>
      <c r="F729" s="60"/>
      <c r="G729" s="77"/>
      <c r="H729" s="60"/>
      <c r="I729" s="10"/>
      <c r="J729" s="61"/>
      <c r="K729" s="61"/>
      <c r="L729" s="61"/>
      <c r="M729" s="15"/>
      <c r="N729" s="15"/>
    </row>
    <row r="730" spans="1:14" ht="24">
      <c r="A730" s="11"/>
      <c r="B730" s="136"/>
      <c r="C730" s="85"/>
      <c r="D730" s="61"/>
      <c r="E730" s="77"/>
      <c r="F730" s="60"/>
      <c r="G730" s="77"/>
      <c r="H730" s="60"/>
      <c r="I730" s="10"/>
      <c r="J730" s="61"/>
      <c r="K730" s="61"/>
      <c r="L730" s="61"/>
      <c r="M730" s="15"/>
      <c r="N730" s="15"/>
    </row>
    <row r="731" spans="1:14" ht="24">
      <c r="A731" s="11"/>
      <c r="B731" s="136"/>
      <c r="C731" s="85"/>
      <c r="D731" s="61"/>
      <c r="E731" s="77"/>
      <c r="F731" s="60"/>
      <c r="G731" s="77"/>
      <c r="H731" s="60"/>
      <c r="I731" s="10"/>
      <c r="J731" s="61"/>
      <c r="K731" s="61"/>
      <c r="L731" s="61"/>
      <c r="M731" s="15"/>
      <c r="N731" s="15"/>
    </row>
    <row r="732" spans="1:14" ht="24">
      <c r="A732" s="11"/>
      <c r="B732" s="136"/>
      <c r="C732" s="85"/>
      <c r="D732" s="61"/>
      <c r="E732" s="77"/>
      <c r="F732" s="60"/>
      <c r="G732" s="77"/>
      <c r="H732" s="60"/>
      <c r="I732" s="10"/>
      <c r="J732" s="61"/>
      <c r="K732" s="61"/>
      <c r="L732" s="61"/>
      <c r="M732" s="15"/>
      <c r="N732" s="15"/>
    </row>
    <row r="733" spans="1:14" ht="24">
      <c r="A733" s="11"/>
      <c r="B733" s="136"/>
      <c r="C733" s="85"/>
      <c r="D733" s="61"/>
      <c r="E733" s="77"/>
      <c r="F733" s="60"/>
      <c r="G733" s="77"/>
      <c r="H733" s="60"/>
      <c r="I733" s="10"/>
      <c r="J733" s="61"/>
      <c r="K733" s="61"/>
      <c r="L733" s="61"/>
      <c r="M733" s="15"/>
      <c r="N733" s="15"/>
    </row>
    <row r="734" spans="1:14" ht="24">
      <c r="A734" s="11"/>
      <c r="B734" s="136"/>
      <c r="C734" s="85"/>
      <c r="D734" s="61"/>
      <c r="E734" s="77"/>
      <c r="F734" s="60"/>
      <c r="G734" s="77"/>
      <c r="H734" s="60"/>
      <c r="I734" s="10"/>
      <c r="J734" s="61"/>
      <c r="K734" s="61"/>
      <c r="L734" s="61"/>
      <c r="M734" s="15"/>
      <c r="N734" s="15"/>
    </row>
    <row r="735" spans="1:14" ht="24">
      <c r="A735" s="11"/>
      <c r="B735" s="136"/>
      <c r="C735" s="85"/>
      <c r="D735" s="61"/>
      <c r="E735" s="77"/>
      <c r="F735" s="60"/>
      <c r="G735" s="77"/>
      <c r="H735" s="60"/>
      <c r="I735" s="10"/>
      <c r="J735" s="61"/>
      <c r="K735" s="61"/>
      <c r="L735" s="61"/>
      <c r="M735" s="15"/>
      <c r="N735" s="15"/>
    </row>
    <row r="736" spans="1:14" ht="24">
      <c r="A736" s="11"/>
      <c r="B736" s="136"/>
      <c r="C736" s="85"/>
      <c r="D736" s="61"/>
      <c r="E736" s="77"/>
      <c r="F736" s="60"/>
      <c r="G736" s="77"/>
      <c r="H736" s="60"/>
      <c r="I736" s="10"/>
      <c r="J736" s="61"/>
      <c r="K736" s="61"/>
      <c r="L736" s="61"/>
      <c r="M736" s="15"/>
      <c r="N736" s="15"/>
    </row>
    <row r="737" spans="1:14" ht="24">
      <c r="A737" s="11"/>
      <c r="B737" s="136"/>
      <c r="C737" s="85"/>
      <c r="D737" s="61"/>
      <c r="E737" s="77"/>
      <c r="F737" s="60"/>
      <c r="G737" s="77"/>
      <c r="H737" s="60"/>
      <c r="I737" s="10"/>
      <c r="J737" s="61"/>
      <c r="K737" s="61"/>
      <c r="L737" s="61"/>
      <c r="M737" s="15"/>
      <c r="N737" s="15"/>
    </row>
    <row r="738" spans="1:14" ht="24">
      <c r="A738" s="11"/>
      <c r="B738" s="136"/>
      <c r="C738" s="85"/>
      <c r="D738" s="61"/>
      <c r="E738" s="77"/>
      <c r="F738" s="60"/>
      <c r="G738" s="77"/>
      <c r="H738" s="60"/>
      <c r="I738" s="10"/>
      <c r="J738" s="61"/>
      <c r="K738" s="61"/>
      <c r="L738" s="61"/>
      <c r="M738" s="15"/>
      <c r="N738" s="15"/>
    </row>
    <row r="739" spans="1:14" ht="24">
      <c r="A739" s="11"/>
      <c r="B739" s="136"/>
      <c r="C739" s="85"/>
      <c r="D739" s="61"/>
      <c r="E739" s="77"/>
      <c r="F739" s="60"/>
      <c r="G739" s="77"/>
      <c r="H739" s="60"/>
      <c r="I739" s="10"/>
      <c r="J739" s="61"/>
      <c r="K739" s="61"/>
      <c r="L739" s="61"/>
      <c r="M739" s="15"/>
      <c r="N739" s="15"/>
    </row>
    <row r="740" spans="1:14" ht="24">
      <c r="A740" s="11"/>
      <c r="B740" s="136"/>
      <c r="C740" s="85"/>
      <c r="D740" s="61"/>
      <c r="E740" s="77"/>
      <c r="F740" s="60"/>
      <c r="G740" s="77"/>
      <c r="H740" s="60"/>
      <c r="I740" s="10"/>
      <c r="J740" s="61"/>
      <c r="K740" s="61"/>
      <c r="L740" s="61"/>
      <c r="M740" s="15"/>
      <c r="N740" s="15"/>
    </row>
    <row r="741" spans="1:14" ht="24">
      <c r="A741" s="11"/>
      <c r="B741" s="136"/>
      <c r="C741" s="85"/>
      <c r="D741" s="61"/>
      <c r="E741" s="77"/>
      <c r="F741" s="60"/>
      <c r="G741" s="77"/>
      <c r="H741" s="60"/>
      <c r="I741" s="10"/>
      <c r="J741" s="61"/>
      <c r="K741" s="61"/>
      <c r="L741" s="61"/>
      <c r="M741" s="15"/>
      <c r="N741" s="15"/>
    </row>
    <row r="742" spans="1:14" ht="24">
      <c r="A742" s="11"/>
      <c r="B742" s="136"/>
      <c r="C742" s="85"/>
      <c r="D742" s="61"/>
      <c r="E742" s="77"/>
      <c r="F742" s="60"/>
      <c r="G742" s="77"/>
      <c r="H742" s="60"/>
      <c r="I742" s="10"/>
      <c r="J742" s="61"/>
      <c r="K742" s="61"/>
      <c r="L742" s="61"/>
      <c r="M742" s="15"/>
      <c r="N742" s="15"/>
    </row>
    <row r="743" spans="1:14" ht="24">
      <c r="A743" s="11"/>
      <c r="B743" s="136"/>
      <c r="C743" s="85"/>
      <c r="D743" s="61"/>
      <c r="E743" s="77"/>
      <c r="F743" s="60"/>
      <c r="G743" s="77"/>
      <c r="H743" s="60"/>
      <c r="I743" s="10"/>
      <c r="J743" s="61"/>
      <c r="K743" s="61"/>
      <c r="L743" s="61"/>
      <c r="M743" s="15"/>
      <c r="N743" s="15"/>
    </row>
    <row r="744" spans="1:14" ht="24">
      <c r="A744" s="11"/>
      <c r="B744" s="136"/>
      <c r="C744" s="85"/>
      <c r="D744" s="61"/>
      <c r="E744" s="77"/>
      <c r="F744" s="60"/>
      <c r="G744" s="77"/>
      <c r="H744" s="60"/>
      <c r="I744" s="10"/>
      <c r="J744" s="61"/>
      <c r="K744" s="61"/>
      <c r="L744" s="61"/>
      <c r="M744" s="15"/>
      <c r="N744" s="15"/>
    </row>
    <row r="745" spans="1:14" ht="24">
      <c r="A745" s="11"/>
      <c r="B745" s="136"/>
      <c r="C745" s="85"/>
      <c r="D745" s="61"/>
      <c r="E745" s="77"/>
      <c r="F745" s="60"/>
      <c r="G745" s="77"/>
      <c r="H745" s="60"/>
      <c r="I745" s="10"/>
      <c r="J745" s="61"/>
      <c r="K745" s="61"/>
      <c r="L745" s="61"/>
      <c r="M745" s="15"/>
      <c r="N745" s="15"/>
    </row>
    <row r="746" spans="1:14" ht="24">
      <c r="A746" s="11"/>
      <c r="B746" s="136"/>
      <c r="C746" s="85"/>
      <c r="D746" s="61"/>
      <c r="E746" s="77"/>
      <c r="F746" s="60"/>
      <c r="G746" s="77"/>
      <c r="H746" s="60"/>
      <c r="I746" s="10"/>
      <c r="J746" s="61"/>
      <c r="K746" s="61"/>
      <c r="L746" s="61"/>
      <c r="M746" s="15"/>
      <c r="N746" s="15"/>
    </row>
    <row r="747" spans="1:14" ht="24">
      <c r="A747" s="11"/>
      <c r="B747" s="136"/>
      <c r="C747" s="85"/>
      <c r="D747" s="61"/>
      <c r="E747" s="77"/>
      <c r="F747" s="60"/>
      <c r="G747" s="77"/>
      <c r="H747" s="60"/>
      <c r="I747" s="10"/>
      <c r="J747" s="61"/>
      <c r="K747" s="61"/>
      <c r="L747" s="61"/>
      <c r="M747" s="15"/>
      <c r="N747" s="15"/>
    </row>
    <row r="748" spans="1:14" ht="24">
      <c r="A748" s="11"/>
      <c r="B748" s="136"/>
      <c r="C748" s="85"/>
      <c r="D748" s="61"/>
      <c r="E748" s="77"/>
      <c r="F748" s="60"/>
      <c r="G748" s="77"/>
      <c r="H748" s="60"/>
      <c r="I748" s="10"/>
      <c r="J748" s="61"/>
      <c r="K748" s="61"/>
      <c r="L748" s="61"/>
      <c r="M748" s="15"/>
      <c r="N748" s="15"/>
    </row>
    <row r="749" spans="1:14" ht="24">
      <c r="A749" s="11"/>
      <c r="B749" s="136"/>
      <c r="C749" s="85"/>
      <c r="D749" s="61"/>
      <c r="E749" s="77"/>
      <c r="F749" s="60"/>
      <c r="G749" s="77"/>
      <c r="H749" s="60"/>
      <c r="I749" s="10"/>
      <c r="J749" s="61"/>
      <c r="K749" s="61"/>
      <c r="L749" s="61"/>
      <c r="M749" s="15"/>
      <c r="N749" s="15"/>
    </row>
    <row r="750" spans="1:14" ht="24">
      <c r="A750" s="11"/>
      <c r="B750" s="136"/>
      <c r="C750" s="85"/>
      <c r="D750" s="61"/>
      <c r="E750" s="77"/>
      <c r="F750" s="60"/>
      <c r="G750" s="77"/>
      <c r="H750" s="60"/>
      <c r="I750" s="10"/>
      <c r="J750" s="61"/>
      <c r="K750" s="61"/>
      <c r="L750" s="61"/>
      <c r="M750" s="15"/>
      <c r="N750" s="15"/>
    </row>
    <row r="751" spans="1:14" ht="24">
      <c r="A751" s="11"/>
      <c r="B751" s="136"/>
      <c r="C751" s="85"/>
      <c r="D751" s="61"/>
      <c r="E751" s="77"/>
      <c r="F751" s="60"/>
      <c r="G751" s="77"/>
      <c r="H751" s="60"/>
      <c r="I751" s="10"/>
      <c r="J751" s="61"/>
      <c r="K751" s="61"/>
      <c r="L751" s="61"/>
      <c r="M751" s="15"/>
      <c r="N751" s="15"/>
    </row>
    <row r="752" spans="1:14" ht="24">
      <c r="A752" s="11"/>
      <c r="B752" s="136"/>
      <c r="C752" s="85"/>
      <c r="D752" s="61"/>
      <c r="E752" s="77"/>
      <c r="F752" s="11"/>
      <c r="G752" s="77"/>
      <c r="H752" s="125"/>
      <c r="I752" s="10"/>
      <c r="J752" s="61"/>
      <c r="K752" s="61"/>
      <c r="L752" s="61"/>
      <c r="M752" s="15"/>
      <c r="N752" s="15"/>
    </row>
    <row r="753" spans="1:14" ht="24">
      <c r="A753" s="11"/>
      <c r="B753" s="136"/>
      <c r="C753" s="85"/>
      <c r="D753" s="61"/>
      <c r="E753" s="77"/>
      <c r="F753" s="11"/>
      <c r="G753" s="77"/>
      <c r="H753" s="125"/>
      <c r="I753" s="10"/>
      <c r="J753" s="61"/>
      <c r="K753" s="61"/>
      <c r="L753" s="61"/>
      <c r="M753" s="15"/>
      <c r="N753" s="15"/>
    </row>
    <row r="754" spans="1:14" ht="24">
      <c r="A754" s="11"/>
      <c r="B754" s="136"/>
      <c r="C754" s="85"/>
      <c r="D754" s="61"/>
      <c r="E754" s="77"/>
      <c r="F754" s="11"/>
      <c r="G754" s="77"/>
      <c r="H754" s="125"/>
      <c r="I754" s="10"/>
      <c r="J754" s="61"/>
      <c r="K754" s="61"/>
      <c r="L754" s="61"/>
      <c r="M754" s="15"/>
      <c r="N754" s="15"/>
    </row>
    <row r="755" spans="1:14" ht="24">
      <c r="A755" s="11"/>
      <c r="B755" s="136"/>
      <c r="C755" s="85"/>
      <c r="D755" s="61"/>
      <c r="E755" s="77"/>
      <c r="F755" s="11"/>
      <c r="G755" s="77"/>
      <c r="H755" s="125"/>
      <c r="I755" s="10"/>
      <c r="J755" s="61"/>
      <c r="K755" s="61"/>
      <c r="L755" s="61"/>
      <c r="M755" s="15"/>
      <c r="N755" s="15"/>
    </row>
    <row r="756" spans="1:14" ht="24">
      <c r="A756" s="11"/>
      <c r="B756" s="136"/>
      <c r="C756" s="85"/>
      <c r="D756" s="61"/>
      <c r="E756" s="77"/>
      <c r="F756" s="11"/>
      <c r="G756" s="77"/>
      <c r="H756" s="125"/>
      <c r="I756" s="10"/>
      <c r="J756" s="61"/>
      <c r="K756" s="61"/>
      <c r="L756" s="61"/>
      <c r="M756" s="15"/>
      <c r="N756" s="15"/>
    </row>
    <row r="757" spans="1:14" ht="24">
      <c r="A757" s="11"/>
      <c r="B757" s="136"/>
      <c r="C757" s="85"/>
      <c r="D757" s="61"/>
      <c r="E757" s="77"/>
      <c r="F757" s="11"/>
      <c r="G757" s="77"/>
      <c r="H757" s="125"/>
      <c r="I757" s="10"/>
      <c r="J757" s="61"/>
      <c r="K757" s="61"/>
      <c r="L757" s="61"/>
      <c r="M757" s="15"/>
      <c r="N757" s="15"/>
    </row>
    <row r="758" spans="1:14" ht="24">
      <c r="A758" s="11"/>
      <c r="B758" s="136"/>
      <c r="C758" s="85"/>
      <c r="D758" s="61"/>
      <c r="E758" s="77"/>
      <c r="F758" s="11"/>
      <c r="G758" s="77"/>
      <c r="H758" s="125"/>
      <c r="I758" s="10"/>
      <c r="J758" s="61"/>
      <c r="K758" s="61"/>
      <c r="L758" s="61"/>
      <c r="M758" s="15"/>
      <c r="N758" s="15"/>
    </row>
    <row r="759" spans="1:14" ht="24">
      <c r="A759" s="11"/>
      <c r="B759" s="136"/>
      <c r="C759" s="85"/>
      <c r="D759" s="61"/>
      <c r="E759" s="77"/>
      <c r="F759" s="11"/>
      <c r="G759" s="77"/>
      <c r="H759" s="125"/>
      <c r="I759" s="10"/>
      <c r="J759" s="61"/>
      <c r="K759" s="61"/>
      <c r="L759" s="61"/>
      <c r="M759" s="15"/>
      <c r="N759" s="15"/>
    </row>
    <row r="760" spans="1:14" ht="24">
      <c r="A760" s="11"/>
      <c r="B760" s="136"/>
      <c r="C760" s="85"/>
      <c r="D760" s="61"/>
      <c r="E760" s="77"/>
      <c r="F760" s="11"/>
      <c r="G760" s="77"/>
      <c r="H760" s="125"/>
      <c r="I760" s="10"/>
      <c r="J760" s="61"/>
      <c r="K760" s="61"/>
      <c r="L760" s="61"/>
      <c r="M760" s="15"/>
      <c r="N760" s="15"/>
    </row>
    <row r="761" spans="1:14" ht="24">
      <c r="A761" s="11"/>
      <c r="B761" s="136"/>
      <c r="C761" s="85"/>
      <c r="D761" s="61"/>
      <c r="E761" s="77"/>
      <c r="F761" s="11"/>
      <c r="G761" s="77"/>
      <c r="H761" s="125"/>
      <c r="I761" s="10"/>
      <c r="J761" s="61"/>
      <c r="K761" s="61"/>
      <c r="L761" s="61"/>
      <c r="M761" s="15"/>
      <c r="N761" s="15"/>
    </row>
    <row r="762" spans="1:14" ht="24">
      <c r="A762" s="11"/>
      <c r="B762" s="136"/>
      <c r="C762" s="85"/>
      <c r="D762" s="61"/>
      <c r="E762" s="77"/>
      <c r="F762" s="11"/>
      <c r="G762" s="77"/>
      <c r="H762" s="125"/>
      <c r="I762" s="10"/>
      <c r="J762" s="61"/>
      <c r="K762" s="61"/>
      <c r="L762" s="61"/>
      <c r="M762" s="15"/>
      <c r="N762" s="15"/>
    </row>
    <row r="763" spans="1:14" ht="24">
      <c r="A763" s="11"/>
      <c r="B763" s="136"/>
      <c r="C763" s="85"/>
      <c r="D763" s="61"/>
      <c r="E763" s="77"/>
      <c r="F763" s="11"/>
      <c r="G763" s="77"/>
      <c r="H763" s="125"/>
      <c r="I763" s="10"/>
      <c r="J763" s="61"/>
      <c r="K763" s="61"/>
      <c r="L763" s="61"/>
      <c r="M763" s="15"/>
      <c r="N763" s="15"/>
    </row>
    <row r="764" spans="1:14" ht="24">
      <c r="A764" s="11"/>
      <c r="B764" s="136"/>
      <c r="C764" s="85"/>
      <c r="D764" s="61"/>
      <c r="E764" s="77"/>
      <c r="F764" s="11"/>
      <c r="G764" s="77"/>
      <c r="H764" s="125"/>
      <c r="I764" s="10"/>
      <c r="J764" s="61"/>
      <c r="K764" s="61"/>
      <c r="L764" s="61"/>
      <c r="M764" s="15"/>
      <c r="N764" s="15"/>
    </row>
    <row r="765" spans="1:14" ht="24">
      <c r="A765" s="11"/>
      <c r="B765" s="136"/>
      <c r="C765" s="85"/>
      <c r="D765" s="61"/>
      <c r="E765" s="77"/>
      <c r="F765" s="11"/>
      <c r="G765" s="77"/>
      <c r="H765" s="125"/>
      <c r="I765" s="10"/>
      <c r="J765" s="61"/>
      <c r="K765" s="61"/>
      <c r="L765" s="61"/>
      <c r="M765" s="15"/>
      <c r="N765" s="15"/>
    </row>
    <row r="766" spans="1:14" ht="24">
      <c r="A766" s="11"/>
      <c r="B766" s="136"/>
      <c r="C766" s="85"/>
      <c r="D766" s="61"/>
      <c r="E766" s="77"/>
      <c r="F766" s="11"/>
      <c r="G766" s="77"/>
      <c r="H766" s="125"/>
      <c r="I766" s="10"/>
      <c r="J766" s="61"/>
      <c r="K766" s="61"/>
      <c r="L766" s="61"/>
      <c r="M766" s="15"/>
      <c r="N766" s="15"/>
    </row>
    <row r="767" spans="1:14" ht="24">
      <c r="A767" s="11"/>
      <c r="B767" s="136"/>
      <c r="C767" s="85"/>
      <c r="D767" s="61"/>
      <c r="E767" s="77"/>
      <c r="F767" s="11"/>
      <c r="G767" s="77"/>
      <c r="H767" s="125"/>
      <c r="I767" s="10"/>
      <c r="J767" s="61"/>
      <c r="K767" s="61"/>
      <c r="L767" s="61"/>
      <c r="M767" s="15"/>
      <c r="N767" s="15"/>
    </row>
    <row r="768" spans="1:14" ht="24">
      <c r="A768" s="11"/>
      <c r="B768" s="136"/>
      <c r="C768" s="85"/>
      <c r="D768" s="61"/>
      <c r="E768" s="77"/>
      <c r="F768" s="11"/>
      <c r="G768" s="77"/>
      <c r="H768" s="125"/>
      <c r="I768" s="10"/>
      <c r="J768" s="61"/>
      <c r="K768" s="61"/>
      <c r="L768" s="61"/>
      <c r="M768" s="15"/>
      <c r="N768" s="15"/>
    </row>
    <row r="769" spans="1:14" ht="24">
      <c r="A769" s="11"/>
      <c r="B769" s="136"/>
      <c r="C769" s="85"/>
      <c r="D769" s="61"/>
      <c r="E769" s="77"/>
      <c r="F769" s="11"/>
      <c r="G769" s="77"/>
      <c r="H769" s="125"/>
      <c r="I769" s="10"/>
      <c r="J769" s="61"/>
      <c r="K769" s="61"/>
      <c r="L769" s="61"/>
      <c r="M769" s="15"/>
      <c r="N769" s="15"/>
    </row>
    <row r="770" spans="1:14" ht="24">
      <c r="A770" s="11"/>
      <c r="B770" s="136"/>
      <c r="C770" s="85"/>
      <c r="D770" s="61"/>
      <c r="E770" s="77"/>
      <c r="F770" s="11"/>
      <c r="G770" s="77"/>
      <c r="H770" s="125"/>
      <c r="I770" s="10"/>
      <c r="J770" s="61"/>
      <c r="K770" s="61"/>
      <c r="L770" s="61"/>
      <c r="M770" s="15"/>
      <c r="N770" s="15"/>
    </row>
    <row r="771" spans="1:14" ht="24">
      <c r="A771" s="11"/>
      <c r="B771" s="136"/>
      <c r="C771" s="85"/>
      <c r="D771" s="61"/>
      <c r="E771" s="77"/>
      <c r="F771" s="11"/>
      <c r="G771" s="77"/>
      <c r="H771" s="125"/>
      <c r="I771" s="10"/>
      <c r="J771" s="61"/>
      <c r="K771" s="61"/>
      <c r="L771" s="61"/>
      <c r="M771" s="15"/>
      <c r="N771" s="15"/>
    </row>
    <row r="772" spans="1:14" ht="24">
      <c r="A772" s="11"/>
      <c r="B772" s="136"/>
      <c r="C772" s="85"/>
      <c r="D772" s="61"/>
      <c r="E772" s="77"/>
      <c r="F772" s="11"/>
      <c r="G772" s="77"/>
      <c r="H772" s="125"/>
      <c r="I772" s="10"/>
      <c r="J772" s="61"/>
      <c r="K772" s="61"/>
      <c r="L772" s="61"/>
      <c r="M772" s="15"/>
      <c r="N772" s="15"/>
    </row>
    <row r="773" spans="1:14" ht="24">
      <c r="A773" s="11"/>
      <c r="B773" s="136"/>
      <c r="C773" s="85"/>
      <c r="D773" s="61"/>
      <c r="E773" s="77"/>
      <c r="F773" s="11"/>
      <c r="G773" s="77"/>
      <c r="H773" s="125"/>
      <c r="I773" s="10"/>
      <c r="J773" s="61"/>
      <c r="K773" s="61"/>
      <c r="L773" s="61"/>
      <c r="M773" s="15"/>
      <c r="N773" s="15"/>
    </row>
    <row r="774" spans="1:14" ht="24">
      <c r="A774" s="11"/>
      <c r="B774" s="136"/>
      <c r="C774" s="85"/>
      <c r="D774" s="61"/>
      <c r="E774" s="77"/>
      <c r="F774" s="11"/>
      <c r="G774" s="77"/>
      <c r="H774" s="125"/>
      <c r="I774" s="10"/>
      <c r="J774" s="61"/>
      <c r="K774" s="61"/>
      <c r="L774" s="61"/>
      <c r="M774" s="15"/>
      <c r="N774" s="15"/>
    </row>
    <row r="775" spans="1:14" ht="24">
      <c r="A775" s="11"/>
      <c r="B775" s="136"/>
      <c r="C775" s="85"/>
      <c r="D775" s="61"/>
      <c r="E775" s="77"/>
      <c r="F775" s="11"/>
      <c r="G775" s="77"/>
      <c r="H775" s="125"/>
      <c r="I775" s="10"/>
      <c r="J775" s="61"/>
      <c r="K775" s="61"/>
      <c r="L775" s="61"/>
      <c r="M775" s="15"/>
      <c r="N775" s="15"/>
    </row>
    <row r="776" spans="1:14" ht="24">
      <c r="A776" s="11"/>
      <c r="B776" s="136"/>
      <c r="C776" s="85"/>
      <c r="D776" s="61"/>
      <c r="E776" s="77"/>
      <c r="F776" s="11"/>
      <c r="G776" s="77"/>
      <c r="H776" s="125"/>
      <c r="I776" s="10"/>
      <c r="J776" s="61"/>
      <c r="K776" s="61"/>
      <c r="L776" s="61"/>
      <c r="M776" s="15"/>
      <c r="N776" s="15"/>
    </row>
    <row r="777" spans="1:14" ht="24">
      <c r="A777" s="11"/>
      <c r="B777" s="136"/>
      <c r="C777" s="85"/>
      <c r="D777" s="61"/>
      <c r="E777" s="77"/>
      <c r="F777" s="11"/>
      <c r="G777" s="77"/>
      <c r="H777" s="125"/>
      <c r="I777" s="10"/>
      <c r="J777" s="61"/>
      <c r="K777" s="61"/>
      <c r="L777" s="61"/>
      <c r="M777" s="15"/>
      <c r="N777" s="15"/>
    </row>
    <row r="778" spans="1:14" ht="24">
      <c r="A778" s="11"/>
      <c r="B778" s="136"/>
      <c r="C778" s="85"/>
      <c r="D778" s="61"/>
      <c r="E778" s="77"/>
      <c r="F778" s="11"/>
      <c r="G778" s="77"/>
      <c r="H778" s="125"/>
      <c r="I778" s="10"/>
      <c r="J778" s="61"/>
      <c r="K778" s="61"/>
      <c r="L778" s="61"/>
      <c r="M778" s="15"/>
      <c r="N778" s="15"/>
    </row>
    <row r="779" spans="1:14" ht="24">
      <c r="A779" s="11"/>
      <c r="B779" s="136"/>
      <c r="C779" s="85"/>
      <c r="D779" s="61"/>
      <c r="E779" s="77"/>
      <c r="F779" s="11"/>
      <c r="G779" s="77"/>
      <c r="H779" s="125"/>
      <c r="I779" s="10"/>
      <c r="J779" s="61"/>
      <c r="K779" s="61"/>
      <c r="L779" s="61"/>
      <c r="M779" s="15"/>
      <c r="N779" s="15"/>
    </row>
    <row r="780" spans="1:14" ht="24">
      <c r="A780" s="11"/>
      <c r="B780" s="136"/>
      <c r="C780" s="85"/>
      <c r="D780" s="61"/>
      <c r="E780" s="77"/>
      <c r="F780" s="11"/>
      <c r="G780" s="77"/>
      <c r="H780" s="125"/>
      <c r="I780" s="10"/>
      <c r="J780" s="61"/>
      <c r="K780" s="61"/>
      <c r="L780" s="61"/>
      <c r="M780" s="15"/>
      <c r="N780" s="15"/>
    </row>
    <row r="781" spans="1:14" ht="24">
      <c r="A781" s="11"/>
      <c r="B781" s="136"/>
      <c r="C781" s="85"/>
      <c r="D781" s="61"/>
      <c r="E781" s="77"/>
      <c r="F781" s="11"/>
      <c r="G781" s="77"/>
      <c r="H781" s="125"/>
      <c r="I781" s="10"/>
      <c r="J781" s="61"/>
      <c r="K781" s="61"/>
      <c r="L781" s="61"/>
      <c r="M781" s="15"/>
      <c r="N781" s="15"/>
    </row>
    <row r="782" spans="1:14" ht="24">
      <c r="A782" s="11"/>
      <c r="B782" s="136"/>
      <c r="C782" s="85"/>
      <c r="D782" s="61"/>
      <c r="E782" s="77"/>
      <c r="F782" s="11"/>
      <c r="G782" s="77"/>
      <c r="H782" s="125"/>
      <c r="I782" s="10"/>
      <c r="J782" s="61"/>
      <c r="K782" s="61"/>
      <c r="L782" s="61"/>
      <c r="M782" s="15"/>
      <c r="N782" s="15"/>
    </row>
    <row r="783" spans="1:14" ht="24">
      <c r="A783" s="11"/>
      <c r="B783" s="136"/>
      <c r="C783" s="85"/>
      <c r="D783" s="61"/>
      <c r="E783" s="77"/>
      <c r="F783" s="11"/>
      <c r="G783" s="77"/>
      <c r="H783" s="125"/>
      <c r="I783" s="10"/>
      <c r="J783" s="61"/>
      <c r="K783" s="61"/>
      <c r="L783" s="61"/>
      <c r="M783" s="15"/>
      <c r="N783" s="15"/>
    </row>
    <row r="784" spans="1:14" ht="24">
      <c r="A784" s="11"/>
      <c r="B784" s="136"/>
      <c r="C784" s="85"/>
      <c r="D784" s="61"/>
      <c r="E784" s="77"/>
      <c r="F784" s="11"/>
      <c r="G784" s="77"/>
      <c r="H784" s="125"/>
      <c r="I784" s="10"/>
      <c r="J784" s="61"/>
      <c r="K784" s="61"/>
      <c r="L784" s="61"/>
      <c r="M784" s="15"/>
      <c r="N784" s="15"/>
    </row>
    <row r="785" spans="1:14" ht="24">
      <c r="A785" s="11"/>
      <c r="B785" s="136"/>
      <c r="C785" s="85"/>
      <c r="D785" s="61"/>
      <c r="E785" s="77"/>
      <c r="F785" s="11"/>
      <c r="G785" s="77"/>
      <c r="H785" s="125"/>
      <c r="I785" s="10"/>
      <c r="J785" s="61"/>
      <c r="K785" s="61"/>
      <c r="L785" s="61"/>
      <c r="M785" s="15"/>
      <c r="N785" s="15"/>
    </row>
    <row r="786" spans="1:14" ht="24">
      <c r="A786" s="11"/>
      <c r="B786" s="136"/>
      <c r="C786" s="85"/>
      <c r="D786" s="61"/>
      <c r="E786" s="77"/>
      <c r="F786" s="11"/>
      <c r="G786" s="77"/>
      <c r="H786" s="125"/>
      <c r="I786" s="10"/>
      <c r="J786" s="61"/>
      <c r="K786" s="61"/>
      <c r="L786" s="61"/>
      <c r="M786" s="15"/>
      <c r="N786" s="15"/>
    </row>
    <row r="787" spans="1:14" ht="24">
      <c r="A787" s="11"/>
      <c r="B787" s="136"/>
      <c r="C787" s="85"/>
      <c r="D787" s="61"/>
      <c r="E787" s="77"/>
      <c r="F787" s="11"/>
      <c r="G787" s="77"/>
      <c r="H787" s="125"/>
      <c r="I787" s="10"/>
      <c r="J787" s="61"/>
      <c r="K787" s="61"/>
      <c r="L787" s="61"/>
      <c r="M787" s="15"/>
      <c r="N787" s="15"/>
    </row>
    <row r="788" spans="1:14" ht="24">
      <c r="A788" s="11"/>
      <c r="B788" s="136"/>
      <c r="C788" s="85"/>
      <c r="D788" s="61"/>
      <c r="E788" s="77"/>
      <c r="F788" s="11"/>
      <c r="G788" s="77"/>
      <c r="H788" s="125"/>
      <c r="I788" s="10"/>
      <c r="J788" s="61"/>
      <c r="K788" s="61"/>
      <c r="L788" s="61"/>
      <c r="M788" s="15"/>
      <c r="N788" s="15"/>
    </row>
    <row r="789" spans="1:14" ht="24">
      <c r="A789" s="11"/>
      <c r="B789" s="136"/>
      <c r="C789" s="85"/>
      <c r="D789" s="61"/>
      <c r="E789" s="77"/>
      <c r="F789" s="11"/>
      <c r="G789" s="77"/>
      <c r="H789" s="125"/>
      <c r="I789" s="10"/>
      <c r="J789" s="61"/>
      <c r="K789" s="61"/>
      <c r="L789" s="61"/>
      <c r="M789" s="15"/>
      <c r="N789" s="15"/>
    </row>
    <row r="790" spans="1:14" ht="24">
      <c r="A790" s="11"/>
      <c r="B790" s="136"/>
      <c r="C790" s="85"/>
      <c r="D790" s="61"/>
      <c r="E790" s="77"/>
      <c r="F790" s="11"/>
      <c r="G790" s="77"/>
      <c r="H790" s="125"/>
      <c r="I790" s="10"/>
      <c r="J790" s="61"/>
      <c r="K790" s="61"/>
      <c r="L790" s="61"/>
      <c r="M790" s="15"/>
      <c r="N790" s="15"/>
    </row>
    <row r="791" spans="1:14" ht="24">
      <c r="A791" s="11"/>
      <c r="B791" s="136"/>
      <c r="C791" s="85"/>
      <c r="D791" s="61"/>
      <c r="E791" s="77"/>
      <c r="F791" s="11"/>
      <c r="G791" s="77"/>
      <c r="H791" s="125"/>
      <c r="I791" s="10"/>
      <c r="J791" s="61"/>
      <c r="K791" s="61"/>
      <c r="L791" s="61"/>
      <c r="M791" s="15"/>
      <c r="N791" s="15"/>
    </row>
    <row r="792" spans="1:14" ht="24">
      <c r="A792" s="11"/>
      <c r="B792" s="136"/>
      <c r="C792" s="85"/>
      <c r="D792" s="61"/>
      <c r="E792" s="77"/>
      <c r="F792" s="11"/>
      <c r="G792" s="77"/>
      <c r="H792" s="125"/>
      <c r="I792" s="10"/>
      <c r="J792" s="61"/>
      <c r="K792" s="61"/>
      <c r="L792" s="61"/>
      <c r="M792" s="15"/>
      <c r="N792" s="15"/>
    </row>
    <row r="793" spans="1:14" ht="24">
      <c r="A793" s="11"/>
      <c r="B793" s="136"/>
      <c r="C793" s="85"/>
      <c r="D793" s="61"/>
      <c r="E793" s="77"/>
      <c r="F793" s="11"/>
      <c r="G793" s="77"/>
      <c r="H793" s="125"/>
      <c r="I793" s="10"/>
      <c r="J793" s="61"/>
      <c r="K793" s="61"/>
      <c r="L793" s="61"/>
      <c r="M793" s="15"/>
      <c r="N793" s="15"/>
    </row>
    <row r="794" spans="1:14" ht="24">
      <c r="A794" s="11"/>
      <c r="B794" s="136"/>
      <c r="C794" s="85"/>
      <c r="D794" s="61"/>
      <c r="E794" s="77"/>
      <c r="F794" s="11"/>
      <c r="G794" s="77"/>
      <c r="H794" s="125"/>
      <c r="I794" s="10"/>
      <c r="J794" s="61"/>
      <c r="K794" s="61"/>
      <c r="L794" s="61"/>
      <c r="M794" s="15"/>
      <c r="N794" s="15"/>
    </row>
    <row r="795" spans="1:14" ht="24">
      <c r="A795" s="11"/>
      <c r="B795" s="136"/>
      <c r="C795" s="85"/>
      <c r="D795" s="61"/>
      <c r="E795" s="77"/>
      <c r="F795" s="11"/>
      <c r="G795" s="77"/>
      <c r="H795" s="125"/>
      <c r="I795" s="10"/>
      <c r="J795" s="61"/>
      <c r="K795" s="61"/>
      <c r="L795" s="61"/>
      <c r="M795" s="15"/>
      <c r="N795" s="15"/>
    </row>
    <row r="796" spans="1:14" ht="24">
      <c r="A796" s="11"/>
      <c r="B796" s="136"/>
      <c r="C796" s="85"/>
      <c r="D796" s="61"/>
      <c r="E796" s="77"/>
      <c r="F796" s="11"/>
      <c r="G796" s="77"/>
      <c r="H796" s="125"/>
      <c r="I796" s="10"/>
      <c r="J796" s="61"/>
      <c r="K796" s="61"/>
      <c r="L796" s="61"/>
      <c r="M796" s="15"/>
      <c r="N796" s="15"/>
    </row>
    <row r="797" spans="1:14" ht="24">
      <c r="A797" s="11"/>
      <c r="B797" s="136"/>
      <c r="C797" s="85"/>
      <c r="D797" s="61"/>
      <c r="E797" s="77"/>
      <c r="F797" s="11"/>
      <c r="G797" s="77"/>
      <c r="H797" s="125"/>
      <c r="I797" s="10"/>
      <c r="J797" s="61"/>
      <c r="K797" s="61"/>
      <c r="L797" s="61"/>
      <c r="M797" s="15"/>
      <c r="N797" s="15"/>
    </row>
    <row r="798" spans="1:14" ht="24">
      <c r="A798" s="11"/>
      <c r="B798" s="136"/>
      <c r="C798" s="85"/>
      <c r="D798" s="61"/>
      <c r="E798" s="77"/>
      <c r="F798" s="11"/>
      <c r="G798" s="77"/>
      <c r="H798" s="125"/>
      <c r="I798" s="10"/>
      <c r="J798" s="61"/>
      <c r="K798" s="61"/>
      <c r="L798" s="61"/>
      <c r="M798" s="15"/>
      <c r="N798" s="15"/>
    </row>
    <row r="799" spans="1:14" ht="24">
      <c r="A799" s="11"/>
      <c r="B799" s="136"/>
      <c r="C799" s="85"/>
      <c r="D799" s="61"/>
      <c r="E799" s="77"/>
      <c r="F799" s="11"/>
      <c r="G799" s="77"/>
      <c r="H799" s="125"/>
      <c r="I799" s="10"/>
      <c r="J799" s="61"/>
      <c r="K799" s="61"/>
      <c r="L799" s="61"/>
      <c r="M799" s="15"/>
      <c r="N799" s="15"/>
    </row>
    <row r="800" spans="1:14" ht="24">
      <c r="A800" s="11"/>
      <c r="B800" s="136"/>
      <c r="C800" s="85"/>
      <c r="D800" s="61"/>
      <c r="E800" s="77"/>
      <c r="F800" s="11"/>
      <c r="G800" s="77"/>
      <c r="H800" s="125"/>
      <c r="I800" s="10"/>
      <c r="J800" s="61"/>
      <c r="K800" s="61"/>
      <c r="L800" s="61"/>
      <c r="M800" s="15"/>
      <c r="N800" s="15"/>
    </row>
    <row r="801" spans="1:14" ht="24">
      <c r="A801" s="11"/>
      <c r="B801" s="136"/>
      <c r="C801" s="85"/>
      <c r="D801" s="61"/>
      <c r="E801" s="77"/>
      <c r="F801" s="11"/>
      <c r="G801" s="77"/>
      <c r="H801" s="125"/>
      <c r="I801" s="10"/>
      <c r="J801" s="61"/>
      <c r="K801" s="61"/>
      <c r="L801" s="61"/>
      <c r="M801" s="15"/>
      <c r="N801" s="15"/>
    </row>
    <row r="802" spans="1:14" ht="24">
      <c r="A802" s="11"/>
      <c r="B802" s="136"/>
      <c r="C802" s="85"/>
      <c r="D802" s="61"/>
      <c r="E802" s="77"/>
      <c r="F802" s="11"/>
      <c r="G802" s="77"/>
      <c r="H802" s="125"/>
      <c r="I802" s="10"/>
      <c r="J802" s="61"/>
      <c r="K802" s="61"/>
      <c r="L802" s="61"/>
      <c r="M802" s="15"/>
      <c r="N802" s="15"/>
    </row>
    <row r="803" spans="1:14" ht="24">
      <c r="A803" s="11"/>
      <c r="B803" s="136"/>
      <c r="C803" s="85"/>
      <c r="D803" s="61"/>
      <c r="E803" s="77"/>
      <c r="F803" s="11"/>
      <c r="G803" s="77"/>
      <c r="H803" s="125"/>
      <c r="I803" s="10"/>
      <c r="J803" s="61"/>
      <c r="K803" s="61"/>
      <c r="L803" s="61"/>
      <c r="M803" s="15"/>
      <c r="N803" s="15"/>
    </row>
    <row r="804" spans="1:14" ht="24">
      <c r="A804" s="11"/>
      <c r="B804" s="136"/>
      <c r="C804" s="85"/>
      <c r="D804" s="61"/>
      <c r="E804" s="77"/>
      <c r="F804" s="11"/>
      <c r="G804" s="77"/>
      <c r="H804" s="125"/>
      <c r="I804" s="10"/>
      <c r="J804" s="61"/>
      <c r="K804" s="61"/>
      <c r="L804" s="61"/>
      <c r="M804" s="15"/>
      <c r="N804" s="15"/>
    </row>
    <row r="805" spans="1:14" ht="24">
      <c r="A805" s="11"/>
      <c r="B805" s="136"/>
      <c r="C805" s="85"/>
      <c r="D805" s="61"/>
      <c r="E805" s="77"/>
      <c r="F805" s="11"/>
      <c r="G805" s="77"/>
      <c r="H805" s="125"/>
      <c r="I805" s="10"/>
      <c r="J805" s="61"/>
      <c r="K805" s="61"/>
      <c r="L805" s="61"/>
      <c r="M805" s="15"/>
      <c r="N805" s="15"/>
    </row>
    <row r="806" spans="1:14" ht="24">
      <c r="A806" s="11"/>
      <c r="B806" s="136"/>
      <c r="C806" s="85"/>
      <c r="D806" s="61"/>
      <c r="E806" s="77"/>
      <c r="F806" s="11"/>
      <c r="G806" s="77"/>
      <c r="H806" s="125"/>
      <c r="I806" s="10"/>
      <c r="J806" s="61"/>
      <c r="K806" s="61"/>
      <c r="L806" s="61"/>
      <c r="M806" s="15"/>
      <c r="N806" s="15"/>
    </row>
    <row r="807" spans="1:14" ht="24">
      <c r="A807" s="11"/>
      <c r="B807" s="136"/>
      <c r="C807" s="85"/>
      <c r="D807" s="61"/>
      <c r="E807" s="77"/>
      <c r="F807" s="11"/>
      <c r="G807" s="77"/>
      <c r="H807" s="125"/>
      <c r="I807" s="10"/>
      <c r="J807" s="61"/>
      <c r="K807" s="61"/>
      <c r="L807" s="61"/>
      <c r="M807" s="15"/>
      <c r="N807" s="15"/>
    </row>
    <row r="808" spans="1:14" ht="24">
      <c r="A808" s="11"/>
      <c r="B808" s="136"/>
      <c r="C808" s="85"/>
      <c r="D808" s="61"/>
      <c r="E808" s="77"/>
      <c r="F808" s="11"/>
      <c r="G808" s="77"/>
      <c r="H808" s="125"/>
      <c r="I808" s="10"/>
      <c r="J808" s="61"/>
      <c r="K808" s="61"/>
      <c r="L808" s="61"/>
      <c r="M808" s="15"/>
      <c r="N808" s="15"/>
    </row>
    <row r="809" spans="1:14" ht="24">
      <c r="A809" s="11"/>
      <c r="B809" s="136"/>
      <c r="C809" s="85"/>
      <c r="D809" s="61"/>
      <c r="E809" s="77"/>
      <c r="F809" s="11"/>
      <c r="G809" s="77"/>
      <c r="H809" s="125"/>
      <c r="I809" s="10"/>
      <c r="J809" s="61"/>
      <c r="K809" s="61"/>
      <c r="L809" s="61"/>
      <c r="M809" s="15"/>
      <c r="N809" s="15"/>
    </row>
    <row r="810" spans="1:14" ht="24">
      <c r="A810" s="11"/>
      <c r="B810" s="136"/>
      <c r="C810" s="85"/>
      <c r="D810" s="61"/>
      <c r="E810" s="77"/>
      <c r="F810" s="11"/>
      <c r="G810" s="77"/>
      <c r="H810" s="125"/>
      <c r="I810" s="10"/>
      <c r="J810" s="61"/>
      <c r="K810" s="61"/>
      <c r="L810" s="61"/>
      <c r="M810" s="15"/>
      <c r="N810" s="15"/>
    </row>
    <row r="811" spans="1:14" ht="24">
      <c r="A811" s="11"/>
      <c r="B811" s="136"/>
      <c r="C811" s="85"/>
      <c r="D811" s="61"/>
      <c r="E811" s="77"/>
      <c r="F811" s="11"/>
      <c r="G811" s="77"/>
      <c r="H811" s="125"/>
      <c r="I811" s="10"/>
      <c r="J811" s="61"/>
      <c r="K811" s="61"/>
      <c r="L811" s="61"/>
      <c r="M811" s="15"/>
      <c r="N811" s="15"/>
    </row>
    <row r="812" spans="1:14" ht="24">
      <c r="A812" s="11"/>
      <c r="B812" s="136"/>
      <c r="C812" s="85"/>
      <c r="D812" s="61"/>
      <c r="E812" s="77"/>
      <c r="F812" s="11"/>
      <c r="G812" s="77"/>
      <c r="H812" s="125"/>
      <c r="I812" s="10"/>
      <c r="J812" s="61"/>
      <c r="K812" s="61"/>
      <c r="L812" s="61"/>
      <c r="M812" s="15"/>
      <c r="N812" s="15"/>
    </row>
    <row r="813" spans="1:14" ht="24">
      <c r="A813" s="11"/>
      <c r="B813" s="136"/>
      <c r="C813" s="85"/>
      <c r="D813" s="61"/>
      <c r="E813" s="77"/>
      <c r="F813" s="11"/>
      <c r="G813" s="77"/>
      <c r="H813" s="125"/>
      <c r="I813" s="10"/>
      <c r="J813" s="61"/>
      <c r="K813" s="61"/>
      <c r="L813" s="61"/>
      <c r="M813" s="15"/>
      <c r="N813" s="15"/>
    </row>
    <row r="814" spans="1:14" ht="24">
      <c r="A814" s="11"/>
      <c r="B814" s="136"/>
      <c r="C814" s="85"/>
      <c r="D814" s="61"/>
      <c r="E814" s="77"/>
      <c r="F814" s="11"/>
      <c r="G814" s="77"/>
      <c r="H814" s="125"/>
      <c r="I814" s="10"/>
      <c r="J814" s="61"/>
      <c r="K814" s="61"/>
      <c r="L814" s="61"/>
      <c r="M814" s="15"/>
      <c r="N814" s="15"/>
    </row>
    <row r="815" spans="1:14" ht="24">
      <c r="A815" s="11"/>
      <c r="B815" s="136"/>
      <c r="C815" s="85"/>
      <c r="D815" s="61"/>
      <c r="E815" s="77"/>
      <c r="F815" s="11"/>
      <c r="G815" s="77"/>
      <c r="H815" s="125"/>
      <c r="I815" s="10"/>
      <c r="J815" s="61"/>
      <c r="K815" s="61"/>
      <c r="L815" s="61"/>
      <c r="M815" s="15"/>
      <c r="N815" s="15"/>
    </row>
    <row r="816" spans="1:14" ht="24">
      <c r="A816" s="11"/>
      <c r="B816" s="136"/>
      <c r="C816" s="85"/>
      <c r="D816" s="61"/>
      <c r="E816" s="77"/>
      <c r="F816" s="11"/>
      <c r="G816" s="77"/>
      <c r="H816" s="125"/>
      <c r="I816" s="10"/>
      <c r="J816" s="61"/>
      <c r="K816" s="61"/>
      <c r="L816" s="61"/>
      <c r="M816" s="15"/>
      <c r="N816" s="15"/>
    </row>
    <row r="817" spans="1:14" ht="24">
      <c r="A817" s="11"/>
      <c r="B817" s="136"/>
      <c r="C817" s="85"/>
      <c r="D817" s="61"/>
      <c r="E817" s="77"/>
      <c r="F817" s="11"/>
      <c r="G817" s="77"/>
      <c r="H817" s="125"/>
      <c r="I817" s="10"/>
      <c r="J817" s="61"/>
      <c r="K817" s="61"/>
      <c r="L817" s="61"/>
      <c r="M817" s="15"/>
      <c r="N817" s="15"/>
    </row>
    <row r="818" spans="1:14" ht="24">
      <c r="A818" s="11"/>
      <c r="B818" s="136"/>
      <c r="C818" s="85"/>
      <c r="D818" s="61"/>
      <c r="E818" s="77"/>
      <c r="F818" s="11"/>
      <c r="G818" s="77"/>
      <c r="H818" s="125"/>
      <c r="I818" s="10"/>
      <c r="J818" s="61"/>
      <c r="K818" s="61"/>
      <c r="L818" s="61"/>
      <c r="M818" s="15"/>
      <c r="N818" s="15"/>
    </row>
    <row r="819" spans="1:14" ht="24">
      <c r="A819" s="11"/>
      <c r="B819" s="136"/>
      <c r="C819" s="85"/>
      <c r="D819" s="61"/>
      <c r="E819" s="77"/>
      <c r="F819" s="11"/>
      <c r="G819" s="77"/>
      <c r="H819" s="125"/>
      <c r="I819" s="10"/>
      <c r="J819" s="61"/>
      <c r="K819" s="61"/>
      <c r="L819" s="61"/>
      <c r="M819" s="15"/>
      <c r="N819" s="15"/>
    </row>
    <row r="820" spans="1:14" ht="24">
      <c r="A820" s="11"/>
      <c r="B820" s="136"/>
      <c r="C820" s="85"/>
      <c r="D820" s="61"/>
      <c r="E820" s="77"/>
      <c r="F820" s="11"/>
      <c r="G820" s="77"/>
      <c r="H820" s="125"/>
      <c r="I820" s="10"/>
      <c r="J820" s="61"/>
      <c r="K820" s="61"/>
      <c r="L820" s="61"/>
      <c r="M820" s="15"/>
      <c r="N820" s="15"/>
    </row>
    <row r="821" spans="1:14" ht="24">
      <c r="A821" s="11"/>
      <c r="B821" s="136"/>
      <c r="C821" s="85"/>
      <c r="D821" s="61"/>
      <c r="E821" s="77"/>
      <c r="F821" s="11"/>
      <c r="G821" s="77"/>
      <c r="H821" s="125"/>
      <c r="I821" s="10"/>
      <c r="J821" s="61"/>
      <c r="K821" s="61"/>
      <c r="L821" s="61"/>
      <c r="M821" s="15"/>
      <c r="N821" s="15"/>
    </row>
    <row r="822" spans="1:14" ht="24">
      <c r="A822" s="11"/>
      <c r="B822" s="136"/>
      <c r="C822" s="85"/>
      <c r="D822" s="61"/>
      <c r="E822" s="77"/>
      <c r="F822" s="11"/>
      <c r="G822" s="77"/>
      <c r="H822" s="125"/>
      <c r="I822" s="10"/>
      <c r="J822" s="61"/>
      <c r="K822" s="61"/>
      <c r="L822" s="61"/>
      <c r="M822" s="15"/>
      <c r="N822" s="15"/>
    </row>
    <row r="823" spans="1:14" ht="24">
      <c r="A823" s="11"/>
      <c r="B823" s="136"/>
      <c r="C823" s="85"/>
      <c r="D823" s="61"/>
      <c r="E823" s="77"/>
      <c r="F823" s="11"/>
      <c r="G823" s="77"/>
      <c r="H823" s="125"/>
      <c r="I823" s="10"/>
      <c r="J823" s="61"/>
      <c r="K823" s="61"/>
      <c r="L823" s="61"/>
      <c r="M823" s="15"/>
      <c r="N823" s="15"/>
    </row>
    <row r="824" spans="1:14" ht="24">
      <c r="A824" s="11"/>
      <c r="B824" s="136"/>
      <c r="C824" s="85"/>
      <c r="D824" s="61"/>
      <c r="E824" s="77"/>
      <c r="F824" s="11"/>
      <c r="G824" s="77"/>
      <c r="H824" s="125"/>
      <c r="I824" s="10"/>
      <c r="J824" s="61"/>
      <c r="K824" s="61"/>
      <c r="L824" s="61"/>
      <c r="M824" s="15"/>
      <c r="N824" s="15"/>
    </row>
    <row r="825" spans="1:14" ht="24">
      <c r="A825" s="11"/>
      <c r="B825" s="136"/>
      <c r="C825" s="85"/>
      <c r="D825" s="61"/>
      <c r="E825" s="77"/>
      <c r="F825" s="11"/>
      <c r="G825" s="77"/>
      <c r="H825" s="125"/>
      <c r="I825" s="10"/>
      <c r="J825" s="61"/>
      <c r="K825" s="61"/>
      <c r="L825" s="61"/>
      <c r="M825" s="15"/>
      <c r="N825" s="15"/>
    </row>
    <row r="826" spans="1:14" ht="24">
      <c r="A826" s="11"/>
      <c r="B826" s="136"/>
      <c r="C826" s="85"/>
      <c r="D826" s="61"/>
      <c r="E826" s="77"/>
      <c r="F826" s="11"/>
      <c r="G826" s="77"/>
      <c r="H826" s="125"/>
      <c r="I826" s="10"/>
      <c r="J826" s="61"/>
      <c r="K826" s="61"/>
      <c r="L826" s="61"/>
      <c r="M826" s="15"/>
      <c r="N826" s="15"/>
    </row>
    <row r="827" spans="1:14" ht="24">
      <c r="A827" s="11"/>
      <c r="B827" s="136"/>
      <c r="C827" s="85"/>
      <c r="D827" s="61"/>
      <c r="E827" s="77"/>
      <c r="F827" s="11"/>
      <c r="G827" s="77"/>
      <c r="H827" s="125"/>
      <c r="I827" s="10"/>
      <c r="J827" s="61"/>
      <c r="K827" s="61"/>
      <c r="L827" s="61"/>
      <c r="M827" s="15"/>
      <c r="N827" s="15"/>
    </row>
    <row r="828" spans="1:14" ht="24">
      <c r="A828" s="11"/>
      <c r="B828" s="136"/>
      <c r="C828" s="85"/>
      <c r="D828" s="61"/>
      <c r="E828" s="77"/>
      <c r="F828" s="11"/>
      <c r="G828" s="77"/>
      <c r="H828" s="125"/>
      <c r="I828" s="10"/>
      <c r="J828" s="61"/>
      <c r="K828" s="61"/>
      <c r="L828" s="61"/>
      <c r="M828" s="15"/>
      <c r="N828" s="15"/>
    </row>
    <row r="829" spans="1:14" ht="24">
      <c r="A829" s="11"/>
      <c r="B829" s="136"/>
      <c r="C829" s="85"/>
      <c r="D829" s="61"/>
      <c r="E829" s="77"/>
      <c r="F829" s="11"/>
      <c r="G829" s="77"/>
      <c r="H829" s="125"/>
      <c r="I829" s="10"/>
      <c r="J829" s="61"/>
      <c r="K829" s="61"/>
      <c r="L829" s="61"/>
      <c r="M829" s="15"/>
      <c r="N829" s="15"/>
    </row>
    <row r="830" spans="1:14" ht="24">
      <c r="A830" s="11"/>
      <c r="B830" s="136"/>
      <c r="C830" s="85"/>
      <c r="D830" s="61"/>
      <c r="E830" s="77"/>
      <c r="F830" s="11"/>
      <c r="G830" s="77"/>
      <c r="H830" s="125"/>
      <c r="I830" s="10"/>
      <c r="J830" s="61"/>
      <c r="K830" s="61"/>
      <c r="L830" s="61"/>
      <c r="M830" s="15"/>
      <c r="N830" s="15"/>
    </row>
    <row r="831" spans="1:14" ht="24">
      <c r="A831" s="11"/>
      <c r="B831" s="136"/>
      <c r="C831" s="85"/>
      <c r="D831" s="61"/>
      <c r="E831" s="77"/>
      <c r="F831" s="11"/>
      <c r="G831" s="77"/>
      <c r="H831" s="125"/>
      <c r="I831" s="10"/>
      <c r="J831" s="61"/>
      <c r="K831" s="61"/>
      <c r="L831" s="61"/>
      <c r="M831" s="15"/>
      <c r="N831" s="15"/>
    </row>
    <row r="832" spans="1:14" ht="24">
      <c r="A832" s="11"/>
      <c r="B832" s="136"/>
      <c r="C832" s="85"/>
      <c r="D832" s="61"/>
      <c r="E832" s="77"/>
      <c r="F832" s="11"/>
      <c r="G832" s="77"/>
      <c r="H832" s="125"/>
      <c r="I832" s="10"/>
      <c r="J832" s="61"/>
      <c r="K832" s="61"/>
      <c r="L832" s="61"/>
      <c r="M832" s="15"/>
      <c r="N832" s="15"/>
    </row>
    <row r="833" spans="1:14" ht="24">
      <c r="A833" s="11"/>
      <c r="B833" s="136"/>
      <c r="C833" s="85"/>
      <c r="D833" s="61"/>
      <c r="E833" s="77"/>
      <c r="F833" s="11"/>
      <c r="G833" s="77"/>
      <c r="H833" s="125"/>
      <c r="I833" s="10"/>
      <c r="J833" s="61"/>
      <c r="K833" s="61"/>
      <c r="L833" s="61"/>
      <c r="M833" s="15"/>
      <c r="N833" s="15"/>
    </row>
    <row r="834" spans="1:14" ht="24">
      <c r="A834" s="11"/>
      <c r="B834" s="136"/>
      <c r="C834" s="85"/>
      <c r="D834" s="61"/>
      <c r="E834" s="77"/>
      <c r="F834" s="11"/>
      <c r="G834" s="77"/>
      <c r="H834" s="125"/>
      <c r="I834" s="10"/>
      <c r="J834" s="61"/>
      <c r="K834" s="61"/>
      <c r="L834" s="61"/>
      <c r="M834" s="15"/>
      <c r="N834" s="15"/>
    </row>
    <row r="835" spans="1:14" ht="24">
      <c r="A835" s="11"/>
      <c r="B835" s="136"/>
      <c r="C835" s="85"/>
      <c r="D835" s="61"/>
      <c r="E835" s="77"/>
      <c r="F835" s="11"/>
      <c r="G835" s="77"/>
      <c r="H835" s="125"/>
      <c r="I835" s="10"/>
      <c r="J835" s="61"/>
      <c r="K835" s="61"/>
      <c r="L835" s="61"/>
      <c r="M835" s="15"/>
      <c r="N835" s="15"/>
    </row>
    <row r="836" spans="1:14" ht="24">
      <c r="A836" s="11"/>
      <c r="B836" s="136"/>
      <c r="C836" s="85"/>
      <c r="D836" s="61"/>
      <c r="E836" s="77"/>
      <c r="F836" s="11"/>
      <c r="G836" s="77"/>
      <c r="H836" s="125"/>
      <c r="I836" s="10"/>
      <c r="J836" s="61"/>
      <c r="K836" s="61"/>
      <c r="L836" s="61"/>
      <c r="M836" s="15"/>
      <c r="N836" s="15"/>
    </row>
    <row r="837" spans="1:14" ht="24">
      <c r="A837" s="11"/>
      <c r="B837" s="136"/>
      <c r="C837" s="85"/>
      <c r="D837" s="61"/>
      <c r="E837" s="77"/>
      <c r="F837" s="11"/>
      <c r="G837" s="77"/>
      <c r="H837" s="125"/>
      <c r="I837" s="10"/>
      <c r="J837" s="61"/>
      <c r="K837" s="61"/>
      <c r="L837" s="61"/>
      <c r="M837" s="15"/>
      <c r="N837" s="15"/>
    </row>
    <row r="838" spans="1:14" ht="24">
      <c r="A838" s="11"/>
      <c r="B838" s="136"/>
      <c r="C838" s="85"/>
      <c r="D838" s="61"/>
      <c r="E838" s="77"/>
      <c r="F838" s="11"/>
      <c r="G838" s="77"/>
      <c r="H838" s="125"/>
      <c r="I838" s="10"/>
      <c r="J838" s="61"/>
      <c r="K838" s="61"/>
      <c r="L838" s="61"/>
      <c r="M838" s="15"/>
      <c r="N838" s="15"/>
    </row>
    <row r="839" spans="1:14" ht="24">
      <c r="A839" s="11"/>
      <c r="B839" s="136"/>
      <c r="C839" s="85"/>
      <c r="D839" s="61"/>
      <c r="E839" s="77"/>
      <c r="F839" s="11"/>
      <c r="G839" s="77"/>
      <c r="H839" s="125"/>
      <c r="I839" s="10"/>
      <c r="J839" s="61"/>
      <c r="K839" s="61"/>
      <c r="L839" s="61"/>
      <c r="M839" s="15"/>
      <c r="N839" s="15"/>
    </row>
    <row r="840" spans="1:14" ht="24">
      <c r="A840" s="11"/>
      <c r="B840" s="136"/>
      <c r="C840" s="85"/>
      <c r="D840" s="61"/>
      <c r="E840" s="77"/>
      <c r="F840" s="11"/>
      <c r="G840" s="77"/>
      <c r="H840" s="125"/>
      <c r="I840" s="10"/>
      <c r="J840" s="61"/>
      <c r="K840" s="61"/>
      <c r="L840" s="61"/>
      <c r="M840" s="15"/>
      <c r="N840" s="15"/>
    </row>
    <row r="841" spans="1:14" ht="24">
      <c r="A841" s="11"/>
      <c r="B841" s="136"/>
      <c r="C841" s="85"/>
      <c r="D841" s="61"/>
      <c r="E841" s="77"/>
      <c r="F841" s="11"/>
      <c r="G841" s="77"/>
      <c r="H841" s="125"/>
      <c r="I841" s="10"/>
      <c r="J841" s="61"/>
      <c r="K841" s="61"/>
      <c r="L841" s="61"/>
      <c r="M841" s="15"/>
      <c r="N841" s="15"/>
    </row>
    <row r="842" spans="1:14" ht="24">
      <c r="A842" s="11"/>
      <c r="B842" s="136"/>
      <c r="C842" s="85"/>
      <c r="D842" s="61"/>
      <c r="E842" s="77"/>
      <c r="F842" s="11"/>
      <c r="G842" s="77"/>
      <c r="H842" s="125"/>
      <c r="I842" s="10"/>
      <c r="J842" s="61"/>
      <c r="K842" s="61"/>
      <c r="L842" s="61"/>
      <c r="M842" s="15"/>
      <c r="N842" s="15"/>
    </row>
    <row r="843" spans="1:14" ht="24">
      <c r="A843" s="11"/>
      <c r="B843" s="136"/>
      <c r="C843" s="85"/>
      <c r="D843" s="61"/>
      <c r="E843" s="77"/>
      <c r="F843" s="11"/>
      <c r="G843" s="77"/>
      <c r="H843" s="125"/>
      <c r="I843" s="10"/>
      <c r="J843" s="61"/>
      <c r="K843" s="61"/>
      <c r="L843" s="61"/>
      <c r="M843" s="15"/>
      <c r="N843" s="15"/>
    </row>
    <row r="844" spans="1:14" ht="24">
      <c r="A844" s="11"/>
      <c r="B844" s="136"/>
      <c r="C844" s="85"/>
      <c r="D844" s="61"/>
      <c r="E844" s="77"/>
      <c r="F844" s="11"/>
      <c r="G844" s="77"/>
      <c r="H844" s="125"/>
      <c r="I844" s="10"/>
      <c r="J844" s="61"/>
      <c r="K844" s="61"/>
      <c r="L844" s="61"/>
      <c r="M844" s="15"/>
      <c r="N844" s="15"/>
    </row>
    <row r="845" spans="1:14" ht="24">
      <c r="A845" s="11"/>
      <c r="B845" s="136"/>
      <c r="C845" s="85"/>
      <c r="D845" s="61"/>
      <c r="E845" s="77"/>
      <c r="F845" s="11"/>
      <c r="G845" s="77"/>
      <c r="H845" s="125"/>
      <c r="I845" s="10"/>
      <c r="J845" s="61"/>
      <c r="K845" s="61"/>
      <c r="L845" s="61"/>
      <c r="M845" s="15"/>
      <c r="N845" s="15"/>
    </row>
    <row r="846" spans="1:14" ht="24">
      <c r="A846" s="11"/>
      <c r="B846" s="136"/>
      <c r="C846" s="85"/>
      <c r="D846" s="61"/>
      <c r="E846" s="77"/>
      <c r="F846" s="11"/>
      <c r="G846" s="77"/>
      <c r="H846" s="125"/>
      <c r="I846" s="10"/>
      <c r="J846" s="61"/>
      <c r="K846" s="61"/>
      <c r="L846" s="61"/>
      <c r="M846" s="15"/>
      <c r="N846" s="15"/>
    </row>
    <row r="847" spans="1:14" ht="24">
      <c r="A847" s="11"/>
      <c r="B847" s="136"/>
      <c r="C847" s="85"/>
      <c r="D847" s="61"/>
      <c r="E847" s="77"/>
      <c r="F847" s="11"/>
      <c r="G847" s="77"/>
      <c r="H847" s="125"/>
      <c r="I847" s="10"/>
      <c r="J847" s="61"/>
      <c r="K847" s="61"/>
      <c r="L847" s="61"/>
      <c r="M847" s="15"/>
      <c r="N847" s="15"/>
    </row>
    <row r="848" spans="1:14" ht="24">
      <c r="A848" s="11"/>
      <c r="B848" s="136"/>
      <c r="C848" s="85"/>
      <c r="D848" s="61"/>
      <c r="E848" s="77"/>
      <c r="F848" s="11"/>
      <c r="G848" s="77"/>
      <c r="H848" s="125"/>
      <c r="I848" s="10"/>
      <c r="J848" s="61"/>
      <c r="K848" s="61"/>
      <c r="L848" s="61"/>
      <c r="M848" s="15"/>
      <c r="N848" s="15"/>
    </row>
    <row r="849" spans="1:14" ht="24">
      <c r="A849" s="11"/>
      <c r="B849" s="136"/>
      <c r="C849" s="85"/>
      <c r="D849" s="61"/>
      <c r="E849" s="77"/>
      <c r="F849" s="11"/>
      <c r="G849" s="77"/>
      <c r="H849" s="125"/>
      <c r="I849" s="10"/>
      <c r="J849" s="61"/>
      <c r="K849" s="61"/>
      <c r="L849" s="61"/>
      <c r="M849" s="15"/>
      <c r="N849" s="15"/>
    </row>
    <row r="850" spans="1:14" ht="24">
      <c r="A850" s="11"/>
      <c r="B850" s="136"/>
      <c r="C850" s="85"/>
      <c r="D850" s="61"/>
      <c r="E850" s="77"/>
      <c r="F850" s="11"/>
      <c r="G850" s="77"/>
      <c r="H850" s="125"/>
      <c r="I850" s="10"/>
      <c r="J850" s="61"/>
      <c r="K850" s="61"/>
      <c r="L850" s="61"/>
      <c r="M850" s="15"/>
      <c r="N850" s="15"/>
    </row>
    <row r="851" spans="1:14" ht="24">
      <c r="A851" s="11"/>
      <c r="B851" s="136"/>
      <c r="C851" s="85"/>
      <c r="D851" s="61"/>
      <c r="E851" s="77"/>
      <c r="F851" s="11"/>
      <c r="G851" s="77"/>
      <c r="H851" s="125"/>
      <c r="I851" s="10"/>
      <c r="J851" s="61"/>
      <c r="K851" s="61"/>
      <c r="L851" s="61"/>
      <c r="M851" s="15"/>
      <c r="N851" s="15"/>
    </row>
    <row r="852" spans="1:14" ht="24">
      <c r="A852" s="11"/>
      <c r="B852" s="136"/>
      <c r="C852" s="85"/>
      <c r="D852" s="61"/>
      <c r="E852" s="77"/>
      <c r="F852" s="11"/>
      <c r="G852" s="77"/>
      <c r="H852" s="125"/>
      <c r="I852" s="10"/>
      <c r="J852" s="61"/>
      <c r="K852" s="61"/>
      <c r="L852" s="61"/>
      <c r="M852" s="11"/>
      <c r="N852" s="11"/>
    </row>
    <row r="853" spans="1:14" ht="24">
      <c r="A853" s="11"/>
      <c r="B853" s="136"/>
      <c r="C853" s="85"/>
      <c r="D853" s="61"/>
      <c r="E853" s="77"/>
      <c r="F853" s="11"/>
      <c r="G853" s="77"/>
      <c r="H853" s="125"/>
      <c r="I853" s="10"/>
      <c r="J853" s="61"/>
      <c r="K853" s="61"/>
      <c r="L853" s="61"/>
      <c r="M853" s="11"/>
      <c r="N853" s="11"/>
    </row>
    <row r="854" spans="1:14" ht="24">
      <c r="A854" s="11"/>
      <c r="B854" s="136"/>
      <c r="C854" s="85"/>
      <c r="D854" s="61"/>
      <c r="E854" s="77"/>
      <c r="F854" s="11"/>
      <c r="G854" s="77"/>
      <c r="H854" s="125"/>
      <c r="I854" s="10"/>
      <c r="J854" s="61"/>
      <c r="K854" s="61"/>
      <c r="L854" s="61"/>
      <c r="M854" s="11"/>
      <c r="N854" s="11"/>
    </row>
    <row r="855" spans="1:14" ht="24">
      <c r="A855" s="11"/>
      <c r="B855" s="136"/>
      <c r="C855" s="85"/>
      <c r="D855" s="61"/>
      <c r="E855" s="77"/>
      <c r="F855" s="11"/>
      <c r="G855" s="77"/>
      <c r="H855" s="125"/>
      <c r="I855" s="10"/>
      <c r="J855" s="61"/>
      <c r="K855" s="61"/>
      <c r="L855" s="61"/>
      <c r="M855" s="11"/>
      <c r="N855" s="11"/>
    </row>
    <row r="856" spans="1:14" ht="24">
      <c r="A856" s="11"/>
      <c r="B856" s="136"/>
      <c r="C856" s="85"/>
      <c r="D856" s="61"/>
      <c r="E856" s="77"/>
      <c r="F856" s="11"/>
      <c r="G856" s="77"/>
      <c r="H856" s="125"/>
      <c r="I856" s="10"/>
      <c r="J856" s="61"/>
      <c r="K856" s="61"/>
      <c r="L856" s="61"/>
      <c r="M856" s="11"/>
      <c r="N856" s="11"/>
    </row>
    <row r="857" spans="1:14" ht="24">
      <c r="A857" s="11"/>
      <c r="B857" s="136"/>
      <c r="C857" s="85"/>
      <c r="D857" s="61"/>
      <c r="E857" s="77"/>
      <c r="F857" s="11"/>
      <c r="G857" s="77"/>
      <c r="H857" s="125"/>
      <c r="I857" s="10"/>
      <c r="J857" s="61"/>
      <c r="K857" s="61"/>
      <c r="L857" s="61"/>
      <c r="M857" s="11"/>
      <c r="N857" s="11"/>
    </row>
    <row r="858" spans="1:14" ht="24">
      <c r="A858" s="11"/>
      <c r="B858" s="136"/>
      <c r="C858" s="85"/>
      <c r="D858" s="61"/>
      <c r="E858" s="77"/>
      <c r="F858" s="11"/>
      <c r="G858" s="77"/>
      <c r="H858" s="125"/>
      <c r="I858" s="10"/>
      <c r="J858" s="61"/>
      <c r="K858" s="61"/>
      <c r="L858" s="61"/>
      <c r="M858" s="11"/>
      <c r="N858" s="11"/>
    </row>
    <row r="859" spans="1:14" ht="24">
      <c r="A859" s="11"/>
      <c r="B859" s="136"/>
      <c r="C859" s="85"/>
      <c r="D859" s="61"/>
      <c r="E859" s="77"/>
      <c r="F859" s="11"/>
      <c r="G859" s="77"/>
      <c r="H859" s="125"/>
      <c r="I859" s="10"/>
      <c r="J859" s="61"/>
      <c r="K859" s="61"/>
      <c r="L859" s="61"/>
      <c r="M859" s="11"/>
      <c r="N859" s="11"/>
    </row>
    <row r="860" spans="1:14" ht="24">
      <c r="A860" s="11"/>
      <c r="B860" s="136"/>
      <c r="C860" s="85"/>
      <c r="D860" s="61"/>
      <c r="E860" s="77"/>
      <c r="F860" s="11"/>
      <c r="G860" s="77"/>
      <c r="H860" s="125"/>
      <c r="I860" s="10"/>
      <c r="J860" s="61"/>
      <c r="K860" s="61"/>
      <c r="L860" s="61"/>
      <c r="M860" s="11"/>
      <c r="N860" s="11"/>
    </row>
    <row r="861" spans="1:14" ht="24">
      <c r="A861" s="11"/>
      <c r="B861" s="136"/>
      <c r="C861" s="85"/>
      <c r="D861" s="61"/>
      <c r="E861" s="77"/>
      <c r="F861" s="11"/>
      <c r="G861" s="77"/>
      <c r="H861" s="125"/>
      <c r="I861" s="10"/>
      <c r="J861" s="61"/>
      <c r="K861" s="61"/>
      <c r="L861" s="61"/>
      <c r="M861" s="11"/>
      <c r="N861" s="11"/>
    </row>
    <row r="862" spans="1:14" ht="24">
      <c r="A862" s="11"/>
      <c r="B862" s="136"/>
      <c r="C862" s="85"/>
      <c r="D862" s="61"/>
      <c r="E862" s="77"/>
      <c r="F862" s="11"/>
      <c r="G862" s="77"/>
      <c r="H862" s="125"/>
      <c r="I862" s="10"/>
      <c r="J862" s="61"/>
      <c r="K862" s="61"/>
      <c r="L862" s="61"/>
      <c r="M862" s="11"/>
      <c r="N862" s="11"/>
    </row>
    <row r="863" spans="1:14" ht="24">
      <c r="A863" s="11"/>
      <c r="B863" s="136"/>
      <c r="C863" s="85"/>
      <c r="D863" s="61"/>
      <c r="E863" s="77"/>
      <c r="F863" s="11"/>
      <c r="G863" s="77"/>
      <c r="H863" s="125"/>
      <c r="I863" s="10"/>
      <c r="J863" s="61"/>
      <c r="K863" s="61"/>
      <c r="L863" s="61"/>
      <c r="M863" s="11"/>
      <c r="N863" s="11"/>
    </row>
    <row r="864" spans="1:14" ht="24">
      <c r="A864" s="11"/>
      <c r="B864" s="136"/>
      <c r="C864" s="85"/>
      <c r="D864" s="61"/>
      <c r="E864" s="77"/>
      <c r="F864" s="11"/>
      <c r="G864" s="77"/>
      <c r="H864" s="125"/>
      <c r="I864" s="10"/>
      <c r="J864" s="61"/>
      <c r="K864" s="61"/>
      <c r="L864" s="61"/>
      <c r="M864" s="11"/>
      <c r="N864" s="11"/>
    </row>
    <row r="865" spans="1:14" ht="24">
      <c r="A865" s="11"/>
      <c r="B865" s="136"/>
      <c r="C865" s="85"/>
      <c r="D865" s="61"/>
      <c r="E865" s="77"/>
      <c r="F865" s="11"/>
      <c r="G865" s="77"/>
      <c r="H865" s="125"/>
      <c r="I865" s="10"/>
      <c r="J865" s="61"/>
      <c r="K865" s="61"/>
      <c r="L865" s="61"/>
      <c r="M865" s="11"/>
      <c r="N865" s="11"/>
    </row>
    <row r="866" spans="1:14" ht="24">
      <c r="A866" s="11"/>
      <c r="B866" s="136"/>
      <c r="C866" s="85"/>
      <c r="D866" s="61"/>
      <c r="E866" s="77"/>
      <c r="F866" s="11"/>
      <c r="G866" s="77"/>
      <c r="H866" s="125"/>
      <c r="I866" s="10"/>
      <c r="J866" s="61"/>
      <c r="K866" s="61"/>
      <c r="L866" s="61"/>
      <c r="M866" s="11"/>
      <c r="N866" s="11"/>
    </row>
    <row r="867" spans="1:14" ht="24">
      <c r="A867" s="11"/>
      <c r="B867" s="136"/>
      <c r="C867" s="85"/>
      <c r="D867" s="61"/>
      <c r="E867" s="77"/>
      <c r="F867" s="11"/>
      <c r="G867" s="77"/>
      <c r="H867" s="125"/>
      <c r="I867" s="10"/>
      <c r="J867" s="61"/>
      <c r="K867" s="61"/>
      <c r="L867" s="61"/>
      <c r="M867" s="11"/>
      <c r="N867" s="11"/>
    </row>
    <row r="868" spans="1:14" ht="24">
      <c r="A868" s="11"/>
      <c r="B868" s="136"/>
      <c r="C868" s="85"/>
      <c r="D868" s="61"/>
      <c r="E868" s="77"/>
      <c r="F868" s="11"/>
      <c r="G868" s="77"/>
      <c r="H868" s="125"/>
      <c r="I868" s="10"/>
      <c r="J868" s="61"/>
      <c r="K868" s="61"/>
      <c r="L868" s="61"/>
      <c r="M868" s="11"/>
      <c r="N868" s="11"/>
    </row>
    <row r="869" spans="1:14" ht="24">
      <c r="A869" s="11"/>
      <c r="B869" s="136"/>
      <c r="C869" s="85"/>
      <c r="D869" s="61"/>
      <c r="E869" s="77"/>
      <c r="F869" s="11"/>
      <c r="G869" s="77"/>
      <c r="H869" s="125"/>
      <c r="I869" s="10"/>
      <c r="J869" s="61"/>
      <c r="K869" s="61"/>
      <c r="L869" s="61"/>
      <c r="M869" s="11"/>
      <c r="N869" s="11"/>
    </row>
    <row r="870" spans="1:14" ht="24">
      <c r="A870" s="11"/>
      <c r="B870" s="136"/>
      <c r="C870" s="85"/>
      <c r="D870" s="61"/>
      <c r="E870" s="77"/>
      <c r="F870" s="11"/>
      <c r="G870" s="77"/>
      <c r="H870" s="125"/>
      <c r="I870" s="10"/>
      <c r="J870" s="61"/>
      <c r="K870" s="61"/>
      <c r="L870" s="61"/>
      <c r="M870" s="11"/>
      <c r="N870" s="11"/>
    </row>
    <row r="871" spans="1:14" ht="24">
      <c r="A871" s="11"/>
      <c r="B871" s="136"/>
      <c r="C871" s="85"/>
      <c r="D871" s="61"/>
      <c r="E871" s="77"/>
      <c r="F871" s="11"/>
      <c r="G871" s="77"/>
      <c r="H871" s="125"/>
      <c r="I871" s="10"/>
      <c r="J871" s="61"/>
      <c r="K871" s="61"/>
      <c r="L871" s="61"/>
      <c r="M871" s="11"/>
      <c r="N871" s="11"/>
    </row>
    <row r="872" spans="1:14" ht="24">
      <c r="A872" s="11"/>
      <c r="B872" s="136"/>
      <c r="C872" s="85"/>
      <c r="D872" s="61"/>
      <c r="E872" s="77"/>
      <c r="F872" s="11"/>
      <c r="G872" s="77"/>
      <c r="H872" s="125"/>
      <c r="I872" s="10"/>
      <c r="J872" s="61"/>
      <c r="K872" s="61"/>
      <c r="L872" s="61"/>
      <c r="M872" s="11"/>
      <c r="N872" s="11"/>
    </row>
    <row r="873" spans="1:14" ht="24">
      <c r="A873" s="11"/>
      <c r="B873" s="136"/>
      <c r="C873" s="85"/>
      <c r="D873" s="61"/>
      <c r="E873" s="77"/>
      <c r="F873" s="11"/>
      <c r="G873" s="77"/>
      <c r="H873" s="125"/>
      <c r="I873" s="10"/>
      <c r="J873" s="61"/>
      <c r="K873" s="61"/>
      <c r="L873" s="61"/>
      <c r="M873" s="11"/>
      <c r="N873" s="11"/>
    </row>
    <row r="874" spans="1:14" ht="24">
      <c r="A874" s="11"/>
      <c r="B874" s="136"/>
      <c r="C874" s="85"/>
      <c r="D874" s="61"/>
      <c r="E874" s="77"/>
      <c r="F874" s="11"/>
      <c r="G874" s="77"/>
      <c r="H874" s="125"/>
      <c r="I874" s="10"/>
      <c r="J874" s="61"/>
      <c r="K874" s="61"/>
      <c r="L874" s="61"/>
      <c r="M874" s="11"/>
      <c r="N874" s="11"/>
    </row>
    <row r="875" spans="1:14" ht="24">
      <c r="A875" s="11"/>
      <c r="B875" s="136"/>
      <c r="C875" s="85"/>
      <c r="D875" s="61"/>
      <c r="E875" s="77"/>
      <c r="F875" s="11"/>
      <c r="G875" s="77"/>
      <c r="H875" s="125"/>
      <c r="I875" s="10"/>
      <c r="J875" s="61"/>
      <c r="K875" s="61"/>
      <c r="L875" s="61"/>
      <c r="M875" s="11"/>
      <c r="N875" s="11"/>
    </row>
    <row r="876" spans="1:14" ht="24">
      <c r="A876" s="11"/>
      <c r="B876" s="136"/>
      <c r="C876" s="85"/>
      <c r="D876" s="61"/>
      <c r="E876" s="77"/>
      <c r="F876" s="11"/>
      <c r="G876" s="77"/>
      <c r="H876" s="125"/>
      <c r="I876" s="10"/>
      <c r="J876" s="61"/>
      <c r="K876" s="61"/>
      <c r="L876" s="61"/>
      <c r="M876" s="11"/>
      <c r="N876" s="11"/>
    </row>
    <row r="877" spans="1:14" ht="24">
      <c r="A877" s="11"/>
      <c r="B877" s="136"/>
      <c r="C877" s="85"/>
      <c r="D877" s="61"/>
      <c r="E877" s="77"/>
      <c r="F877" s="11"/>
      <c r="G877" s="77"/>
      <c r="H877" s="125"/>
      <c r="I877" s="10"/>
      <c r="J877" s="61"/>
      <c r="K877" s="61"/>
      <c r="L877" s="61"/>
      <c r="M877" s="11"/>
      <c r="N877" s="11"/>
    </row>
    <row r="878" spans="1:14" ht="24">
      <c r="A878" s="11"/>
      <c r="B878" s="136"/>
      <c r="C878" s="85"/>
      <c r="D878" s="61"/>
      <c r="E878" s="77"/>
      <c r="F878" s="11"/>
      <c r="G878" s="77"/>
      <c r="H878" s="125"/>
      <c r="I878" s="10"/>
      <c r="J878" s="61"/>
      <c r="K878" s="61"/>
      <c r="L878" s="61"/>
      <c r="M878" s="11"/>
      <c r="N878" s="11"/>
    </row>
    <row r="879" spans="1:14" ht="24">
      <c r="A879" s="11"/>
      <c r="B879" s="136"/>
      <c r="C879" s="85"/>
      <c r="D879" s="61"/>
      <c r="E879" s="77"/>
      <c r="F879" s="11"/>
      <c r="G879" s="77"/>
      <c r="H879" s="125"/>
      <c r="I879" s="10"/>
      <c r="J879" s="61"/>
      <c r="K879" s="61"/>
      <c r="L879" s="61"/>
      <c r="M879" s="11"/>
      <c r="N879" s="11"/>
    </row>
    <row r="880" spans="1:14" ht="24">
      <c r="A880" s="11"/>
      <c r="B880" s="136"/>
      <c r="C880" s="85"/>
      <c r="D880" s="61"/>
      <c r="E880" s="77"/>
      <c r="F880" s="11"/>
      <c r="G880" s="77"/>
      <c r="H880" s="125"/>
      <c r="I880" s="10"/>
      <c r="J880" s="61"/>
      <c r="K880" s="61"/>
      <c r="L880" s="61"/>
      <c r="M880" s="11"/>
      <c r="N880" s="11"/>
    </row>
    <row r="881" spans="1:14" ht="24">
      <c r="A881" s="11"/>
      <c r="B881" s="136"/>
      <c r="C881" s="85"/>
      <c r="D881" s="61"/>
      <c r="E881" s="77"/>
      <c r="F881" s="11"/>
      <c r="G881" s="77"/>
      <c r="H881" s="125"/>
      <c r="I881" s="10"/>
      <c r="J881" s="61"/>
      <c r="K881" s="61"/>
      <c r="L881" s="61"/>
      <c r="M881" s="11"/>
      <c r="N881" s="11"/>
    </row>
    <row r="882" spans="1:14" ht="24">
      <c r="A882" s="11"/>
      <c r="B882" s="136"/>
      <c r="C882" s="85"/>
      <c r="D882" s="61"/>
      <c r="E882" s="77"/>
      <c r="F882" s="11"/>
      <c r="G882" s="77"/>
      <c r="H882" s="125"/>
      <c r="I882" s="10"/>
      <c r="J882" s="61"/>
      <c r="K882" s="61"/>
      <c r="L882" s="61"/>
      <c r="M882" s="11"/>
      <c r="N882" s="11"/>
    </row>
    <row r="883" spans="1:14" ht="24">
      <c r="A883" s="11"/>
      <c r="B883" s="136"/>
      <c r="C883" s="85"/>
      <c r="D883" s="61"/>
      <c r="E883" s="77"/>
      <c r="F883" s="11"/>
      <c r="G883" s="77"/>
      <c r="H883" s="125"/>
      <c r="I883" s="10"/>
      <c r="J883" s="61"/>
      <c r="K883" s="61"/>
      <c r="L883" s="61"/>
      <c r="M883" s="11"/>
      <c r="N883" s="11"/>
    </row>
    <row r="884" spans="1:14" ht="24">
      <c r="A884" s="11"/>
      <c r="B884" s="136"/>
      <c r="C884" s="85"/>
      <c r="D884" s="61"/>
      <c r="E884" s="77"/>
      <c r="F884" s="11"/>
      <c r="G884" s="77"/>
      <c r="H884" s="125"/>
      <c r="I884" s="10"/>
      <c r="J884" s="61"/>
      <c r="K884" s="61"/>
      <c r="L884" s="61"/>
      <c r="M884" s="11"/>
      <c r="N884" s="11"/>
    </row>
    <row r="885" spans="1:14" ht="24">
      <c r="A885" s="11"/>
      <c r="B885" s="136"/>
      <c r="C885" s="85"/>
      <c r="D885" s="61"/>
      <c r="E885" s="77"/>
      <c r="F885" s="11"/>
      <c r="G885" s="77"/>
      <c r="H885" s="125"/>
      <c r="I885" s="10"/>
      <c r="J885" s="61"/>
      <c r="K885" s="61"/>
      <c r="L885" s="61"/>
      <c r="M885" s="11"/>
      <c r="N885" s="11"/>
    </row>
    <row r="886" spans="1:14" ht="24">
      <c r="A886" s="11"/>
      <c r="B886" s="136"/>
      <c r="C886" s="85"/>
      <c r="D886" s="61"/>
      <c r="E886" s="77"/>
      <c r="F886" s="11"/>
      <c r="G886" s="77"/>
      <c r="H886" s="125"/>
      <c r="I886" s="10"/>
      <c r="J886" s="61"/>
      <c r="K886" s="61"/>
      <c r="L886" s="61"/>
      <c r="M886" s="11"/>
      <c r="N886" s="11"/>
    </row>
    <row r="887" spans="1:14" ht="24">
      <c r="A887" s="11"/>
      <c r="B887" s="136"/>
      <c r="C887" s="85"/>
      <c r="D887" s="61"/>
      <c r="E887" s="77"/>
      <c r="F887" s="11"/>
      <c r="G887" s="77"/>
      <c r="H887" s="125"/>
      <c r="I887" s="10"/>
      <c r="J887" s="61"/>
      <c r="K887" s="61"/>
      <c r="L887" s="61"/>
      <c r="M887" s="11"/>
      <c r="N887" s="11"/>
    </row>
    <row r="888" spans="1:14" ht="24">
      <c r="A888" s="11"/>
      <c r="B888" s="136"/>
      <c r="C888" s="85"/>
      <c r="D888" s="61"/>
      <c r="E888" s="77"/>
      <c r="F888" s="11"/>
      <c r="G888" s="77"/>
      <c r="H888" s="125"/>
      <c r="I888" s="10"/>
      <c r="J888" s="61"/>
      <c r="K888" s="61"/>
      <c r="L888" s="61"/>
      <c r="M888" s="11"/>
      <c r="N888" s="11"/>
    </row>
    <row r="889" spans="1:14" ht="24">
      <c r="A889" s="11"/>
      <c r="B889" s="136"/>
      <c r="C889" s="85"/>
      <c r="D889" s="61"/>
      <c r="E889" s="77"/>
      <c r="F889" s="11"/>
      <c r="G889" s="77"/>
      <c r="H889" s="125"/>
      <c r="I889" s="10"/>
      <c r="J889" s="61"/>
      <c r="K889" s="61"/>
      <c r="L889" s="61"/>
      <c r="M889" s="11"/>
      <c r="N889" s="11"/>
    </row>
    <row r="890" spans="1:14" ht="24">
      <c r="A890" s="11"/>
      <c r="B890" s="136"/>
      <c r="C890" s="85"/>
      <c r="D890" s="61"/>
      <c r="E890" s="77"/>
      <c r="F890" s="11"/>
      <c r="G890" s="77"/>
      <c r="H890" s="125"/>
      <c r="I890" s="10"/>
      <c r="J890" s="61"/>
      <c r="K890" s="61"/>
      <c r="L890" s="61"/>
      <c r="M890" s="11"/>
      <c r="N890" s="11"/>
    </row>
    <row r="891" spans="1:14" ht="24">
      <c r="A891" s="11"/>
      <c r="B891" s="136"/>
      <c r="C891" s="85"/>
      <c r="D891" s="61"/>
      <c r="E891" s="77"/>
      <c r="F891" s="11"/>
      <c r="G891" s="77"/>
      <c r="H891" s="125"/>
      <c r="I891" s="10"/>
      <c r="J891" s="61"/>
      <c r="K891" s="61"/>
      <c r="L891" s="61"/>
      <c r="M891" s="11"/>
      <c r="N891" s="11"/>
    </row>
    <row r="892" spans="1:14" ht="24">
      <c r="A892" s="11"/>
      <c r="B892" s="136"/>
      <c r="C892" s="85"/>
      <c r="D892" s="61"/>
      <c r="E892" s="77"/>
      <c r="F892" s="11"/>
      <c r="G892" s="77"/>
      <c r="H892" s="125"/>
      <c r="I892" s="10"/>
      <c r="J892" s="61"/>
      <c r="K892" s="61"/>
      <c r="L892" s="61"/>
      <c r="M892" s="11"/>
      <c r="N892" s="11"/>
    </row>
    <row r="893" spans="1:14" ht="24">
      <c r="A893" s="11"/>
      <c r="B893" s="136"/>
      <c r="C893" s="85"/>
      <c r="D893" s="61"/>
      <c r="E893" s="77"/>
      <c r="F893" s="11"/>
      <c r="G893" s="77"/>
      <c r="H893" s="125"/>
      <c r="I893" s="10"/>
      <c r="J893" s="61"/>
      <c r="K893" s="61"/>
      <c r="L893" s="61"/>
      <c r="M893" s="11"/>
      <c r="N893" s="11"/>
    </row>
    <row r="894" spans="1:14" ht="24">
      <c r="A894" s="11"/>
      <c r="B894" s="136"/>
      <c r="C894" s="85"/>
      <c r="D894" s="61"/>
      <c r="E894" s="77"/>
      <c r="F894" s="11"/>
      <c r="G894" s="77"/>
      <c r="H894" s="125"/>
      <c r="I894" s="10"/>
      <c r="J894" s="61"/>
      <c r="K894" s="61"/>
      <c r="L894" s="61"/>
      <c r="M894" s="11"/>
      <c r="N894" s="11"/>
    </row>
    <row r="895" spans="1:14" ht="24">
      <c r="A895" s="11"/>
      <c r="B895" s="136"/>
      <c r="C895" s="85"/>
      <c r="D895" s="61"/>
      <c r="E895" s="77"/>
      <c r="F895" s="11"/>
      <c r="G895" s="77"/>
      <c r="H895" s="125"/>
      <c r="I895" s="10"/>
      <c r="J895" s="61"/>
      <c r="K895" s="61"/>
      <c r="L895" s="61"/>
      <c r="M895" s="11"/>
      <c r="N895" s="11"/>
    </row>
    <row r="896" spans="1:14" ht="24">
      <c r="A896" s="11"/>
      <c r="B896" s="136"/>
      <c r="C896" s="85"/>
      <c r="D896" s="61"/>
      <c r="E896" s="77"/>
      <c r="F896" s="11"/>
      <c r="G896" s="77"/>
      <c r="H896" s="125"/>
      <c r="I896" s="10"/>
      <c r="J896" s="61"/>
      <c r="K896" s="61"/>
      <c r="L896" s="61"/>
      <c r="M896" s="11"/>
      <c r="N896" s="11"/>
    </row>
    <row r="897" spans="1:14" ht="24">
      <c r="A897" s="11"/>
      <c r="B897" s="136"/>
      <c r="C897" s="85"/>
      <c r="D897" s="61"/>
      <c r="E897" s="77"/>
      <c r="F897" s="11"/>
      <c r="G897" s="77"/>
      <c r="H897" s="125"/>
      <c r="I897" s="10"/>
      <c r="J897" s="61"/>
      <c r="K897" s="61"/>
      <c r="L897" s="61"/>
      <c r="M897" s="11"/>
      <c r="N897" s="11"/>
    </row>
    <row r="898" spans="1:14" ht="24">
      <c r="A898" s="11"/>
      <c r="B898" s="136"/>
      <c r="C898" s="85"/>
      <c r="D898" s="61"/>
      <c r="E898" s="77"/>
      <c r="F898" s="11"/>
      <c r="G898" s="77"/>
      <c r="H898" s="125"/>
      <c r="I898" s="10"/>
      <c r="J898" s="61"/>
      <c r="K898" s="61"/>
      <c r="L898" s="61"/>
      <c r="M898" s="11"/>
      <c r="N898" s="11"/>
    </row>
    <row r="899" spans="1:14" ht="24">
      <c r="A899" s="11"/>
      <c r="B899" s="136"/>
      <c r="C899" s="85"/>
      <c r="D899" s="61"/>
      <c r="E899" s="77"/>
      <c r="F899" s="11"/>
      <c r="G899" s="77"/>
      <c r="H899" s="125"/>
      <c r="I899" s="10"/>
      <c r="J899" s="61"/>
      <c r="K899" s="61"/>
      <c r="L899" s="61"/>
      <c r="M899" s="11"/>
      <c r="N899" s="11"/>
    </row>
    <row r="900" spans="1:14" ht="24">
      <c r="A900" s="11"/>
      <c r="B900" s="136"/>
      <c r="C900" s="85"/>
      <c r="D900" s="61"/>
      <c r="E900" s="77"/>
      <c r="F900" s="11"/>
      <c r="G900" s="77"/>
      <c r="H900" s="125"/>
      <c r="I900" s="10"/>
      <c r="J900" s="61"/>
      <c r="K900" s="61"/>
      <c r="L900" s="61"/>
      <c r="M900" s="11"/>
      <c r="N900" s="11"/>
    </row>
    <row r="901" spans="1:14" ht="24">
      <c r="A901" s="11"/>
      <c r="B901" s="136"/>
      <c r="C901" s="85"/>
      <c r="D901" s="61"/>
      <c r="E901" s="77"/>
      <c r="F901" s="11"/>
      <c r="G901" s="77"/>
      <c r="H901" s="125"/>
      <c r="I901" s="10"/>
      <c r="J901" s="61"/>
      <c r="K901" s="61"/>
      <c r="L901" s="61"/>
      <c r="M901" s="11"/>
      <c r="N901" s="11"/>
    </row>
    <row r="902" spans="1:14" ht="24">
      <c r="A902" s="11"/>
      <c r="B902" s="136"/>
      <c r="C902" s="85"/>
      <c r="D902" s="61"/>
      <c r="E902" s="77"/>
      <c r="F902" s="11"/>
      <c r="G902" s="77"/>
      <c r="H902" s="125"/>
      <c r="I902" s="10"/>
      <c r="J902" s="61"/>
      <c r="K902" s="61"/>
      <c r="L902" s="61"/>
      <c r="M902" s="11"/>
      <c r="N902" s="11"/>
    </row>
    <row r="903" spans="1:14" ht="24">
      <c r="A903" s="11"/>
      <c r="B903" s="136"/>
      <c r="C903" s="85"/>
      <c r="D903" s="61"/>
      <c r="E903" s="77"/>
      <c r="F903" s="11"/>
      <c r="G903" s="77"/>
      <c r="H903" s="125"/>
      <c r="I903" s="10"/>
      <c r="J903" s="61"/>
      <c r="K903" s="61"/>
      <c r="L903" s="61"/>
      <c r="M903" s="11"/>
      <c r="N903" s="11"/>
    </row>
    <row r="904" spans="1:14" ht="24">
      <c r="A904" s="11"/>
      <c r="B904" s="136"/>
      <c r="C904" s="85"/>
      <c r="D904" s="61"/>
      <c r="E904" s="77"/>
      <c r="F904" s="11"/>
      <c r="G904" s="77"/>
      <c r="H904" s="125"/>
      <c r="I904" s="10"/>
      <c r="J904" s="61"/>
      <c r="K904" s="61"/>
      <c r="L904" s="61"/>
      <c r="M904" s="11"/>
      <c r="N904" s="11"/>
    </row>
    <row r="905" spans="1:14" ht="24">
      <c r="A905" s="11"/>
      <c r="B905" s="136"/>
      <c r="C905" s="85"/>
      <c r="D905" s="61"/>
      <c r="E905" s="77"/>
      <c r="F905" s="11"/>
      <c r="G905" s="77"/>
      <c r="H905" s="125"/>
      <c r="I905" s="10"/>
      <c r="J905" s="61"/>
      <c r="K905" s="61"/>
      <c r="L905" s="61"/>
      <c r="M905" s="11"/>
      <c r="N905" s="11"/>
    </row>
    <row r="906" spans="1:14" ht="24">
      <c r="A906" s="11"/>
      <c r="B906" s="136"/>
      <c r="C906" s="85"/>
      <c r="D906" s="61"/>
      <c r="E906" s="77"/>
      <c r="F906" s="11"/>
      <c r="G906" s="77"/>
      <c r="H906" s="125"/>
      <c r="I906" s="10"/>
      <c r="J906" s="61"/>
      <c r="K906" s="61"/>
      <c r="L906" s="61"/>
      <c r="M906" s="11"/>
      <c r="N906" s="11"/>
    </row>
    <row r="907" spans="1:14" ht="24">
      <c r="A907" s="11"/>
      <c r="B907" s="136"/>
      <c r="C907" s="85"/>
      <c r="D907" s="61"/>
      <c r="E907" s="77"/>
      <c r="F907" s="11"/>
      <c r="G907" s="77"/>
      <c r="H907" s="125"/>
      <c r="I907" s="10"/>
      <c r="J907" s="61"/>
      <c r="K907" s="61"/>
      <c r="L907" s="61"/>
      <c r="M907" s="11"/>
      <c r="N907" s="11"/>
    </row>
    <row r="908" spans="1:14" ht="24">
      <c r="A908" s="11"/>
      <c r="B908" s="136"/>
      <c r="C908" s="85"/>
      <c r="D908" s="61"/>
      <c r="E908" s="77"/>
      <c r="F908" s="11"/>
      <c r="G908" s="77"/>
      <c r="H908" s="125"/>
      <c r="I908" s="10"/>
      <c r="J908" s="61"/>
      <c r="K908" s="61"/>
      <c r="L908" s="61"/>
      <c r="M908" s="11"/>
      <c r="N908" s="11"/>
    </row>
    <row r="909" spans="1:14" ht="24">
      <c r="A909" s="11"/>
      <c r="B909" s="136"/>
      <c r="C909" s="85"/>
      <c r="D909" s="61"/>
      <c r="E909" s="77"/>
      <c r="F909" s="11"/>
      <c r="G909" s="77"/>
      <c r="H909" s="125"/>
      <c r="I909" s="10"/>
      <c r="J909" s="61"/>
      <c r="K909" s="61"/>
      <c r="L909" s="61"/>
      <c r="M909" s="11"/>
      <c r="N909" s="11"/>
    </row>
    <row r="910" spans="1:14" ht="24">
      <c r="A910" s="11"/>
      <c r="B910" s="136"/>
      <c r="C910" s="85"/>
      <c r="D910" s="61"/>
      <c r="E910" s="77"/>
      <c r="F910" s="11"/>
      <c r="G910" s="77"/>
      <c r="H910" s="125"/>
      <c r="I910" s="10"/>
      <c r="J910" s="61"/>
      <c r="K910" s="61"/>
      <c r="L910" s="61"/>
      <c r="M910" s="11"/>
      <c r="N910" s="11"/>
    </row>
    <row r="911" spans="1:14" ht="24">
      <c r="A911" s="11"/>
      <c r="B911" s="136"/>
      <c r="C911" s="85"/>
      <c r="D911" s="61"/>
      <c r="E911" s="77"/>
      <c r="F911" s="11"/>
      <c r="G911" s="77"/>
      <c r="H911" s="125"/>
      <c r="I911" s="10"/>
      <c r="J911" s="61"/>
      <c r="K911" s="61"/>
      <c r="L911" s="61"/>
      <c r="M911" s="11"/>
      <c r="N911" s="11"/>
    </row>
    <row r="912" spans="1:14" ht="24">
      <c r="A912" s="11"/>
      <c r="B912" s="136"/>
      <c r="C912" s="85"/>
      <c r="D912" s="61"/>
      <c r="E912" s="77"/>
      <c r="F912" s="11"/>
      <c r="G912" s="77"/>
      <c r="H912" s="125"/>
      <c r="I912" s="10"/>
      <c r="J912" s="61"/>
      <c r="K912" s="61"/>
      <c r="L912" s="61"/>
      <c r="M912" s="11"/>
      <c r="N912" s="11"/>
    </row>
    <row r="913" spans="1:14" ht="24">
      <c r="A913" s="11"/>
      <c r="B913" s="136"/>
      <c r="C913" s="85"/>
      <c r="D913" s="61"/>
      <c r="E913" s="77"/>
      <c r="F913" s="11"/>
      <c r="G913" s="77"/>
      <c r="H913" s="125"/>
      <c r="I913" s="10"/>
      <c r="J913" s="61"/>
      <c r="K913" s="61"/>
      <c r="L913" s="61"/>
      <c r="M913" s="11"/>
      <c r="N913" s="11"/>
    </row>
    <row r="914" spans="1:14" ht="24">
      <c r="A914" s="11"/>
      <c r="B914" s="136"/>
      <c r="C914" s="85"/>
      <c r="D914" s="61"/>
      <c r="E914" s="77"/>
      <c r="F914" s="11"/>
      <c r="G914" s="77"/>
      <c r="H914" s="125"/>
      <c r="I914" s="10"/>
      <c r="J914" s="61"/>
      <c r="K914" s="61"/>
      <c r="L914" s="61"/>
      <c r="M914" s="11"/>
      <c r="N914" s="11"/>
    </row>
    <row r="915" spans="1:14" ht="24">
      <c r="A915" s="11"/>
      <c r="B915" s="136"/>
      <c r="C915" s="85"/>
      <c r="D915" s="61"/>
      <c r="E915" s="77"/>
      <c r="F915" s="11"/>
      <c r="G915" s="77"/>
      <c r="H915" s="125"/>
      <c r="I915" s="10"/>
      <c r="J915" s="61"/>
      <c r="K915" s="61"/>
      <c r="L915" s="61"/>
      <c r="M915" s="11"/>
      <c r="N915" s="11"/>
    </row>
    <row r="916" spans="1:14" ht="24">
      <c r="A916" s="11"/>
      <c r="B916" s="136"/>
      <c r="C916" s="85"/>
      <c r="D916" s="61"/>
      <c r="E916" s="77"/>
      <c r="F916" s="11"/>
      <c r="G916" s="77"/>
      <c r="H916" s="125"/>
      <c r="I916" s="10"/>
      <c r="J916" s="61"/>
      <c r="K916" s="61"/>
      <c r="L916" s="61"/>
      <c r="M916" s="11"/>
      <c r="N916" s="11"/>
    </row>
    <row r="917" spans="1:14" ht="24">
      <c r="A917" s="11"/>
      <c r="B917" s="136"/>
      <c r="C917" s="85"/>
      <c r="D917" s="61"/>
      <c r="E917" s="77"/>
      <c r="F917" s="11"/>
      <c r="G917" s="77"/>
      <c r="H917" s="125"/>
      <c r="I917" s="10"/>
      <c r="J917" s="61"/>
      <c r="K917" s="61"/>
      <c r="L917" s="61"/>
      <c r="M917" s="11"/>
      <c r="N917" s="11"/>
    </row>
    <row r="918" spans="1:14" ht="24">
      <c r="A918" s="11"/>
      <c r="B918" s="136"/>
      <c r="C918" s="85"/>
      <c r="D918" s="61"/>
      <c r="E918" s="77"/>
      <c r="F918" s="11"/>
      <c r="G918" s="77"/>
      <c r="H918" s="125"/>
      <c r="I918" s="10"/>
      <c r="J918" s="61"/>
      <c r="K918" s="61"/>
      <c r="L918" s="61"/>
      <c r="M918" s="11"/>
      <c r="N918" s="11"/>
    </row>
    <row r="919" spans="1:14" ht="24">
      <c r="A919" s="11"/>
      <c r="B919" s="136"/>
      <c r="C919" s="85"/>
      <c r="D919" s="61"/>
      <c r="E919" s="77"/>
      <c r="F919" s="11"/>
      <c r="G919" s="77"/>
      <c r="H919" s="125"/>
      <c r="I919" s="10"/>
      <c r="J919" s="61"/>
      <c r="K919" s="61"/>
      <c r="L919" s="61"/>
      <c r="M919" s="11"/>
      <c r="N919" s="11"/>
    </row>
    <row r="920" spans="1:14" ht="24">
      <c r="A920" s="11"/>
      <c r="B920" s="136"/>
      <c r="C920" s="85"/>
      <c r="D920" s="61"/>
      <c r="E920" s="77"/>
      <c r="F920" s="11"/>
      <c r="G920" s="77"/>
      <c r="H920" s="125"/>
      <c r="I920" s="10"/>
      <c r="J920" s="61"/>
      <c r="K920" s="61"/>
      <c r="L920" s="61"/>
      <c r="M920" s="11"/>
      <c r="N920" s="11"/>
    </row>
    <row r="921" spans="1:14" ht="24">
      <c r="A921" s="11"/>
      <c r="B921" s="136"/>
      <c r="C921" s="85"/>
      <c r="D921" s="61"/>
      <c r="E921" s="77"/>
      <c r="F921" s="11"/>
      <c r="G921" s="77"/>
      <c r="H921" s="125"/>
      <c r="I921" s="10"/>
      <c r="J921" s="61"/>
      <c r="K921" s="61"/>
      <c r="L921" s="61"/>
      <c r="M921" s="11"/>
      <c r="N921" s="11"/>
    </row>
    <row r="922" spans="1:14" ht="24">
      <c r="A922" s="11"/>
      <c r="B922" s="136"/>
      <c r="C922" s="85"/>
      <c r="D922" s="61"/>
      <c r="E922" s="77"/>
      <c r="F922" s="11"/>
      <c r="G922" s="77"/>
      <c r="H922" s="125"/>
      <c r="I922" s="10"/>
      <c r="J922" s="61"/>
      <c r="K922" s="61"/>
      <c r="L922" s="61"/>
      <c r="M922" s="11"/>
      <c r="N922" s="11"/>
    </row>
    <row r="923" spans="1:14" ht="24">
      <c r="A923" s="11"/>
      <c r="B923" s="136"/>
      <c r="C923" s="85"/>
      <c r="D923" s="61"/>
      <c r="E923" s="77"/>
      <c r="F923" s="11"/>
      <c r="G923" s="77"/>
      <c r="H923" s="125"/>
      <c r="I923" s="10"/>
      <c r="J923" s="61"/>
      <c r="K923" s="61"/>
      <c r="L923" s="61"/>
      <c r="M923" s="11"/>
      <c r="N923" s="11"/>
    </row>
    <row r="924" spans="1:14" ht="24">
      <c r="A924" s="11"/>
      <c r="B924" s="136"/>
      <c r="C924" s="85"/>
      <c r="D924" s="61"/>
      <c r="E924" s="77"/>
      <c r="F924" s="11"/>
      <c r="G924" s="77"/>
      <c r="H924" s="125"/>
      <c r="I924" s="10"/>
      <c r="J924" s="61"/>
      <c r="K924" s="61"/>
      <c r="L924" s="61"/>
      <c r="M924" s="11"/>
      <c r="N924" s="11"/>
    </row>
    <row r="925" spans="1:14" ht="24">
      <c r="A925" s="11"/>
      <c r="B925" s="136"/>
      <c r="C925" s="85"/>
      <c r="D925" s="61"/>
      <c r="E925" s="77"/>
      <c r="F925" s="11"/>
      <c r="G925" s="77"/>
      <c r="H925" s="125"/>
      <c r="I925" s="10"/>
      <c r="J925" s="61"/>
      <c r="K925" s="61"/>
      <c r="L925" s="61"/>
      <c r="M925" s="11"/>
      <c r="N925" s="11"/>
    </row>
    <row r="926" spans="1:14" ht="24">
      <c r="A926" s="11"/>
      <c r="B926" s="136"/>
      <c r="C926" s="85"/>
      <c r="D926" s="61"/>
      <c r="E926" s="77"/>
      <c r="F926" s="11"/>
      <c r="G926" s="77"/>
      <c r="H926" s="125"/>
      <c r="I926" s="10"/>
      <c r="J926" s="61"/>
      <c r="K926" s="61"/>
      <c r="L926" s="61"/>
      <c r="M926" s="11"/>
      <c r="N926" s="11"/>
    </row>
    <row r="927" spans="1:14" ht="24">
      <c r="A927" s="11"/>
      <c r="B927" s="136"/>
      <c r="C927" s="85"/>
      <c r="D927" s="61"/>
      <c r="E927" s="77"/>
      <c r="F927" s="11"/>
      <c r="G927" s="77"/>
      <c r="H927" s="125"/>
      <c r="I927" s="10"/>
      <c r="J927" s="61"/>
      <c r="K927" s="61"/>
      <c r="L927" s="61"/>
      <c r="M927" s="11"/>
      <c r="N927" s="11"/>
    </row>
    <row r="928" spans="1:14" ht="24">
      <c r="A928" s="11"/>
      <c r="B928" s="136"/>
      <c r="C928" s="85"/>
      <c r="D928" s="61"/>
      <c r="E928" s="77"/>
      <c r="F928" s="11"/>
      <c r="G928" s="77"/>
      <c r="H928" s="125"/>
      <c r="I928" s="10"/>
      <c r="J928" s="61"/>
      <c r="K928" s="61"/>
      <c r="L928" s="61"/>
      <c r="M928" s="11"/>
      <c r="N928" s="11"/>
    </row>
    <row r="929" spans="1:14" ht="24">
      <c r="A929" s="11"/>
      <c r="B929" s="136"/>
      <c r="C929" s="85"/>
      <c r="D929" s="61"/>
      <c r="E929" s="77"/>
      <c r="F929" s="11"/>
      <c r="G929" s="77"/>
      <c r="H929" s="125"/>
      <c r="I929" s="10"/>
      <c r="J929" s="61"/>
      <c r="K929" s="61"/>
      <c r="L929" s="61"/>
      <c r="M929" s="11"/>
      <c r="N929" s="11"/>
    </row>
    <row r="930" spans="1:14" ht="24">
      <c r="A930" s="11"/>
      <c r="B930" s="136"/>
      <c r="C930" s="85"/>
      <c r="D930" s="61"/>
      <c r="E930" s="77"/>
      <c r="F930" s="11"/>
      <c r="G930" s="77"/>
      <c r="H930" s="125"/>
      <c r="I930" s="10"/>
      <c r="J930" s="61"/>
      <c r="K930" s="61"/>
      <c r="L930" s="61"/>
      <c r="M930" s="11"/>
      <c r="N930" s="11"/>
    </row>
    <row r="931" spans="1:14" ht="24">
      <c r="A931" s="11"/>
      <c r="B931" s="136"/>
      <c r="C931" s="85"/>
      <c r="D931" s="61"/>
      <c r="E931" s="77"/>
      <c r="F931" s="11"/>
      <c r="G931" s="77"/>
      <c r="H931" s="125"/>
      <c r="I931" s="10"/>
      <c r="J931" s="61"/>
      <c r="K931" s="61"/>
      <c r="L931" s="61"/>
      <c r="M931" s="11"/>
      <c r="N931" s="11"/>
    </row>
    <row r="932" spans="1:14" ht="24">
      <c r="A932" s="11"/>
      <c r="B932" s="136"/>
      <c r="C932" s="85"/>
      <c r="D932" s="61"/>
      <c r="E932" s="77"/>
      <c r="F932" s="11"/>
      <c r="G932" s="77"/>
      <c r="H932" s="125"/>
      <c r="I932" s="10"/>
      <c r="J932" s="61"/>
      <c r="K932" s="61"/>
      <c r="L932" s="61"/>
      <c r="M932" s="11"/>
      <c r="N932" s="11"/>
    </row>
    <row r="933" spans="1:14" ht="24">
      <c r="A933" s="11"/>
      <c r="B933" s="136"/>
      <c r="C933" s="85"/>
      <c r="D933" s="61"/>
      <c r="E933" s="77"/>
      <c r="F933" s="11"/>
      <c r="G933" s="77"/>
      <c r="H933" s="125"/>
      <c r="I933" s="10"/>
      <c r="J933" s="61"/>
      <c r="K933" s="61"/>
      <c r="L933" s="61"/>
      <c r="M933" s="11"/>
      <c r="N933" s="11"/>
    </row>
    <row r="934" spans="1:14" ht="24">
      <c r="A934" s="11"/>
      <c r="B934" s="136"/>
      <c r="C934" s="85"/>
      <c r="D934" s="61"/>
      <c r="E934" s="77"/>
      <c r="F934" s="11"/>
      <c r="G934" s="77"/>
      <c r="H934" s="125"/>
      <c r="I934" s="10"/>
      <c r="J934" s="61"/>
      <c r="K934" s="61"/>
      <c r="L934" s="61"/>
      <c r="M934" s="11"/>
      <c r="N934" s="11"/>
    </row>
    <row r="935" spans="1:14" ht="24">
      <c r="A935" s="11"/>
      <c r="B935" s="136"/>
      <c r="C935" s="85"/>
      <c r="D935" s="61"/>
      <c r="E935" s="77"/>
      <c r="F935" s="11"/>
      <c r="G935" s="77"/>
      <c r="H935" s="125"/>
      <c r="I935" s="10"/>
      <c r="J935" s="61"/>
      <c r="K935" s="61"/>
      <c r="L935" s="61"/>
      <c r="M935" s="11"/>
      <c r="N935" s="11"/>
    </row>
    <row r="936" spans="1:14" ht="24">
      <c r="A936" s="11"/>
      <c r="B936" s="136"/>
      <c r="C936" s="85"/>
      <c r="D936" s="61"/>
      <c r="E936" s="77"/>
      <c r="F936" s="11"/>
      <c r="G936" s="77"/>
      <c r="H936" s="125"/>
      <c r="I936" s="10"/>
      <c r="J936" s="61"/>
      <c r="K936" s="61"/>
      <c r="L936" s="61"/>
      <c r="M936" s="11"/>
      <c r="N936" s="11"/>
    </row>
    <row r="937" spans="1:14" ht="24">
      <c r="A937" s="11"/>
      <c r="B937" s="136"/>
      <c r="C937" s="85"/>
      <c r="D937" s="61"/>
      <c r="E937" s="77"/>
      <c r="F937" s="11"/>
      <c r="G937" s="77"/>
      <c r="H937" s="125"/>
      <c r="I937" s="10"/>
      <c r="J937" s="61"/>
      <c r="K937" s="61"/>
      <c r="L937" s="61"/>
      <c r="M937" s="11"/>
      <c r="N937" s="11"/>
    </row>
    <row r="938" spans="1:14" ht="24">
      <c r="A938" s="11"/>
      <c r="B938" s="136"/>
      <c r="C938" s="85"/>
      <c r="D938" s="61"/>
      <c r="E938" s="77"/>
      <c r="F938" s="11"/>
      <c r="G938" s="77"/>
      <c r="H938" s="125"/>
      <c r="I938" s="10"/>
      <c r="J938" s="61"/>
      <c r="K938" s="61"/>
      <c r="L938" s="61"/>
      <c r="M938" s="11"/>
      <c r="N938" s="11"/>
    </row>
    <row r="939" spans="1:14" ht="24">
      <c r="A939" s="11"/>
      <c r="B939" s="136"/>
      <c r="C939" s="85"/>
      <c r="D939" s="61"/>
      <c r="E939" s="77"/>
      <c r="F939" s="11"/>
      <c r="G939" s="77"/>
      <c r="H939" s="125"/>
      <c r="I939" s="10"/>
      <c r="J939" s="61"/>
      <c r="K939" s="61"/>
      <c r="L939" s="61"/>
      <c r="M939" s="11"/>
      <c r="N939" s="11"/>
    </row>
    <row r="940" spans="1:14" ht="24">
      <c r="A940" s="11"/>
      <c r="B940" s="136"/>
      <c r="C940" s="85"/>
      <c r="D940" s="61"/>
      <c r="E940" s="77"/>
      <c r="F940" s="11"/>
      <c r="G940" s="77"/>
      <c r="H940" s="125"/>
      <c r="I940" s="10"/>
      <c r="J940" s="61"/>
      <c r="K940" s="61"/>
      <c r="L940" s="61"/>
      <c r="M940" s="11"/>
      <c r="N940" s="11"/>
    </row>
    <row r="941" spans="1:14" ht="24">
      <c r="A941" s="11"/>
      <c r="B941" s="136"/>
      <c r="C941" s="85"/>
      <c r="D941" s="61"/>
      <c r="E941" s="77"/>
      <c r="F941" s="11"/>
      <c r="G941" s="77"/>
      <c r="H941" s="125"/>
      <c r="I941" s="10"/>
      <c r="J941" s="61"/>
      <c r="K941" s="61"/>
      <c r="L941" s="61"/>
      <c r="M941" s="11"/>
      <c r="N941" s="11"/>
    </row>
    <row r="942" spans="1:14" ht="24">
      <c r="A942" s="11"/>
      <c r="B942" s="136"/>
      <c r="C942" s="85"/>
      <c r="D942" s="61"/>
      <c r="E942" s="77"/>
      <c r="F942" s="11"/>
      <c r="G942" s="77"/>
      <c r="H942" s="125"/>
      <c r="I942" s="10"/>
      <c r="J942" s="61"/>
      <c r="K942" s="61"/>
      <c r="L942" s="61"/>
      <c r="M942" s="11"/>
      <c r="N942" s="11"/>
    </row>
    <row r="943" spans="1:14" ht="24">
      <c r="A943" s="11"/>
      <c r="B943" s="136"/>
      <c r="C943" s="85"/>
      <c r="D943" s="61"/>
      <c r="E943" s="77"/>
      <c r="F943" s="11"/>
      <c r="G943" s="77"/>
      <c r="H943" s="125"/>
      <c r="I943" s="10"/>
      <c r="J943" s="61"/>
      <c r="K943" s="61"/>
      <c r="L943" s="61"/>
      <c r="M943" s="11"/>
      <c r="N943" s="11"/>
    </row>
    <row r="944" spans="1:14" ht="24">
      <c r="A944" s="11"/>
      <c r="B944" s="136"/>
      <c r="C944" s="85"/>
      <c r="D944" s="61"/>
      <c r="E944" s="77"/>
      <c r="F944" s="11"/>
      <c r="G944" s="77"/>
      <c r="H944" s="125"/>
      <c r="I944" s="10"/>
      <c r="J944" s="61"/>
      <c r="K944" s="61"/>
      <c r="L944" s="61"/>
      <c r="M944" s="11"/>
      <c r="N944" s="11"/>
    </row>
    <row r="945" spans="1:14" ht="24">
      <c r="A945" s="11"/>
      <c r="B945" s="136"/>
      <c r="C945" s="85"/>
      <c r="D945" s="61"/>
      <c r="E945" s="77"/>
      <c r="F945" s="11"/>
      <c r="G945" s="77"/>
      <c r="H945" s="125"/>
      <c r="I945" s="10"/>
      <c r="J945" s="61"/>
      <c r="K945" s="61"/>
      <c r="L945" s="61"/>
      <c r="M945" s="11"/>
      <c r="N945" s="11"/>
    </row>
    <row r="946" spans="1:14" ht="24">
      <c r="A946" s="11"/>
      <c r="B946" s="136"/>
      <c r="C946" s="85"/>
      <c r="D946" s="61"/>
      <c r="E946" s="77"/>
      <c r="F946" s="11"/>
      <c r="G946" s="77"/>
      <c r="H946" s="125"/>
      <c r="I946" s="10"/>
      <c r="J946" s="61"/>
      <c r="K946" s="61"/>
      <c r="L946" s="61"/>
      <c r="M946" s="11"/>
      <c r="N946" s="11"/>
    </row>
    <row r="947" spans="1:14" ht="24">
      <c r="A947" s="11"/>
      <c r="B947" s="136"/>
      <c r="C947" s="85"/>
      <c r="D947" s="61"/>
      <c r="E947" s="77"/>
      <c r="F947" s="11"/>
      <c r="G947" s="77"/>
      <c r="H947" s="125"/>
      <c r="I947" s="10"/>
      <c r="J947" s="61"/>
      <c r="K947" s="61"/>
      <c r="L947" s="61"/>
      <c r="M947" s="11"/>
      <c r="N947" s="11"/>
    </row>
    <row r="948" spans="1:14" ht="24">
      <c r="A948" s="11"/>
      <c r="B948" s="136"/>
      <c r="C948" s="85"/>
      <c r="D948" s="61"/>
      <c r="E948" s="77"/>
      <c r="F948" s="11"/>
      <c r="G948" s="77"/>
      <c r="H948" s="125"/>
      <c r="I948" s="10"/>
      <c r="J948" s="61"/>
      <c r="K948" s="61"/>
      <c r="L948" s="61"/>
      <c r="M948" s="11"/>
      <c r="N948" s="11"/>
    </row>
    <row r="949" spans="1:14" ht="24">
      <c r="A949" s="11"/>
      <c r="B949" s="136"/>
      <c r="C949" s="85"/>
      <c r="D949" s="61"/>
      <c r="E949" s="77"/>
      <c r="F949" s="11"/>
      <c r="G949" s="77"/>
      <c r="H949" s="125"/>
      <c r="I949" s="10"/>
      <c r="J949" s="61"/>
      <c r="K949" s="61"/>
      <c r="L949" s="61"/>
      <c r="M949" s="11"/>
      <c r="N949" s="11"/>
    </row>
    <row r="950" spans="1:14" ht="24">
      <c r="A950" s="11"/>
      <c r="B950" s="136"/>
      <c r="C950" s="85"/>
      <c r="D950" s="61"/>
      <c r="E950" s="77"/>
      <c r="F950" s="11"/>
      <c r="G950" s="77"/>
      <c r="H950" s="125"/>
      <c r="I950" s="10"/>
      <c r="J950" s="61"/>
      <c r="K950" s="61"/>
      <c r="L950" s="61"/>
      <c r="M950" s="11"/>
      <c r="N950" s="11"/>
    </row>
    <row r="951" spans="1:14" ht="24">
      <c r="A951" s="11"/>
      <c r="B951" s="136"/>
      <c r="C951" s="85"/>
      <c r="D951" s="61"/>
      <c r="E951" s="77"/>
      <c r="F951" s="11"/>
      <c r="G951" s="77"/>
      <c r="H951" s="125"/>
      <c r="I951" s="10"/>
      <c r="J951" s="61"/>
      <c r="K951" s="61"/>
      <c r="L951" s="61"/>
      <c r="M951" s="11"/>
      <c r="N951" s="11"/>
    </row>
    <row r="952" spans="1:14" ht="24">
      <c r="A952" s="11"/>
      <c r="B952" s="136"/>
      <c r="C952" s="85"/>
      <c r="D952" s="61"/>
      <c r="E952" s="77"/>
      <c r="F952" s="11"/>
      <c r="G952" s="77"/>
      <c r="H952" s="125"/>
      <c r="I952" s="10"/>
      <c r="J952" s="61"/>
      <c r="K952" s="61"/>
      <c r="L952" s="61"/>
      <c r="M952" s="11"/>
      <c r="N952" s="11"/>
    </row>
    <row r="953" spans="1:14" ht="24">
      <c r="A953" s="11"/>
      <c r="B953" s="136"/>
      <c r="C953" s="85"/>
      <c r="D953" s="61"/>
      <c r="E953" s="77"/>
      <c r="F953" s="11"/>
      <c r="G953" s="77"/>
      <c r="H953" s="125"/>
      <c r="I953" s="10"/>
      <c r="J953" s="61"/>
      <c r="K953" s="61"/>
      <c r="L953" s="61"/>
      <c r="M953" s="11"/>
      <c r="N953" s="11"/>
    </row>
    <row r="954" spans="1:14" ht="24">
      <c r="A954" s="11"/>
      <c r="B954" s="136"/>
      <c r="C954" s="85"/>
      <c r="D954" s="61"/>
      <c r="E954" s="77"/>
      <c r="F954" s="11"/>
      <c r="G954" s="77"/>
      <c r="H954" s="125"/>
      <c r="I954" s="10"/>
      <c r="J954" s="61"/>
      <c r="K954" s="61"/>
      <c r="L954" s="61"/>
      <c r="M954" s="11"/>
      <c r="N954" s="11"/>
    </row>
    <row r="955" spans="1:14" ht="24">
      <c r="A955" s="11"/>
      <c r="B955" s="136"/>
      <c r="C955" s="85"/>
      <c r="D955" s="61"/>
      <c r="E955" s="77"/>
      <c r="F955" s="11"/>
      <c r="G955" s="77"/>
      <c r="H955" s="125"/>
      <c r="I955" s="10"/>
      <c r="J955" s="61"/>
      <c r="K955" s="61"/>
      <c r="L955" s="61"/>
      <c r="M955" s="11"/>
      <c r="N955" s="11"/>
    </row>
    <row r="956" spans="1:14" ht="24">
      <c r="A956" s="11"/>
      <c r="B956" s="136"/>
      <c r="C956" s="85"/>
      <c r="D956" s="61"/>
      <c r="E956" s="77"/>
      <c r="F956" s="11"/>
      <c r="G956" s="77"/>
      <c r="H956" s="125"/>
      <c r="I956" s="10"/>
      <c r="J956" s="61"/>
      <c r="K956" s="61"/>
      <c r="L956" s="61"/>
      <c r="M956" s="11"/>
      <c r="N956" s="11"/>
    </row>
    <row r="957" spans="1:14" ht="24">
      <c r="A957" s="11"/>
      <c r="B957" s="136"/>
      <c r="C957" s="85"/>
      <c r="D957" s="61"/>
      <c r="E957" s="77"/>
      <c r="F957" s="11"/>
      <c r="G957" s="77"/>
      <c r="H957" s="125"/>
      <c r="I957" s="10"/>
      <c r="J957" s="61"/>
      <c r="K957" s="61"/>
      <c r="L957" s="61"/>
      <c r="M957" s="11"/>
      <c r="N957" s="11"/>
    </row>
    <row r="958" spans="1:14" ht="24">
      <c r="A958" s="11"/>
      <c r="B958" s="136"/>
      <c r="C958" s="85"/>
      <c r="D958" s="61"/>
      <c r="E958" s="77"/>
      <c r="F958" s="11"/>
      <c r="G958" s="77"/>
      <c r="H958" s="125"/>
      <c r="I958" s="10"/>
      <c r="J958" s="61"/>
      <c r="K958" s="61"/>
      <c r="L958" s="61"/>
      <c r="M958" s="11"/>
      <c r="N958" s="11"/>
    </row>
    <row r="959" spans="1:14" ht="24">
      <c r="A959" s="11"/>
      <c r="B959" s="136"/>
      <c r="C959" s="85"/>
      <c r="D959" s="61"/>
      <c r="E959" s="77"/>
      <c r="F959" s="11"/>
      <c r="G959" s="77"/>
      <c r="H959" s="125"/>
      <c r="I959" s="10"/>
      <c r="J959" s="61"/>
      <c r="K959" s="61"/>
      <c r="L959" s="61"/>
      <c r="M959" s="11"/>
      <c r="N959" s="11"/>
    </row>
    <row r="960" spans="1:14" ht="24">
      <c r="A960" s="11"/>
      <c r="B960" s="136"/>
      <c r="C960" s="85"/>
      <c r="D960" s="61"/>
      <c r="E960" s="77"/>
      <c r="F960" s="11"/>
      <c r="G960" s="77"/>
      <c r="H960" s="125"/>
      <c r="I960" s="10"/>
      <c r="J960" s="61"/>
      <c r="K960" s="61"/>
      <c r="L960" s="61"/>
      <c r="M960" s="11"/>
      <c r="N960" s="11"/>
    </row>
    <row r="961" spans="1:14" ht="24">
      <c r="A961" s="11"/>
      <c r="B961" s="136"/>
      <c r="C961" s="85"/>
      <c r="D961" s="61"/>
      <c r="E961" s="77"/>
      <c r="F961" s="11"/>
      <c r="G961" s="77"/>
      <c r="H961" s="125"/>
      <c r="I961" s="10"/>
      <c r="J961" s="61"/>
      <c r="K961" s="61"/>
      <c r="L961" s="61"/>
      <c r="M961" s="11"/>
      <c r="N961" s="11"/>
    </row>
    <row r="962" spans="1:14" ht="24">
      <c r="A962" s="11"/>
      <c r="B962" s="136"/>
      <c r="C962" s="85"/>
      <c r="D962" s="61"/>
      <c r="E962" s="77"/>
      <c r="F962" s="11"/>
      <c r="G962" s="77"/>
      <c r="H962" s="125"/>
      <c r="I962" s="10"/>
      <c r="J962" s="61"/>
      <c r="K962" s="61"/>
      <c r="L962" s="61"/>
      <c r="M962" s="11"/>
      <c r="N962" s="11"/>
    </row>
    <row r="963" spans="1:14" ht="24">
      <c r="A963" s="11"/>
      <c r="B963" s="136"/>
      <c r="C963" s="85"/>
      <c r="D963" s="61"/>
      <c r="E963" s="77"/>
      <c r="F963" s="11"/>
      <c r="G963" s="77"/>
      <c r="H963" s="125"/>
      <c r="I963" s="10"/>
      <c r="J963" s="61"/>
      <c r="K963" s="61"/>
      <c r="L963" s="61"/>
      <c r="M963" s="11"/>
      <c r="N963" s="11"/>
    </row>
    <row r="964" spans="1:14" ht="24">
      <c r="A964" s="11"/>
      <c r="B964" s="136"/>
      <c r="C964" s="85"/>
      <c r="D964" s="61"/>
      <c r="E964" s="77"/>
      <c r="F964" s="11"/>
      <c r="G964" s="77"/>
      <c r="H964" s="125"/>
      <c r="I964" s="10"/>
      <c r="J964" s="61"/>
      <c r="K964" s="61"/>
      <c r="L964" s="61"/>
      <c r="M964" s="11"/>
      <c r="N964" s="11"/>
    </row>
    <row r="965" spans="1:14" ht="24">
      <c r="A965" s="11"/>
      <c r="B965" s="136"/>
      <c r="C965" s="85"/>
      <c r="D965" s="61"/>
      <c r="E965" s="77"/>
      <c r="F965" s="11"/>
      <c r="G965" s="77"/>
      <c r="H965" s="125"/>
      <c r="I965" s="10"/>
      <c r="J965" s="61"/>
      <c r="K965" s="61"/>
      <c r="L965" s="61"/>
      <c r="M965" s="11"/>
      <c r="N965" s="11"/>
    </row>
    <row r="966" spans="1:14" ht="24">
      <c r="A966" s="11"/>
      <c r="B966" s="136"/>
      <c r="C966" s="85"/>
      <c r="D966" s="61"/>
      <c r="E966" s="77"/>
      <c r="F966" s="11"/>
      <c r="G966" s="77"/>
      <c r="H966" s="125"/>
      <c r="I966" s="10"/>
      <c r="J966" s="61"/>
      <c r="K966" s="61"/>
      <c r="L966" s="61"/>
      <c r="M966" s="11"/>
      <c r="N966" s="11"/>
    </row>
    <row r="967" spans="1:14" ht="24">
      <c r="A967" s="11"/>
      <c r="B967" s="136"/>
      <c r="C967" s="85"/>
      <c r="D967" s="61"/>
      <c r="E967" s="77"/>
      <c r="F967" s="11"/>
      <c r="G967" s="77"/>
      <c r="H967" s="125"/>
      <c r="I967" s="10"/>
      <c r="J967" s="61"/>
      <c r="K967" s="61"/>
      <c r="L967" s="61"/>
      <c r="M967" s="11"/>
      <c r="N967" s="11"/>
    </row>
    <row r="968" spans="1:14" ht="24">
      <c r="A968" s="11"/>
      <c r="B968" s="136"/>
      <c r="C968" s="85"/>
      <c r="D968" s="61"/>
      <c r="E968" s="77"/>
      <c r="F968" s="11"/>
      <c r="G968" s="77"/>
      <c r="H968" s="125"/>
      <c r="I968" s="10"/>
      <c r="J968" s="61"/>
      <c r="K968" s="61"/>
      <c r="L968" s="61"/>
      <c r="M968" s="11"/>
      <c r="N968" s="11"/>
    </row>
    <row r="969" spans="1:14" ht="24">
      <c r="A969" s="11"/>
      <c r="B969" s="136"/>
      <c r="C969" s="85"/>
      <c r="D969" s="61"/>
      <c r="E969" s="77"/>
      <c r="F969" s="11"/>
      <c r="G969" s="77"/>
      <c r="H969" s="125"/>
      <c r="I969" s="10"/>
      <c r="J969" s="61"/>
      <c r="K969" s="61"/>
      <c r="L969" s="61"/>
      <c r="M969" s="11"/>
      <c r="N969" s="11"/>
    </row>
    <row r="970" spans="1:14" ht="24">
      <c r="A970" s="11"/>
      <c r="B970" s="136"/>
      <c r="C970" s="85"/>
      <c r="D970" s="61"/>
      <c r="E970" s="77"/>
      <c r="F970" s="11"/>
      <c r="G970" s="77"/>
      <c r="H970" s="125"/>
      <c r="I970" s="10"/>
      <c r="J970" s="61"/>
      <c r="K970" s="61"/>
      <c r="L970" s="61"/>
      <c r="M970" s="11"/>
      <c r="N970" s="11"/>
    </row>
    <row r="971" spans="1:14" ht="24">
      <c r="A971" s="11"/>
      <c r="B971" s="136"/>
      <c r="C971" s="85"/>
      <c r="D971" s="61"/>
      <c r="E971" s="77"/>
      <c r="F971" s="11"/>
      <c r="G971" s="77"/>
      <c r="H971" s="125"/>
      <c r="I971" s="10"/>
      <c r="J971" s="61"/>
      <c r="K971" s="61"/>
      <c r="L971" s="61"/>
      <c r="M971" s="11"/>
      <c r="N971" s="11"/>
    </row>
    <row r="972" spans="1:14" ht="24">
      <c r="A972" s="11"/>
      <c r="B972" s="136"/>
      <c r="C972" s="85"/>
      <c r="D972" s="61"/>
      <c r="E972" s="77"/>
      <c r="F972" s="11"/>
      <c r="G972" s="77"/>
      <c r="H972" s="125"/>
      <c r="I972" s="10"/>
      <c r="J972" s="61"/>
      <c r="K972" s="61"/>
      <c r="L972" s="61"/>
      <c r="M972" s="11"/>
      <c r="N972" s="11"/>
    </row>
    <row r="973" spans="1:14" ht="24">
      <c r="A973" s="11"/>
      <c r="B973" s="136"/>
      <c r="C973" s="85"/>
      <c r="D973" s="61"/>
      <c r="E973" s="77"/>
      <c r="F973" s="11"/>
      <c r="G973" s="77"/>
      <c r="H973" s="125"/>
      <c r="I973" s="10"/>
      <c r="J973" s="61"/>
      <c r="K973" s="61"/>
      <c r="L973" s="61"/>
      <c r="M973" s="11"/>
      <c r="N973" s="11"/>
    </row>
    <row r="974" spans="1:14" ht="24">
      <c r="A974" s="11"/>
      <c r="B974" s="136"/>
      <c r="C974" s="85"/>
      <c r="D974" s="61"/>
      <c r="E974" s="77"/>
      <c r="F974" s="11"/>
      <c r="G974" s="77"/>
      <c r="H974" s="125"/>
      <c r="I974" s="10"/>
      <c r="J974" s="61"/>
      <c r="K974" s="61"/>
      <c r="L974" s="61"/>
      <c r="M974" s="11"/>
      <c r="N974" s="11"/>
    </row>
    <row r="975" spans="1:14" ht="24">
      <c r="A975" s="11"/>
      <c r="B975" s="136"/>
      <c r="C975" s="85"/>
      <c r="D975" s="61"/>
      <c r="E975" s="77"/>
      <c r="F975" s="11"/>
      <c r="G975" s="77"/>
      <c r="H975" s="125"/>
      <c r="I975" s="10"/>
      <c r="J975" s="61"/>
      <c r="K975" s="61"/>
      <c r="L975" s="61"/>
      <c r="M975" s="11"/>
      <c r="N975" s="11"/>
    </row>
    <row r="976" spans="1:14" ht="24">
      <c r="A976" s="11"/>
      <c r="B976" s="136"/>
      <c r="C976" s="85"/>
      <c r="D976" s="61"/>
      <c r="E976" s="77"/>
      <c r="F976" s="11"/>
      <c r="G976" s="77"/>
      <c r="H976" s="125"/>
      <c r="I976" s="10"/>
      <c r="J976" s="61"/>
      <c r="K976" s="61"/>
      <c r="L976" s="61"/>
      <c r="M976" s="11"/>
      <c r="N976" s="11"/>
    </row>
    <row r="977" spans="1:14" ht="24">
      <c r="A977" s="11"/>
      <c r="B977" s="136"/>
      <c r="C977" s="85"/>
      <c r="D977" s="61"/>
      <c r="E977" s="77"/>
      <c r="F977" s="11"/>
      <c r="G977" s="77"/>
      <c r="H977" s="125"/>
      <c r="I977" s="10"/>
      <c r="J977" s="61"/>
      <c r="K977" s="61"/>
      <c r="L977" s="61"/>
      <c r="M977" s="11"/>
      <c r="N977" s="11"/>
    </row>
    <row r="978" spans="1:14" ht="24">
      <c r="A978" s="11"/>
      <c r="B978" s="136"/>
      <c r="C978" s="85"/>
      <c r="D978" s="61"/>
      <c r="E978" s="77"/>
      <c r="F978" s="11"/>
      <c r="G978" s="77"/>
      <c r="H978" s="125"/>
      <c r="I978" s="10"/>
      <c r="J978" s="61"/>
      <c r="K978" s="61"/>
      <c r="L978" s="61"/>
      <c r="M978" s="11"/>
      <c r="N978" s="11"/>
    </row>
    <row r="979" spans="1:14" ht="24">
      <c r="A979" s="11"/>
      <c r="B979" s="136"/>
      <c r="C979" s="85"/>
      <c r="D979" s="61"/>
      <c r="E979" s="77"/>
      <c r="F979" s="11"/>
      <c r="G979" s="77"/>
      <c r="H979" s="125"/>
      <c r="I979" s="10"/>
      <c r="J979" s="61"/>
      <c r="K979" s="61"/>
      <c r="L979" s="61"/>
      <c r="M979" s="11"/>
      <c r="N979" s="11"/>
    </row>
    <row r="980" spans="1:14" ht="24">
      <c r="A980" s="11"/>
      <c r="B980" s="136"/>
      <c r="C980" s="85"/>
      <c r="D980" s="61"/>
      <c r="E980" s="77"/>
      <c r="F980" s="11"/>
      <c r="G980" s="77"/>
      <c r="H980" s="125"/>
      <c r="I980" s="10"/>
      <c r="J980" s="61"/>
      <c r="K980" s="61"/>
      <c r="L980" s="61"/>
      <c r="M980" s="11"/>
      <c r="N980" s="11"/>
    </row>
    <row r="981" spans="1:14" ht="24">
      <c r="A981" s="11"/>
      <c r="B981" s="136"/>
      <c r="C981" s="85"/>
      <c r="D981" s="61"/>
      <c r="E981" s="77"/>
      <c r="F981" s="11"/>
      <c r="G981" s="77"/>
      <c r="H981" s="125"/>
      <c r="I981" s="10"/>
      <c r="J981" s="61"/>
      <c r="K981" s="61"/>
      <c r="L981" s="61"/>
      <c r="M981" s="11"/>
      <c r="N981" s="11"/>
    </row>
    <row r="982" spans="1:14" ht="24">
      <c r="A982" s="11"/>
      <c r="B982" s="136"/>
      <c r="C982" s="85"/>
      <c r="D982" s="61"/>
      <c r="E982" s="77"/>
      <c r="F982" s="11"/>
      <c r="G982" s="77"/>
      <c r="H982" s="125"/>
      <c r="I982" s="10"/>
      <c r="J982" s="61"/>
      <c r="K982" s="61"/>
      <c r="L982" s="61"/>
      <c r="M982" s="11"/>
      <c r="N982" s="11"/>
    </row>
    <row r="983" spans="1:14" ht="24">
      <c r="A983" s="11"/>
      <c r="B983" s="136"/>
      <c r="C983" s="85"/>
      <c r="D983" s="61"/>
      <c r="E983" s="77"/>
      <c r="F983" s="11"/>
      <c r="G983" s="77"/>
      <c r="H983" s="125"/>
      <c r="I983" s="10"/>
      <c r="J983" s="61"/>
      <c r="K983" s="61"/>
      <c r="L983" s="61"/>
      <c r="M983" s="11"/>
      <c r="N983" s="11"/>
    </row>
    <row r="984" spans="1:14" ht="24">
      <c r="A984" s="11"/>
      <c r="B984" s="136"/>
      <c r="C984" s="85"/>
      <c r="D984" s="61"/>
      <c r="E984" s="77"/>
      <c r="F984" s="11"/>
      <c r="G984" s="77"/>
      <c r="H984" s="125"/>
      <c r="I984" s="10"/>
      <c r="J984" s="61"/>
      <c r="K984" s="61"/>
      <c r="L984" s="61"/>
      <c r="M984" s="11"/>
      <c r="N984" s="11"/>
    </row>
    <row r="985" spans="1:14" ht="24">
      <c r="A985" s="11"/>
      <c r="B985" s="136"/>
      <c r="C985" s="85"/>
      <c r="D985" s="61"/>
      <c r="E985" s="77"/>
      <c r="F985" s="11"/>
      <c r="G985" s="77"/>
      <c r="H985" s="125"/>
      <c r="I985" s="10"/>
      <c r="J985" s="61"/>
      <c r="K985" s="61"/>
      <c r="L985" s="61"/>
      <c r="M985" s="11"/>
      <c r="N985" s="11"/>
    </row>
    <row r="986" spans="1:14" ht="24">
      <c r="A986" s="11"/>
      <c r="B986" s="136"/>
      <c r="C986" s="85"/>
      <c r="D986" s="61"/>
      <c r="E986" s="77"/>
      <c r="F986" s="11"/>
      <c r="G986" s="77"/>
      <c r="H986" s="125"/>
      <c r="I986" s="10"/>
      <c r="J986" s="61"/>
      <c r="K986" s="61"/>
      <c r="L986" s="61"/>
      <c r="M986" s="11"/>
      <c r="N986" s="11"/>
    </row>
    <row r="987" spans="1:14" ht="24">
      <c r="A987" s="11"/>
      <c r="B987" s="136"/>
      <c r="C987" s="85"/>
      <c r="D987" s="61"/>
      <c r="E987" s="77"/>
      <c r="F987" s="11"/>
      <c r="G987" s="77"/>
      <c r="H987" s="125"/>
      <c r="I987" s="10"/>
      <c r="J987" s="61"/>
      <c r="K987" s="61"/>
      <c r="L987" s="61"/>
      <c r="M987" s="11"/>
      <c r="N987" s="11"/>
    </row>
    <row r="988" spans="1:14" ht="24">
      <c r="A988" s="11"/>
      <c r="B988" s="136"/>
      <c r="C988" s="85"/>
      <c r="D988" s="61"/>
      <c r="E988" s="77"/>
      <c r="F988" s="11"/>
      <c r="G988" s="77"/>
      <c r="H988" s="125"/>
      <c r="I988" s="10"/>
      <c r="J988" s="61"/>
      <c r="K988" s="61"/>
      <c r="L988" s="61"/>
      <c r="M988" s="11"/>
      <c r="N988" s="11"/>
    </row>
    <row r="989" spans="1:14" ht="24">
      <c r="A989" s="11"/>
      <c r="B989" s="136"/>
      <c r="C989" s="85"/>
      <c r="D989" s="61"/>
      <c r="E989" s="77"/>
      <c r="F989" s="11"/>
      <c r="G989" s="77"/>
      <c r="H989" s="125"/>
      <c r="I989" s="10"/>
      <c r="J989" s="61"/>
      <c r="K989" s="61"/>
      <c r="L989" s="61"/>
      <c r="M989" s="11"/>
      <c r="N989" s="11"/>
    </row>
    <row r="990" spans="1:14" ht="24">
      <c r="A990" s="11"/>
      <c r="B990" s="136"/>
      <c r="C990" s="85"/>
      <c r="D990" s="61"/>
      <c r="E990" s="77"/>
      <c r="F990" s="11"/>
      <c r="G990" s="77"/>
      <c r="H990" s="125"/>
      <c r="I990" s="10"/>
      <c r="J990" s="61"/>
      <c r="K990" s="61"/>
      <c r="L990" s="61"/>
      <c r="M990" s="11"/>
      <c r="N990" s="11"/>
    </row>
    <row r="991" spans="1:14" ht="24">
      <c r="A991" s="11"/>
      <c r="B991" s="136"/>
      <c r="C991" s="85"/>
      <c r="D991" s="61"/>
      <c r="E991" s="77"/>
      <c r="F991" s="11"/>
      <c r="G991" s="77"/>
      <c r="H991" s="125"/>
      <c r="I991" s="10"/>
      <c r="J991" s="61"/>
      <c r="K991" s="61"/>
      <c r="L991" s="61"/>
      <c r="M991" s="11"/>
      <c r="N991" s="11"/>
    </row>
    <row r="992" spans="1:14" ht="24">
      <c r="A992" s="11"/>
      <c r="B992" s="136"/>
      <c r="C992" s="85"/>
      <c r="D992" s="61"/>
      <c r="E992" s="77"/>
      <c r="F992" s="11"/>
      <c r="G992" s="77"/>
      <c r="H992" s="125"/>
      <c r="I992" s="10"/>
      <c r="J992" s="61"/>
      <c r="K992" s="61"/>
      <c r="L992" s="61"/>
      <c r="M992" s="11"/>
      <c r="N992" s="11"/>
    </row>
    <row r="993" spans="1:14" ht="24">
      <c r="A993" s="11"/>
      <c r="B993" s="136"/>
      <c r="C993" s="85"/>
      <c r="D993" s="61"/>
      <c r="E993" s="77"/>
      <c r="F993" s="11"/>
      <c r="G993" s="77"/>
      <c r="H993" s="125"/>
      <c r="I993" s="10"/>
      <c r="J993" s="61"/>
      <c r="K993" s="61"/>
      <c r="L993" s="61"/>
      <c r="M993" s="11"/>
      <c r="N993" s="11"/>
    </row>
    <row r="994" spans="1:14" ht="24">
      <c r="A994" s="11"/>
      <c r="B994" s="136"/>
      <c r="C994" s="85"/>
      <c r="D994" s="61"/>
      <c r="E994" s="77"/>
      <c r="F994" s="11"/>
      <c r="G994" s="77"/>
      <c r="H994" s="125"/>
      <c r="I994" s="10"/>
      <c r="J994" s="61"/>
      <c r="K994" s="61"/>
      <c r="L994" s="61"/>
      <c r="M994" s="11"/>
      <c r="N994" s="11"/>
    </row>
    <row r="995" spans="1:14" ht="24">
      <c r="A995" s="11"/>
      <c r="B995" s="136"/>
      <c r="C995" s="85"/>
      <c r="D995" s="61"/>
      <c r="E995" s="77"/>
      <c r="F995" s="11"/>
      <c r="G995" s="77"/>
      <c r="H995" s="125"/>
      <c r="I995" s="10"/>
      <c r="J995" s="61"/>
      <c r="K995" s="61"/>
      <c r="L995" s="61"/>
      <c r="M995" s="11"/>
      <c r="N995" s="11"/>
    </row>
    <row r="996" spans="1:14" ht="24">
      <c r="A996" s="11"/>
      <c r="B996" s="136"/>
      <c r="C996" s="85"/>
      <c r="D996" s="61"/>
      <c r="E996" s="77"/>
      <c r="F996" s="11"/>
      <c r="G996" s="77"/>
      <c r="H996" s="125"/>
      <c r="I996" s="10"/>
      <c r="J996" s="61"/>
      <c r="K996" s="61"/>
      <c r="L996" s="61"/>
      <c r="M996" s="11"/>
      <c r="N996" s="11"/>
    </row>
    <row r="997" spans="1:14" ht="24">
      <c r="A997" s="11"/>
      <c r="B997" s="136"/>
      <c r="C997" s="85"/>
      <c r="D997" s="61"/>
      <c r="E997" s="77"/>
      <c r="F997" s="11"/>
      <c r="G997" s="77"/>
      <c r="H997" s="125"/>
      <c r="I997" s="10"/>
      <c r="J997" s="61"/>
      <c r="K997" s="61"/>
      <c r="L997" s="61"/>
      <c r="M997" s="11"/>
      <c r="N997" s="11"/>
    </row>
    <row r="998" spans="1:14" ht="24">
      <c r="A998" s="11"/>
      <c r="B998" s="136"/>
      <c r="C998" s="85"/>
      <c r="D998" s="61"/>
      <c r="E998" s="77"/>
      <c r="F998" s="11"/>
      <c r="G998" s="77"/>
      <c r="H998" s="125"/>
      <c r="I998" s="10"/>
      <c r="J998" s="61"/>
      <c r="K998" s="61"/>
      <c r="L998" s="61"/>
      <c r="M998" s="11"/>
      <c r="N998" s="11"/>
    </row>
    <row r="999" spans="1:14" ht="24">
      <c r="A999" s="11"/>
      <c r="B999" s="136"/>
      <c r="C999" s="85"/>
      <c r="D999" s="61"/>
      <c r="E999" s="77"/>
      <c r="F999" s="11"/>
      <c r="G999" s="77"/>
      <c r="H999" s="125"/>
      <c r="I999" s="10"/>
      <c r="J999" s="61"/>
      <c r="K999" s="61"/>
      <c r="L999" s="61"/>
      <c r="M999" s="11"/>
      <c r="N999" s="11"/>
    </row>
    <row r="1000" spans="1:14" ht="24">
      <c r="A1000" s="11"/>
      <c r="B1000" s="136"/>
      <c r="C1000" s="85"/>
      <c r="D1000" s="61"/>
      <c r="E1000" s="77"/>
      <c r="F1000" s="11"/>
      <c r="G1000" s="77"/>
      <c r="H1000" s="125"/>
      <c r="I1000" s="10"/>
      <c r="J1000" s="61"/>
      <c r="K1000" s="61"/>
      <c r="L1000" s="61"/>
      <c r="M1000" s="11"/>
      <c r="N1000" s="11"/>
    </row>
    <row r="1001" spans="1:14" ht="24">
      <c r="A1001" s="11"/>
      <c r="B1001" s="136"/>
      <c r="C1001" s="85"/>
      <c r="D1001" s="61"/>
      <c r="E1001" s="77"/>
      <c r="F1001" s="11"/>
      <c r="G1001" s="77"/>
      <c r="H1001" s="125"/>
      <c r="I1001" s="10"/>
      <c r="J1001" s="61"/>
      <c r="K1001" s="61"/>
      <c r="L1001" s="61"/>
      <c r="M1001" s="11"/>
      <c r="N1001" s="11"/>
    </row>
    <row r="1002" spans="1:14" ht="24">
      <c r="A1002" s="11"/>
      <c r="B1002" s="136"/>
      <c r="C1002" s="85"/>
      <c r="D1002" s="61"/>
      <c r="E1002" s="77"/>
      <c r="F1002" s="11"/>
      <c r="G1002" s="77"/>
      <c r="H1002" s="125"/>
      <c r="I1002" s="10"/>
      <c r="J1002" s="61"/>
      <c r="K1002" s="61"/>
      <c r="L1002" s="61"/>
      <c r="M1002" s="11"/>
      <c r="N1002" s="11"/>
    </row>
    <row r="1003" spans="1:14" ht="24">
      <c r="A1003" s="11"/>
      <c r="B1003" s="136"/>
      <c r="C1003" s="85"/>
      <c r="D1003" s="61"/>
      <c r="E1003" s="77"/>
      <c r="F1003" s="11"/>
      <c r="G1003" s="77"/>
      <c r="H1003" s="125"/>
      <c r="I1003" s="10"/>
      <c r="J1003" s="61"/>
      <c r="K1003" s="61"/>
      <c r="L1003" s="61"/>
      <c r="M1003" s="11"/>
      <c r="N1003" s="11"/>
    </row>
    <row r="1004" spans="1:14" ht="24">
      <c r="A1004" s="11"/>
      <c r="B1004" s="136"/>
      <c r="C1004" s="85"/>
      <c r="D1004" s="61"/>
      <c r="E1004" s="77"/>
      <c r="F1004" s="11"/>
      <c r="G1004" s="77"/>
      <c r="H1004" s="125"/>
      <c r="I1004" s="10"/>
      <c r="J1004" s="61"/>
      <c r="K1004" s="61"/>
      <c r="L1004" s="61"/>
      <c r="M1004" s="11"/>
      <c r="N1004" s="11"/>
    </row>
    <row r="1005" spans="1:14" ht="24">
      <c r="A1005" s="11"/>
      <c r="B1005" s="136"/>
      <c r="C1005" s="85"/>
      <c r="D1005" s="61"/>
      <c r="E1005" s="77"/>
      <c r="F1005" s="11"/>
      <c r="G1005" s="77"/>
      <c r="H1005" s="125"/>
      <c r="I1005" s="10"/>
      <c r="J1005" s="61"/>
      <c r="K1005" s="61"/>
      <c r="L1005" s="61"/>
      <c r="M1005" s="11"/>
      <c r="N1005" s="11"/>
    </row>
    <row r="1006" spans="1:14" ht="24">
      <c r="A1006" s="11"/>
      <c r="B1006" s="136"/>
      <c r="C1006" s="85"/>
      <c r="D1006" s="61"/>
      <c r="E1006" s="77"/>
      <c r="F1006" s="11"/>
      <c r="G1006" s="77"/>
      <c r="H1006" s="125"/>
      <c r="I1006" s="10"/>
      <c r="J1006" s="61"/>
      <c r="K1006" s="61"/>
      <c r="L1006" s="61"/>
      <c r="M1006" s="11"/>
      <c r="N1006" s="11"/>
    </row>
    <row r="1007" spans="1:14" ht="24">
      <c r="A1007" s="11"/>
      <c r="B1007" s="136"/>
      <c r="C1007" s="85"/>
      <c r="D1007" s="61"/>
      <c r="E1007" s="77"/>
      <c r="F1007" s="11"/>
      <c r="G1007" s="77"/>
      <c r="H1007" s="125"/>
      <c r="I1007" s="10"/>
      <c r="J1007" s="61"/>
      <c r="K1007" s="61"/>
      <c r="L1007" s="61"/>
      <c r="M1007" s="11"/>
      <c r="N1007" s="11"/>
    </row>
    <row r="1008" spans="1:14" ht="24">
      <c r="A1008" s="11"/>
      <c r="B1008" s="136"/>
      <c r="C1008" s="85"/>
      <c r="D1008" s="61"/>
      <c r="E1008" s="77"/>
      <c r="F1008" s="11"/>
      <c r="G1008" s="77"/>
      <c r="H1008" s="125"/>
      <c r="I1008" s="10"/>
      <c r="J1008" s="61"/>
      <c r="K1008" s="61"/>
      <c r="L1008" s="61"/>
      <c r="M1008" s="11"/>
      <c r="N1008" s="11"/>
    </row>
    <row r="1009" spans="1:14" ht="24">
      <c r="A1009" s="11"/>
      <c r="B1009" s="136"/>
      <c r="C1009" s="85"/>
      <c r="D1009" s="61"/>
      <c r="E1009" s="77"/>
      <c r="F1009" s="11"/>
      <c r="G1009" s="77"/>
      <c r="H1009" s="125"/>
      <c r="I1009" s="10"/>
      <c r="J1009" s="61"/>
      <c r="K1009" s="61"/>
      <c r="L1009" s="61"/>
      <c r="M1009" s="11"/>
      <c r="N1009" s="11"/>
    </row>
    <row r="1010" spans="1:14" ht="24">
      <c r="A1010" s="11"/>
      <c r="B1010" s="136"/>
      <c r="C1010" s="85"/>
      <c r="D1010" s="61"/>
      <c r="E1010" s="77"/>
      <c r="F1010" s="11"/>
      <c r="G1010" s="77"/>
      <c r="H1010" s="125"/>
      <c r="I1010" s="10"/>
      <c r="J1010" s="61"/>
      <c r="K1010" s="61"/>
      <c r="L1010" s="61"/>
      <c r="M1010" s="11"/>
      <c r="N1010" s="11"/>
    </row>
    <row r="1011" spans="1:14" ht="24">
      <c r="A1011" s="11"/>
      <c r="B1011" s="136"/>
      <c r="C1011" s="85"/>
      <c r="D1011" s="61"/>
      <c r="E1011" s="77"/>
      <c r="F1011" s="11"/>
      <c r="G1011" s="77"/>
      <c r="H1011" s="125"/>
      <c r="I1011" s="10"/>
      <c r="J1011" s="61"/>
      <c r="K1011" s="61"/>
      <c r="L1011" s="61"/>
      <c r="M1011" s="11"/>
      <c r="N1011" s="11"/>
    </row>
    <row r="1012" spans="1:14" ht="24">
      <c r="A1012" s="11"/>
      <c r="B1012" s="136"/>
      <c r="C1012" s="85"/>
      <c r="D1012" s="61"/>
      <c r="E1012" s="77"/>
      <c r="F1012" s="11"/>
      <c r="G1012" s="77"/>
      <c r="H1012" s="125"/>
      <c r="I1012" s="10"/>
      <c r="J1012" s="61"/>
      <c r="K1012" s="61"/>
      <c r="L1012" s="61"/>
      <c r="M1012" s="11"/>
      <c r="N1012" s="11"/>
    </row>
    <row r="1013" spans="1:14" ht="24">
      <c r="A1013" s="11"/>
      <c r="B1013" s="136"/>
      <c r="C1013" s="85"/>
      <c r="D1013" s="61"/>
      <c r="E1013" s="77"/>
      <c r="F1013" s="11"/>
      <c r="G1013" s="77"/>
      <c r="H1013" s="125"/>
      <c r="I1013" s="10"/>
      <c r="J1013" s="61"/>
      <c r="K1013" s="61"/>
      <c r="L1013" s="61"/>
      <c r="M1013" s="11"/>
      <c r="N1013" s="11"/>
    </row>
    <row r="1014" spans="1:14" ht="24">
      <c r="A1014" s="11"/>
      <c r="B1014" s="136"/>
      <c r="C1014" s="85"/>
      <c r="D1014" s="61"/>
      <c r="E1014" s="77"/>
      <c r="F1014" s="11"/>
      <c r="G1014" s="77"/>
      <c r="H1014" s="125"/>
      <c r="I1014" s="10"/>
      <c r="J1014" s="61"/>
      <c r="K1014" s="61"/>
      <c r="L1014" s="61"/>
      <c r="M1014" s="11"/>
      <c r="N1014" s="11"/>
    </row>
    <row r="1015" spans="1:14" ht="24">
      <c r="A1015" s="11"/>
      <c r="B1015" s="136"/>
      <c r="C1015" s="85"/>
      <c r="D1015" s="61"/>
      <c r="E1015" s="77"/>
      <c r="F1015" s="11"/>
      <c r="G1015" s="77"/>
      <c r="H1015" s="125"/>
      <c r="I1015" s="10"/>
      <c r="J1015" s="61"/>
      <c r="K1015" s="61"/>
      <c r="L1015" s="61"/>
      <c r="M1015" s="11"/>
      <c r="N1015" s="11"/>
    </row>
    <row r="1016" spans="1:14" ht="24">
      <c r="A1016" s="11"/>
      <c r="B1016" s="136"/>
      <c r="C1016" s="85"/>
      <c r="D1016" s="61"/>
      <c r="E1016" s="77"/>
      <c r="F1016" s="11"/>
      <c r="G1016" s="77"/>
      <c r="H1016" s="125"/>
      <c r="I1016" s="10"/>
      <c r="J1016" s="61"/>
      <c r="K1016" s="61"/>
      <c r="L1016" s="61"/>
      <c r="M1016" s="11"/>
      <c r="N1016" s="11"/>
    </row>
    <row r="1017" spans="1:14" ht="24">
      <c r="A1017" s="11"/>
      <c r="B1017" s="136"/>
      <c r="C1017" s="85"/>
      <c r="D1017" s="61"/>
      <c r="E1017" s="77"/>
      <c r="F1017" s="11"/>
      <c r="G1017" s="77"/>
      <c r="H1017" s="125"/>
      <c r="I1017" s="10"/>
      <c r="J1017" s="61"/>
      <c r="K1017" s="61"/>
      <c r="L1017" s="61"/>
      <c r="M1017" s="11"/>
      <c r="N1017" s="11"/>
    </row>
    <row r="1018" spans="1:14" ht="24">
      <c r="A1018" s="11"/>
      <c r="B1018" s="136"/>
      <c r="C1018" s="85"/>
      <c r="D1018" s="61"/>
      <c r="E1018" s="77"/>
      <c r="F1018" s="11"/>
      <c r="G1018" s="77"/>
      <c r="H1018" s="125"/>
      <c r="I1018" s="10"/>
      <c r="J1018" s="61"/>
      <c r="K1018" s="61"/>
      <c r="L1018" s="61"/>
      <c r="M1018" s="11"/>
      <c r="N1018" s="11"/>
    </row>
    <row r="1019" spans="1:14" ht="24">
      <c r="A1019" s="11"/>
      <c r="B1019" s="136"/>
      <c r="C1019" s="85"/>
      <c r="D1019" s="61"/>
      <c r="E1019" s="77"/>
      <c r="F1019" s="11"/>
      <c r="G1019" s="77"/>
      <c r="H1019" s="125"/>
      <c r="I1019" s="10"/>
      <c r="J1019" s="61"/>
      <c r="K1019" s="61"/>
      <c r="L1019" s="61"/>
      <c r="M1019" s="11"/>
      <c r="N1019" s="11"/>
    </row>
    <row r="1020" spans="1:14" ht="24">
      <c r="A1020" s="11"/>
      <c r="B1020" s="136"/>
      <c r="C1020" s="85"/>
      <c r="D1020" s="61"/>
      <c r="E1020" s="77"/>
      <c r="F1020" s="11"/>
      <c r="G1020" s="77"/>
      <c r="H1020" s="125"/>
      <c r="I1020" s="10"/>
      <c r="J1020" s="61"/>
      <c r="K1020" s="61"/>
      <c r="L1020" s="61"/>
      <c r="M1020" s="11"/>
      <c r="N1020" s="11"/>
    </row>
    <row r="1021" spans="1:14" ht="24">
      <c r="A1021" s="11"/>
      <c r="B1021" s="136"/>
      <c r="C1021" s="85"/>
      <c r="D1021" s="61"/>
      <c r="E1021" s="77"/>
      <c r="F1021" s="11"/>
      <c r="G1021" s="77"/>
      <c r="H1021" s="125"/>
      <c r="I1021" s="10"/>
      <c r="J1021" s="61"/>
      <c r="K1021" s="61"/>
      <c r="L1021" s="61"/>
      <c r="M1021" s="11"/>
      <c r="N1021" s="11"/>
    </row>
    <row r="1022" spans="1:14" ht="24">
      <c r="A1022" s="11"/>
      <c r="B1022" s="136"/>
      <c r="C1022" s="85"/>
      <c r="D1022" s="61"/>
      <c r="E1022" s="77"/>
      <c r="F1022" s="11"/>
      <c r="G1022" s="77"/>
      <c r="H1022" s="125"/>
      <c r="I1022" s="10"/>
      <c r="J1022" s="61"/>
      <c r="K1022" s="61"/>
      <c r="L1022" s="61"/>
      <c r="M1022" s="11"/>
      <c r="N1022" s="11"/>
    </row>
    <row r="1023" spans="1:14" ht="24">
      <c r="A1023" s="11"/>
      <c r="B1023" s="136"/>
      <c r="C1023" s="85"/>
      <c r="D1023" s="61"/>
      <c r="E1023" s="77"/>
      <c r="F1023" s="11"/>
      <c r="G1023" s="77"/>
      <c r="H1023" s="125"/>
      <c r="I1023" s="10"/>
      <c r="J1023" s="61"/>
      <c r="K1023" s="61"/>
      <c r="L1023" s="61"/>
      <c r="M1023" s="11"/>
      <c r="N1023" s="11"/>
    </row>
    <row r="1024" spans="1:14" ht="24">
      <c r="A1024" s="11"/>
      <c r="B1024" s="136"/>
      <c r="C1024" s="85"/>
      <c r="D1024" s="61"/>
      <c r="E1024" s="77"/>
      <c r="F1024" s="11"/>
      <c r="G1024" s="77"/>
      <c r="H1024" s="125"/>
      <c r="I1024" s="10"/>
      <c r="J1024" s="61"/>
      <c r="K1024" s="61"/>
      <c r="L1024" s="61"/>
      <c r="M1024" s="11"/>
      <c r="N1024" s="11"/>
    </row>
    <row r="1025" spans="1:14" ht="24">
      <c r="A1025" s="11"/>
      <c r="B1025" s="136"/>
      <c r="C1025" s="85"/>
      <c r="D1025" s="61"/>
      <c r="E1025" s="77"/>
      <c r="F1025" s="11"/>
      <c r="G1025" s="77"/>
      <c r="H1025" s="125"/>
      <c r="I1025" s="10"/>
      <c r="J1025" s="61"/>
      <c r="K1025" s="61"/>
      <c r="L1025" s="61"/>
      <c r="M1025" s="11"/>
      <c r="N1025" s="11"/>
    </row>
    <row r="1026" spans="1:14" ht="24">
      <c r="A1026" s="11"/>
      <c r="B1026" s="136"/>
      <c r="C1026" s="85"/>
      <c r="D1026" s="61"/>
      <c r="E1026" s="77"/>
      <c r="F1026" s="11"/>
      <c r="G1026" s="77"/>
      <c r="H1026" s="125"/>
      <c r="I1026" s="10"/>
      <c r="J1026" s="61"/>
      <c r="K1026" s="61"/>
      <c r="L1026" s="61"/>
      <c r="M1026" s="11"/>
      <c r="N1026" s="11"/>
    </row>
    <row r="1027" spans="1:14" ht="24">
      <c r="A1027" s="11"/>
      <c r="B1027" s="136"/>
      <c r="C1027" s="85"/>
      <c r="D1027" s="61"/>
      <c r="E1027" s="77"/>
      <c r="F1027" s="11"/>
      <c r="G1027" s="77"/>
      <c r="H1027" s="125"/>
      <c r="I1027" s="10"/>
      <c r="J1027" s="61"/>
      <c r="K1027" s="61"/>
      <c r="L1027" s="61"/>
      <c r="M1027" s="11"/>
      <c r="N1027" s="11"/>
    </row>
    <row r="1028" spans="1:14" ht="24">
      <c r="A1028" s="11"/>
      <c r="B1028" s="136"/>
      <c r="C1028" s="85"/>
      <c r="D1028" s="61"/>
      <c r="E1028" s="77"/>
      <c r="F1028" s="11"/>
      <c r="G1028" s="77"/>
      <c r="H1028" s="125"/>
      <c r="I1028" s="10"/>
      <c r="J1028" s="61"/>
      <c r="K1028" s="61"/>
      <c r="L1028" s="61"/>
      <c r="M1028" s="11"/>
      <c r="N1028" s="11"/>
    </row>
    <row r="1029" spans="1:14" ht="24">
      <c r="A1029" s="11"/>
      <c r="B1029" s="136"/>
      <c r="C1029" s="85"/>
      <c r="D1029" s="61"/>
      <c r="E1029" s="77"/>
      <c r="F1029" s="11"/>
      <c r="G1029" s="77"/>
      <c r="H1029" s="125"/>
      <c r="I1029" s="10"/>
      <c r="J1029" s="61"/>
      <c r="K1029" s="61"/>
      <c r="L1029" s="61"/>
      <c r="M1029" s="11"/>
      <c r="N1029" s="11"/>
    </row>
    <row r="1030" spans="1:14" ht="24">
      <c r="A1030" s="11"/>
      <c r="B1030" s="136"/>
      <c r="C1030" s="85"/>
      <c r="D1030" s="61"/>
      <c r="E1030" s="77"/>
      <c r="F1030" s="11"/>
      <c r="G1030" s="77"/>
      <c r="H1030" s="125"/>
      <c r="I1030" s="10"/>
      <c r="J1030" s="61"/>
      <c r="K1030" s="61"/>
      <c r="L1030" s="61"/>
      <c r="M1030" s="11"/>
      <c r="N1030" s="11"/>
    </row>
    <row r="1031" spans="1:14" ht="24">
      <c r="A1031" s="11"/>
      <c r="B1031" s="136"/>
      <c r="C1031" s="85"/>
      <c r="D1031" s="61"/>
      <c r="E1031" s="77"/>
      <c r="F1031" s="11"/>
      <c r="G1031" s="77"/>
      <c r="H1031" s="125"/>
      <c r="I1031" s="10"/>
      <c r="J1031" s="61"/>
      <c r="K1031" s="61"/>
      <c r="L1031" s="61"/>
      <c r="M1031" s="11"/>
      <c r="N1031" s="11"/>
    </row>
    <row r="1032" spans="1:14" ht="24">
      <c r="A1032" s="11"/>
      <c r="B1032" s="136"/>
      <c r="C1032" s="85"/>
      <c r="D1032" s="61"/>
      <c r="E1032" s="77"/>
      <c r="F1032" s="11"/>
      <c r="G1032" s="77"/>
      <c r="H1032" s="125"/>
      <c r="I1032" s="10"/>
      <c r="J1032" s="61"/>
      <c r="K1032" s="61"/>
      <c r="L1032" s="61"/>
      <c r="M1032" s="11"/>
      <c r="N1032" s="11"/>
    </row>
    <row r="1033" spans="1:14" ht="24">
      <c r="A1033" s="11"/>
      <c r="B1033" s="136"/>
      <c r="C1033" s="85"/>
      <c r="D1033" s="61"/>
      <c r="E1033" s="77"/>
      <c r="F1033" s="11"/>
      <c r="G1033" s="77"/>
      <c r="H1033" s="125"/>
      <c r="I1033" s="10"/>
      <c r="J1033" s="61"/>
      <c r="K1033" s="61"/>
      <c r="L1033" s="61"/>
      <c r="M1033" s="11"/>
      <c r="N1033" s="11"/>
    </row>
    <row r="1034" spans="1:14" ht="24">
      <c r="A1034" s="11"/>
      <c r="B1034" s="136"/>
      <c r="C1034" s="85"/>
      <c r="D1034" s="61"/>
      <c r="E1034" s="77"/>
      <c r="F1034" s="11"/>
      <c r="G1034" s="77"/>
      <c r="H1034" s="125"/>
      <c r="I1034" s="10"/>
      <c r="J1034" s="61"/>
      <c r="K1034" s="61"/>
      <c r="L1034" s="61"/>
      <c r="M1034" s="11"/>
      <c r="N1034" s="11"/>
    </row>
    <row r="1035" spans="1:14" ht="24">
      <c r="A1035" s="11"/>
      <c r="B1035" s="136"/>
      <c r="C1035" s="85"/>
      <c r="D1035" s="61"/>
      <c r="E1035" s="77"/>
      <c r="F1035" s="11"/>
      <c r="G1035" s="77"/>
      <c r="H1035" s="125"/>
      <c r="I1035" s="10"/>
      <c r="J1035" s="61"/>
      <c r="K1035" s="61"/>
      <c r="L1035" s="61"/>
      <c r="M1035" s="11"/>
      <c r="N1035" s="11"/>
    </row>
    <row r="1036" spans="1:14" ht="24">
      <c r="A1036" s="11"/>
      <c r="B1036" s="136"/>
      <c r="C1036" s="85"/>
      <c r="D1036" s="61"/>
      <c r="E1036" s="77"/>
      <c r="F1036" s="11"/>
      <c r="G1036" s="77"/>
      <c r="H1036" s="125"/>
      <c r="I1036" s="10"/>
      <c r="J1036" s="61"/>
      <c r="K1036" s="61"/>
      <c r="L1036" s="61"/>
      <c r="M1036" s="11"/>
      <c r="N1036" s="11"/>
    </row>
    <row r="1037" spans="1:14" ht="24">
      <c r="A1037" s="11"/>
      <c r="B1037" s="136"/>
      <c r="C1037" s="85"/>
      <c r="D1037" s="61"/>
      <c r="E1037" s="77"/>
      <c r="F1037" s="11"/>
      <c r="G1037" s="77"/>
      <c r="H1037" s="125"/>
      <c r="I1037" s="10"/>
      <c r="J1037" s="61"/>
      <c r="K1037" s="61"/>
      <c r="L1037" s="61"/>
      <c r="M1037" s="11"/>
      <c r="N1037" s="11"/>
    </row>
    <row r="1038" spans="1:14" ht="24">
      <c r="A1038" s="11"/>
      <c r="B1038" s="136"/>
      <c r="C1038" s="85"/>
      <c r="D1038" s="61"/>
      <c r="E1038" s="77"/>
      <c r="F1038" s="11"/>
      <c r="G1038" s="77"/>
      <c r="H1038" s="125"/>
      <c r="I1038" s="10"/>
      <c r="J1038" s="61"/>
      <c r="K1038" s="61"/>
      <c r="L1038" s="61"/>
      <c r="M1038" s="11"/>
      <c r="N1038" s="11"/>
    </row>
    <row r="1039" spans="1:14" ht="24">
      <c r="A1039" s="11"/>
      <c r="B1039" s="136"/>
      <c r="C1039" s="85"/>
      <c r="D1039" s="61"/>
      <c r="E1039" s="77"/>
      <c r="F1039" s="11"/>
      <c r="G1039" s="77"/>
      <c r="H1039" s="125"/>
      <c r="I1039" s="10"/>
      <c r="J1039" s="61"/>
      <c r="K1039" s="61"/>
      <c r="L1039" s="61"/>
      <c r="M1039" s="11"/>
      <c r="N1039" s="11"/>
    </row>
    <row r="1040" spans="1:14" ht="24">
      <c r="A1040" s="11"/>
      <c r="B1040" s="136"/>
      <c r="C1040" s="85"/>
      <c r="D1040" s="61"/>
      <c r="E1040" s="77"/>
      <c r="F1040" s="11"/>
      <c r="G1040" s="77"/>
      <c r="H1040" s="125"/>
      <c r="I1040" s="10"/>
      <c r="J1040" s="61"/>
      <c r="K1040" s="61"/>
      <c r="L1040" s="61"/>
      <c r="M1040" s="11"/>
      <c r="N1040" s="11"/>
    </row>
    <row r="1041" spans="1:14" ht="24">
      <c r="A1041" s="11"/>
      <c r="B1041" s="136"/>
      <c r="C1041" s="85"/>
      <c r="D1041" s="61"/>
      <c r="E1041" s="77"/>
      <c r="F1041" s="11"/>
      <c r="G1041" s="77"/>
      <c r="H1041" s="125"/>
      <c r="I1041" s="10"/>
      <c r="J1041" s="61"/>
      <c r="K1041" s="61"/>
      <c r="L1041" s="61"/>
      <c r="M1041" s="11"/>
      <c r="N1041" s="11"/>
    </row>
    <row r="1042" spans="1:14" ht="24">
      <c r="A1042" s="11"/>
      <c r="B1042" s="136"/>
      <c r="C1042" s="85"/>
      <c r="D1042" s="61"/>
      <c r="E1042" s="77"/>
      <c r="F1042" s="11"/>
      <c r="G1042" s="77"/>
      <c r="H1042" s="125"/>
      <c r="I1042" s="10"/>
      <c r="J1042" s="61"/>
      <c r="K1042" s="61"/>
      <c r="L1042" s="61"/>
      <c r="M1042" s="11"/>
      <c r="N1042" s="11"/>
    </row>
    <row r="1043" spans="1:14" ht="24">
      <c r="A1043" s="11"/>
      <c r="B1043" s="136"/>
      <c r="C1043" s="85"/>
      <c r="D1043" s="61"/>
      <c r="E1043" s="77"/>
      <c r="F1043" s="11"/>
      <c r="G1043" s="77"/>
      <c r="H1043" s="125"/>
      <c r="I1043" s="10"/>
      <c r="J1043" s="61"/>
      <c r="K1043" s="61"/>
      <c r="L1043" s="61"/>
      <c r="M1043" s="11"/>
      <c r="N1043" s="11"/>
    </row>
    <row r="1044" spans="1:14" ht="24">
      <c r="A1044" s="11"/>
      <c r="B1044" s="136"/>
      <c r="C1044" s="85"/>
      <c r="D1044" s="61"/>
      <c r="E1044" s="77"/>
      <c r="F1044" s="11"/>
      <c r="G1044" s="77"/>
      <c r="H1044" s="125"/>
      <c r="I1044" s="10"/>
      <c r="J1044" s="61"/>
      <c r="K1044" s="61"/>
      <c r="L1044" s="61"/>
      <c r="M1044" s="11"/>
      <c r="N1044" s="11"/>
    </row>
    <row r="1045" spans="1:14" ht="24">
      <c r="A1045" s="11"/>
      <c r="B1045" s="136"/>
      <c r="C1045" s="85"/>
      <c r="D1045" s="61"/>
      <c r="E1045" s="77"/>
      <c r="F1045" s="11"/>
      <c r="G1045" s="77"/>
      <c r="H1045" s="125"/>
      <c r="I1045" s="10"/>
      <c r="J1045" s="61"/>
      <c r="K1045" s="61"/>
      <c r="L1045" s="61"/>
      <c r="M1045" s="11"/>
      <c r="N1045" s="11"/>
    </row>
    <row r="1046" spans="1:14" ht="24">
      <c r="A1046" s="11"/>
      <c r="B1046" s="136"/>
      <c r="C1046" s="85"/>
      <c r="D1046" s="61"/>
      <c r="E1046" s="77"/>
      <c r="F1046" s="11"/>
      <c r="G1046" s="77"/>
      <c r="H1046" s="125"/>
      <c r="I1046" s="10"/>
      <c r="J1046" s="61"/>
      <c r="K1046" s="61"/>
      <c r="L1046" s="61"/>
      <c r="M1046" s="11"/>
      <c r="N1046" s="11"/>
    </row>
    <row r="1047" spans="1:14" ht="24">
      <c r="A1047" s="11"/>
      <c r="B1047" s="136"/>
      <c r="C1047" s="85"/>
      <c r="D1047" s="61"/>
      <c r="E1047" s="77"/>
      <c r="F1047" s="11"/>
      <c r="G1047" s="77"/>
      <c r="H1047" s="125"/>
      <c r="I1047" s="10"/>
      <c r="J1047" s="61"/>
      <c r="K1047" s="61"/>
      <c r="L1047" s="61"/>
      <c r="M1047" s="11"/>
      <c r="N1047" s="11"/>
    </row>
    <row r="1048" spans="1:14" ht="24">
      <c r="A1048" s="11"/>
      <c r="B1048" s="136"/>
      <c r="C1048" s="85"/>
      <c r="D1048" s="61"/>
      <c r="E1048" s="77"/>
      <c r="F1048" s="11"/>
      <c r="G1048" s="77"/>
      <c r="H1048" s="125"/>
      <c r="I1048" s="10"/>
      <c r="J1048" s="61"/>
      <c r="K1048" s="61"/>
      <c r="L1048" s="61"/>
      <c r="M1048" s="11"/>
      <c r="N1048" s="11"/>
    </row>
    <row r="1049" spans="1:14" ht="24">
      <c r="A1049" s="11"/>
      <c r="B1049" s="136"/>
      <c r="C1049" s="85"/>
      <c r="D1049" s="61"/>
      <c r="E1049" s="77"/>
      <c r="F1049" s="11"/>
      <c r="G1049" s="77"/>
      <c r="H1049" s="125"/>
      <c r="I1049" s="10"/>
      <c r="J1049" s="61"/>
      <c r="K1049" s="61"/>
      <c r="L1049" s="61"/>
      <c r="M1049" s="11"/>
      <c r="N1049" s="11"/>
    </row>
    <row r="1050" spans="1:14" ht="24">
      <c r="A1050" s="11"/>
      <c r="B1050" s="136"/>
      <c r="C1050" s="85"/>
      <c r="D1050" s="61"/>
      <c r="E1050" s="77"/>
      <c r="F1050" s="11"/>
      <c r="G1050" s="77"/>
      <c r="H1050" s="125"/>
      <c r="I1050" s="10"/>
      <c r="J1050" s="61"/>
      <c r="K1050" s="61"/>
      <c r="L1050" s="61"/>
      <c r="M1050" s="11"/>
      <c r="N1050" s="11"/>
    </row>
    <row r="1051" spans="1:14" ht="24">
      <c r="A1051" s="11"/>
      <c r="B1051" s="136"/>
      <c r="C1051" s="85"/>
      <c r="D1051" s="61"/>
      <c r="E1051" s="77"/>
      <c r="F1051" s="11"/>
      <c r="G1051" s="77"/>
      <c r="H1051" s="125"/>
      <c r="I1051" s="10"/>
      <c r="J1051" s="61"/>
      <c r="K1051" s="61"/>
      <c r="L1051" s="61"/>
      <c r="M1051" s="11"/>
      <c r="N1051" s="11"/>
    </row>
    <row r="1052" spans="1:14" ht="24">
      <c r="A1052" s="11"/>
      <c r="B1052" s="136"/>
      <c r="C1052" s="85"/>
      <c r="D1052" s="61"/>
      <c r="E1052" s="77"/>
      <c r="F1052" s="11"/>
      <c r="G1052" s="77"/>
      <c r="H1052" s="125"/>
      <c r="I1052" s="10"/>
      <c r="J1052" s="61"/>
      <c r="K1052" s="61"/>
      <c r="L1052" s="61"/>
      <c r="M1052" s="11"/>
      <c r="N1052" s="11"/>
    </row>
    <row r="1053" spans="1:14" ht="24">
      <c r="A1053" s="11"/>
      <c r="B1053" s="136"/>
      <c r="C1053" s="85"/>
      <c r="D1053" s="61"/>
      <c r="E1053" s="77"/>
      <c r="F1053" s="11"/>
      <c r="G1053" s="77"/>
      <c r="H1053" s="125"/>
      <c r="I1053" s="10"/>
      <c r="J1053" s="61"/>
      <c r="K1053" s="61"/>
      <c r="L1053" s="61"/>
      <c r="M1053" s="11"/>
      <c r="N1053" s="11"/>
    </row>
    <row r="1054" spans="1:14" ht="24">
      <c r="A1054" s="11"/>
      <c r="B1054" s="136"/>
      <c r="C1054" s="85"/>
      <c r="D1054" s="61"/>
      <c r="E1054" s="77"/>
      <c r="F1054" s="11"/>
      <c r="G1054" s="77"/>
      <c r="H1054" s="125"/>
      <c r="I1054" s="10"/>
      <c r="J1054" s="61"/>
      <c r="K1054" s="61"/>
      <c r="L1054" s="61"/>
      <c r="M1054" s="11"/>
      <c r="N1054" s="11"/>
    </row>
    <row r="1055" spans="1:14" ht="24">
      <c r="A1055" s="11"/>
      <c r="B1055" s="136"/>
      <c r="C1055" s="85"/>
      <c r="D1055" s="61"/>
      <c r="E1055" s="77"/>
      <c r="F1055" s="11"/>
      <c r="G1055" s="77"/>
      <c r="H1055" s="125"/>
      <c r="I1055" s="10"/>
      <c r="J1055" s="61"/>
      <c r="K1055" s="61"/>
      <c r="L1055" s="61"/>
      <c r="M1055" s="11"/>
      <c r="N1055" s="11"/>
    </row>
    <row r="1056" spans="1:14" ht="24">
      <c r="A1056" s="11"/>
      <c r="B1056" s="136"/>
      <c r="C1056" s="85"/>
      <c r="D1056" s="61"/>
      <c r="E1056" s="77"/>
      <c r="F1056" s="11"/>
      <c r="G1056" s="77"/>
      <c r="H1056" s="125"/>
      <c r="I1056" s="10"/>
      <c r="J1056" s="61"/>
      <c r="K1056" s="61"/>
      <c r="L1056" s="61"/>
      <c r="M1056" s="11"/>
      <c r="N1056" s="11"/>
    </row>
    <row r="1057" spans="1:14" ht="24">
      <c r="A1057" s="11"/>
      <c r="B1057" s="136"/>
      <c r="C1057" s="85"/>
      <c r="D1057" s="61"/>
      <c r="E1057" s="77"/>
      <c r="F1057" s="11"/>
      <c r="G1057" s="77"/>
      <c r="H1057" s="125"/>
      <c r="I1057" s="10"/>
      <c r="J1057" s="61"/>
      <c r="K1057" s="61"/>
      <c r="L1057" s="61"/>
      <c r="M1057" s="11"/>
      <c r="N1057" s="11"/>
    </row>
    <row r="1058" spans="1:14" ht="24">
      <c r="A1058" s="11"/>
      <c r="B1058" s="136"/>
      <c r="C1058" s="85"/>
      <c r="D1058" s="61"/>
      <c r="E1058" s="77"/>
      <c r="F1058" s="11"/>
      <c r="G1058" s="77"/>
      <c r="H1058" s="125"/>
      <c r="I1058" s="10"/>
      <c r="J1058" s="61"/>
      <c r="K1058" s="61"/>
      <c r="L1058" s="61"/>
      <c r="M1058" s="11"/>
      <c r="N1058" s="11"/>
    </row>
    <row r="1059" spans="1:14" ht="24">
      <c r="A1059" s="11"/>
      <c r="B1059" s="136"/>
      <c r="C1059" s="85"/>
      <c r="D1059" s="61"/>
      <c r="E1059" s="77"/>
      <c r="F1059" s="11"/>
      <c r="G1059" s="77"/>
      <c r="H1059" s="125"/>
      <c r="I1059" s="10"/>
      <c r="J1059" s="61"/>
      <c r="K1059" s="61"/>
      <c r="L1059" s="61"/>
      <c r="M1059" s="11"/>
      <c r="N1059" s="11"/>
    </row>
    <row r="1060" spans="1:14" ht="24">
      <c r="A1060" s="11"/>
      <c r="B1060" s="136"/>
      <c r="C1060" s="85"/>
      <c r="D1060" s="61"/>
      <c r="E1060" s="77"/>
      <c r="F1060" s="11"/>
      <c r="G1060" s="77"/>
      <c r="H1060" s="125"/>
      <c r="I1060" s="10"/>
      <c r="J1060" s="61"/>
      <c r="K1060" s="61"/>
      <c r="L1060" s="61"/>
      <c r="M1060" s="11"/>
      <c r="N1060" s="11"/>
    </row>
    <row r="1061" spans="1:14" ht="24">
      <c r="A1061" s="11"/>
      <c r="B1061" s="136"/>
      <c r="C1061" s="85"/>
      <c r="D1061" s="61"/>
      <c r="E1061" s="77"/>
      <c r="F1061" s="11"/>
      <c r="G1061" s="77"/>
      <c r="H1061" s="125"/>
      <c r="I1061" s="10"/>
      <c r="J1061" s="61"/>
      <c r="K1061" s="61"/>
      <c r="L1061" s="61"/>
      <c r="M1061" s="11"/>
      <c r="N1061" s="11"/>
    </row>
    <row r="1062" spans="1:14" ht="24">
      <c r="A1062" s="11"/>
      <c r="B1062" s="136"/>
      <c r="C1062" s="85"/>
      <c r="D1062" s="61"/>
      <c r="E1062" s="77"/>
      <c r="F1062" s="11"/>
      <c r="G1062" s="77"/>
      <c r="H1062" s="125"/>
      <c r="I1062" s="10"/>
      <c r="J1062" s="61"/>
      <c r="K1062" s="61"/>
      <c r="L1062" s="61"/>
      <c r="M1062" s="11"/>
      <c r="N1062" s="11"/>
    </row>
    <row r="1063" spans="1:14" ht="24">
      <c r="A1063" s="11"/>
      <c r="B1063" s="136"/>
      <c r="C1063" s="85"/>
      <c r="D1063" s="61"/>
      <c r="E1063" s="77"/>
      <c r="F1063" s="11"/>
      <c r="G1063" s="77"/>
      <c r="H1063" s="125"/>
      <c r="I1063" s="10"/>
      <c r="J1063" s="61"/>
      <c r="K1063" s="61"/>
      <c r="L1063" s="61"/>
      <c r="M1063" s="11"/>
      <c r="N1063" s="11"/>
    </row>
    <row r="1064" spans="1:14" ht="24">
      <c r="A1064" s="11"/>
      <c r="B1064" s="136"/>
      <c r="C1064" s="85"/>
      <c r="D1064" s="61"/>
      <c r="E1064" s="77"/>
      <c r="F1064" s="11"/>
      <c r="G1064" s="77"/>
      <c r="H1064" s="125"/>
      <c r="I1064" s="10"/>
      <c r="J1064" s="61"/>
      <c r="K1064" s="61"/>
      <c r="L1064" s="61"/>
      <c r="M1064" s="11"/>
      <c r="N1064" s="11"/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Q34" sqref="Q34"/>
    </sheetView>
  </sheetViews>
  <sheetFormatPr defaultColWidth="9.140625" defaultRowHeight="21.75"/>
  <cols>
    <col min="1" max="1" width="11.140625" style="42" bestFit="1" customWidth="1"/>
    <col min="2" max="2" width="10.7109375" style="42" bestFit="1" customWidth="1"/>
    <col min="3" max="3" width="8.421875" style="42" bestFit="1" customWidth="1"/>
    <col min="4" max="4" width="10.8515625" style="42" bestFit="1" customWidth="1"/>
    <col min="5" max="5" width="11.57421875" style="42" bestFit="1" customWidth="1"/>
    <col min="6" max="6" width="9.421875" style="42" bestFit="1" customWidth="1"/>
    <col min="7" max="7" width="10.7109375" style="42" bestFit="1" customWidth="1"/>
    <col min="8" max="8" width="3.140625" style="42" customWidth="1"/>
    <col min="9" max="9" width="8.8515625" style="42" bestFit="1" customWidth="1"/>
    <col min="10" max="12" width="9.00390625" style="42" bestFit="1" customWidth="1"/>
    <col min="13" max="16384" width="9.140625" style="42" customWidth="1"/>
  </cols>
  <sheetData>
    <row r="1" spans="1:12" s="18" customFormat="1" ht="21" customHeight="1">
      <c r="A1" s="277" t="s">
        <v>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9"/>
    </row>
    <row r="2" spans="1:12" s="18" customFormat="1" ht="21" customHeight="1">
      <c r="A2" s="277" t="s">
        <v>202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9"/>
    </row>
    <row r="3" spans="1:12" s="18" customFormat="1" ht="21" customHeight="1">
      <c r="A3" s="280" t="s">
        <v>94</v>
      </c>
      <c r="B3" s="280"/>
      <c r="C3" s="280"/>
      <c r="D3" s="281" t="s">
        <v>93</v>
      </c>
      <c r="E3" s="281"/>
      <c r="F3" s="281"/>
      <c r="G3" s="273" t="s">
        <v>74</v>
      </c>
      <c r="H3" s="273"/>
      <c r="I3" s="273"/>
      <c r="J3" s="274" t="s">
        <v>200</v>
      </c>
      <c r="K3" s="274"/>
      <c r="L3" s="274"/>
    </row>
    <row r="4" spans="1:12" s="18" customFormat="1" ht="21" customHeight="1">
      <c r="A4" s="285" t="s">
        <v>101</v>
      </c>
      <c r="B4" s="285"/>
      <c r="C4" s="285"/>
      <c r="D4" s="286" t="s">
        <v>102</v>
      </c>
      <c r="E4" s="287"/>
      <c r="F4" s="287"/>
      <c r="G4" s="273" t="s">
        <v>103</v>
      </c>
      <c r="H4" s="273"/>
      <c r="I4" s="273"/>
      <c r="J4" s="274" t="s">
        <v>75</v>
      </c>
      <c r="K4" s="274"/>
      <c r="L4" s="274"/>
    </row>
    <row r="5" spans="1:12" s="18" customFormat="1" ht="45" customHeight="1">
      <c r="A5" s="282" t="s">
        <v>9</v>
      </c>
      <c r="B5" s="19" t="s">
        <v>10</v>
      </c>
      <c r="C5" s="283" t="s">
        <v>11</v>
      </c>
      <c r="D5" s="283"/>
      <c r="E5" s="20" t="s">
        <v>12</v>
      </c>
      <c r="F5" s="21" t="s">
        <v>13</v>
      </c>
      <c r="G5" s="275" t="s">
        <v>76</v>
      </c>
      <c r="H5" s="284" t="s">
        <v>77</v>
      </c>
      <c r="I5" s="270" t="s">
        <v>78</v>
      </c>
      <c r="J5" s="272" t="s">
        <v>79</v>
      </c>
      <c r="K5" s="272"/>
      <c r="L5" s="272"/>
    </row>
    <row r="6" spans="1:12" s="18" customFormat="1" ht="42" customHeight="1">
      <c r="A6" s="282"/>
      <c r="B6" s="22" t="s">
        <v>80</v>
      </c>
      <c r="C6" s="23" t="s">
        <v>16</v>
      </c>
      <c r="D6" s="24" t="s">
        <v>17</v>
      </c>
      <c r="E6" s="25" t="s">
        <v>18</v>
      </c>
      <c r="F6" s="26" t="s">
        <v>19</v>
      </c>
      <c r="G6" s="276"/>
      <c r="H6" s="284"/>
      <c r="I6" s="271"/>
      <c r="J6" s="27" t="s">
        <v>81</v>
      </c>
      <c r="K6" s="28" t="s">
        <v>82</v>
      </c>
      <c r="L6" s="29" t="s">
        <v>83</v>
      </c>
    </row>
    <row r="7" spans="1:12" s="18" customFormat="1" ht="19.5" customHeight="1">
      <c r="A7" s="30" t="s">
        <v>20</v>
      </c>
      <c r="B7" s="31" t="s">
        <v>21</v>
      </c>
      <c r="C7" s="32" t="s">
        <v>22</v>
      </c>
      <c r="D7" s="33" t="s">
        <v>23</v>
      </c>
      <c r="E7" s="34" t="s">
        <v>84</v>
      </c>
      <c r="F7" s="35" t="s">
        <v>85</v>
      </c>
      <c r="G7" s="30" t="s">
        <v>26</v>
      </c>
      <c r="H7" s="30" t="s">
        <v>86</v>
      </c>
      <c r="I7" s="36" t="s">
        <v>20</v>
      </c>
      <c r="J7" s="37" t="s">
        <v>87</v>
      </c>
      <c r="K7" s="38" t="s">
        <v>88</v>
      </c>
      <c r="L7" s="39" t="s">
        <v>89</v>
      </c>
    </row>
    <row r="8" spans="1:17" s="40" customFormat="1" ht="16.5" customHeight="1">
      <c r="A8" s="248">
        <v>22032</v>
      </c>
      <c r="B8" s="199">
        <v>404.65</v>
      </c>
      <c r="C8" s="249">
        <v>0.714</v>
      </c>
      <c r="D8" s="195">
        <f aca="true" t="shared" si="0" ref="D8:D41">C8*0.0864</f>
        <v>0.0616896</v>
      </c>
      <c r="E8" s="194">
        <v>0.927</v>
      </c>
      <c r="F8" s="195">
        <f>E8*0.0864</f>
        <v>0.0800928</v>
      </c>
      <c r="G8" s="196" t="s">
        <v>163</v>
      </c>
      <c r="H8" s="197">
        <v>1</v>
      </c>
      <c r="I8" s="198">
        <v>22032</v>
      </c>
      <c r="J8" s="199">
        <v>31.96165</v>
      </c>
      <c r="K8" s="199">
        <v>24.00727</v>
      </c>
      <c r="L8" s="199">
        <v>23.10168</v>
      </c>
      <c r="O8" s="211"/>
      <c r="P8" s="211"/>
      <c r="Q8" s="211"/>
    </row>
    <row r="9" spans="1:17" s="40" customFormat="1" ht="16.5" customHeight="1">
      <c r="A9" s="248">
        <v>22054</v>
      </c>
      <c r="B9" s="199">
        <v>406.44</v>
      </c>
      <c r="C9" s="249">
        <v>39.526</v>
      </c>
      <c r="D9" s="195">
        <f t="shared" si="0"/>
        <v>3.4150464000000005</v>
      </c>
      <c r="E9" s="194">
        <v>0.47</v>
      </c>
      <c r="F9" s="195">
        <f>E9*0.0864</f>
        <v>0.040608</v>
      </c>
      <c r="G9" s="196" t="s">
        <v>164</v>
      </c>
      <c r="H9" s="197">
        <f aca="true" t="shared" si="1" ref="H9:H25">+H8+1</f>
        <v>2</v>
      </c>
      <c r="I9" s="198">
        <v>22054</v>
      </c>
      <c r="J9" s="199">
        <v>488.48713</v>
      </c>
      <c r="K9" s="199">
        <v>457.0893</v>
      </c>
      <c r="L9" s="199">
        <v>516.04575</v>
      </c>
      <c r="O9" s="211"/>
      <c r="P9" s="211"/>
      <c r="Q9" s="211"/>
    </row>
    <row r="10" spans="1:13" s="40" customFormat="1" ht="16.5" customHeight="1">
      <c r="A10" s="248">
        <v>22055</v>
      </c>
      <c r="B10" s="199">
        <v>406.73</v>
      </c>
      <c r="C10" s="249">
        <v>48.067</v>
      </c>
      <c r="D10" s="195">
        <f>C10*0.0864</f>
        <v>4.1529888</v>
      </c>
      <c r="E10" s="194">
        <v>0.947</v>
      </c>
      <c r="F10" s="195">
        <f>E10*0.0864</f>
        <v>0.0818208</v>
      </c>
      <c r="G10" s="196" t="s">
        <v>165</v>
      </c>
      <c r="H10" s="197">
        <f t="shared" si="1"/>
        <v>3</v>
      </c>
      <c r="I10" s="198">
        <v>22055</v>
      </c>
      <c r="J10" s="199">
        <v>394.63733</v>
      </c>
      <c r="K10" s="199">
        <v>557.0118</v>
      </c>
      <c r="L10" s="199">
        <v>363.0062</v>
      </c>
      <c r="M10" s="41"/>
    </row>
    <row r="11" spans="1:13" s="40" customFormat="1" ht="16.5" customHeight="1">
      <c r="A11" s="248">
        <v>22063</v>
      </c>
      <c r="B11" s="199">
        <v>406.5</v>
      </c>
      <c r="C11" s="249">
        <v>46.958</v>
      </c>
      <c r="D11" s="195">
        <f t="shared" si="0"/>
        <v>4.0571712</v>
      </c>
      <c r="E11" s="195">
        <f aca="true" t="shared" si="2" ref="E11:E24">SUM(J11:L11)/3</f>
        <v>566.7498866666666</v>
      </c>
      <c r="F11" s="195">
        <f aca="true" t="shared" si="3" ref="F11:F24">E11*D11</f>
        <v>2299.401317787264</v>
      </c>
      <c r="G11" s="196" t="s">
        <v>166</v>
      </c>
      <c r="H11" s="197">
        <f t="shared" si="1"/>
        <v>4</v>
      </c>
      <c r="I11" s="198">
        <v>22063</v>
      </c>
      <c r="J11" s="199">
        <v>447.49334</v>
      </c>
      <c r="K11" s="199">
        <v>562.03056</v>
      </c>
      <c r="L11" s="199">
        <v>690.72576</v>
      </c>
      <c r="M11" s="41"/>
    </row>
    <row r="12" spans="1:13" s="40" customFormat="1" ht="16.5" customHeight="1">
      <c r="A12" s="248">
        <v>22064</v>
      </c>
      <c r="B12" s="199">
        <v>406.8</v>
      </c>
      <c r="C12" s="249">
        <v>51.696</v>
      </c>
      <c r="D12" s="195">
        <f t="shared" si="0"/>
        <v>4.4665344000000005</v>
      </c>
      <c r="E12" s="195">
        <f t="shared" si="2"/>
        <v>685.7918199999999</v>
      </c>
      <c r="F12" s="195">
        <f t="shared" si="3"/>
        <v>3063.112755268608</v>
      </c>
      <c r="G12" s="196" t="s">
        <v>167</v>
      </c>
      <c r="H12" s="197">
        <f t="shared" si="1"/>
        <v>5</v>
      </c>
      <c r="I12" s="198">
        <v>22064</v>
      </c>
      <c r="J12" s="199">
        <v>1054.54172</v>
      </c>
      <c r="K12" s="199">
        <v>509.95671</v>
      </c>
      <c r="L12" s="199">
        <v>492.87703</v>
      </c>
      <c r="M12" s="41"/>
    </row>
    <row r="13" spans="1:16" s="40" customFormat="1" ht="16.5" customHeight="1">
      <c r="A13" s="248">
        <v>22083</v>
      </c>
      <c r="B13" s="199">
        <v>404.9</v>
      </c>
      <c r="C13" s="249">
        <v>3.016</v>
      </c>
      <c r="D13" s="195">
        <f t="shared" si="0"/>
        <v>0.2605824</v>
      </c>
      <c r="E13" s="195">
        <f t="shared" si="2"/>
        <v>73.99902999999999</v>
      </c>
      <c r="F13" s="195">
        <f t="shared" si="3"/>
        <v>19.282844835071998</v>
      </c>
      <c r="G13" s="196" t="s">
        <v>168</v>
      </c>
      <c r="H13" s="197">
        <f t="shared" si="1"/>
        <v>6</v>
      </c>
      <c r="I13" s="198">
        <v>22083</v>
      </c>
      <c r="J13" s="199">
        <v>61.10047</v>
      </c>
      <c r="K13" s="199">
        <v>72.10912</v>
      </c>
      <c r="L13" s="199">
        <v>88.7875</v>
      </c>
      <c r="M13" s="41"/>
      <c r="O13" s="212"/>
      <c r="P13" s="212"/>
    </row>
    <row r="14" spans="1:13" s="40" customFormat="1" ht="16.5" customHeight="1">
      <c r="A14" s="248">
        <v>22089</v>
      </c>
      <c r="B14" s="199">
        <v>404.83</v>
      </c>
      <c r="C14" s="249">
        <v>2.025</v>
      </c>
      <c r="D14" s="195">
        <f t="shared" si="0"/>
        <v>0.17496</v>
      </c>
      <c r="E14" s="195">
        <f t="shared" si="2"/>
        <v>71.09117333333333</v>
      </c>
      <c r="F14" s="195">
        <f t="shared" si="3"/>
        <v>12.4381116864</v>
      </c>
      <c r="G14" s="196" t="s">
        <v>146</v>
      </c>
      <c r="H14" s="197">
        <f t="shared" si="1"/>
        <v>7</v>
      </c>
      <c r="I14" s="198">
        <v>22089</v>
      </c>
      <c r="J14" s="199">
        <v>60.6256</v>
      </c>
      <c r="K14" s="199">
        <v>75.19316</v>
      </c>
      <c r="L14" s="199">
        <v>77.45476</v>
      </c>
      <c r="M14" s="41"/>
    </row>
    <row r="15" spans="1:13" s="40" customFormat="1" ht="16.5" customHeight="1">
      <c r="A15" s="248">
        <v>22096</v>
      </c>
      <c r="B15" s="199">
        <v>403.4</v>
      </c>
      <c r="C15" s="249">
        <v>10.268</v>
      </c>
      <c r="D15" s="195">
        <f t="shared" si="0"/>
        <v>0.8871552000000001</v>
      </c>
      <c r="E15" s="195">
        <f t="shared" si="2"/>
        <v>304.68174</v>
      </c>
      <c r="F15" s="195">
        <f t="shared" si="3"/>
        <v>270.29998998604805</v>
      </c>
      <c r="G15" s="196" t="s">
        <v>145</v>
      </c>
      <c r="H15" s="197">
        <f t="shared" si="1"/>
        <v>8</v>
      </c>
      <c r="I15" s="198">
        <v>22096</v>
      </c>
      <c r="J15" s="199">
        <v>265.95387</v>
      </c>
      <c r="K15" s="199">
        <v>348.64355</v>
      </c>
      <c r="L15" s="199">
        <v>299.4478</v>
      </c>
      <c r="M15" s="41"/>
    </row>
    <row r="16" spans="1:12" ht="16.5" customHeight="1">
      <c r="A16" s="248">
        <v>22115</v>
      </c>
      <c r="B16" s="199">
        <v>408.13</v>
      </c>
      <c r="C16" s="249">
        <v>117.68</v>
      </c>
      <c r="D16" s="195">
        <f t="shared" si="0"/>
        <v>10.167552</v>
      </c>
      <c r="E16" s="195">
        <f t="shared" si="2"/>
        <v>452.42056</v>
      </c>
      <c r="F16" s="195">
        <f t="shared" si="3"/>
        <v>4600.0095696691205</v>
      </c>
      <c r="G16" s="196" t="s">
        <v>118</v>
      </c>
      <c r="H16" s="197">
        <f t="shared" si="1"/>
        <v>9</v>
      </c>
      <c r="I16" s="198">
        <v>22115</v>
      </c>
      <c r="J16" s="199">
        <v>473.1501</v>
      </c>
      <c r="K16" s="199">
        <v>490.3029</v>
      </c>
      <c r="L16" s="199">
        <v>393.80868</v>
      </c>
    </row>
    <row r="17" spans="1:12" ht="16.5" customHeight="1">
      <c r="A17" s="248">
        <v>22116</v>
      </c>
      <c r="B17" s="199">
        <v>408.8</v>
      </c>
      <c r="C17" s="249">
        <v>191.534</v>
      </c>
      <c r="D17" s="195">
        <f t="shared" si="0"/>
        <v>16.5485376</v>
      </c>
      <c r="E17" s="195">
        <f t="shared" si="2"/>
        <v>417.01261</v>
      </c>
      <c r="F17" s="195">
        <f t="shared" si="3"/>
        <v>6900.948856259136</v>
      </c>
      <c r="G17" s="196" t="s">
        <v>119</v>
      </c>
      <c r="H17" s="197">
        <f t="shared" si="1"/>
        <v>10</v>
      </c>
      <c r="I17" s="198">
        <v>22116</v>
      </c>
      <c r="J17" s="199">
        <v>421.18628</v>
      </c>
      <c r="K17" s="199">
        <v>599.8167</v>
      </c>
      <c r="L17" s="199">
        <v>230.03485</v>
      </c>
    </row>
    <row r="18" spans="1:12" ht="16.5" customHeight="1">
      <c r="A18" s="248">
        <v>22121</v>
      </c>
      <c r="B18" s="199">
        <v>109.1</v>
      </c>
      <c r="C18" s="249">
        <v>258.467</v>
      </c>
      <c r="D18" s="195">
        <f t="shared" si="0"/>
        <v>22.3315488</v>
      </c>
      <c r="E18" s="195">
        <f t="shared" si="2"/>
        <v>319.67267666666663</v>
      </c>
      <c r="F18" s="195">
        <f t="shared" si="3"/>
        <v>7138.7859790082875</v>
      </c>
      <c r="G18" s="196" t="s">
        <v>147</v>
      </c>
      <c r="H18" s="197">
        <f t="shared" si="1"/>
        <v>11</v>
      </c>
      <c r="I18" s="198">
        <v>22121</v>
      </c>
      <c r="J18" s="199">
        <v>279.01719</v>
      </c>
      <c r="K18" s="199">
        <v>306.58081</v>
      </c>
      <c r="L18" s="199">
        <v>373.42003</v>
      </c>
    </row>
    <row r="19" spans="1:12" ht="16.5" customHeight="1">
      <c r="A19" s="248">
        <v>22124</v>
      </c>
      <c r="B19" s="199">
        <v>407.5</v>
      </c>
      <c r="C19" s="249">
        <v>39.248</v>
      </c>
      <c r="D19" s="195">
        <f t="shared" si="0"/>
        <v>3.3910272</v>
      </c>
      <c r="E19" s="195">
        <f t="shared" si="2"/>
        <v>335.88760666666667</v>
      </c>
      <c r="F19" s="195">
        <f t="shared" si="3"/>
        <v>1139.004010349568</v>
      </c>
      <c r="G19" s="196" t="s">
        <v>148</v>
      </c>
      <c r="H19" s="197">
        <f t="shared" si="1"/>
        <v>12</v>
      </c>
      <c r="I19" s="198">
        <v>22124</v>
      </c>
      <c r="J19" s="199">
        <v>365.93098</v>
      </c>
      <c r="K19" s="199">
        <v>320.97488</v>
      </c>
      <c r="L19" s="199">
        <v>320.75696</v>
      </c>
    </row>
    <row r="20" spans="1:12" ht="16.5" customHeight="1">
      <c r="A20" s="248">
        <v>22135</v>
      </c>
      <c r="B20" s="199">
        <v>406.33</v>
      </c>
      <c r="C20" s="249">
        <v>39.248</v>
      </c>
      <c r="D20" s="195">
        <f t="shared" si="0"/>
        <v>3.3910272</v>
      </c>
      <c r="E20" s="195">
        <f t="shared" si="2"/>
        <v>188.81301333333332</v>
      </c>
      <c r="F20" s="195">
        <f t="shared" si="3"/>
        <v>640.270063927296</v>
      </c>
      <c r="G20" s="196" t="s">
        <v>149</v>
      </c>
      <c r="H20" s="197">
        <f t="shared" si="1"/>
        <v>13</v>
      </c>
      <c r="I20" s="198">
        <v>22135</v>
      </c>
      <c r="J20" s="199">
        <v>178.55814</v>
      </c>
      <c r="K20" s="199">
        <v>199.2987</v>
      </c>
      <c r="L20" s="199">
        <v>188.5822</v>
      </c>
    </row>
    <row r="21" spans="1:12" ht="16.5" customHeight="1">
      <c r="A21" s="248">
        <v>22143</v>
      </c>
      <c r="B21" s="199">
        <v>405.54</v>
      </c>
      <c r="C21" s="249">
        <v>12.021</v>
      </c>
      <c r="D21" s="195">
        <f t="shared" si="0"/>
        <v>1.0386144000000002</v>
      </c>
      <c r="E21" s="195">
        <f t="shared" si="2"/>
        <v>76.15459333333332</v>
      </c>
      <c r="F21" s="195">
        <f t="shared" si="3"/>
        <v>79.095257262144</v>
      </c>
      <c r="G21" s="196" t="s">
        <v>150</v>
      </c>
      <c r="H21" s="197">
        <f t="shared" si="1"/>
        <v>14</v>
      </c>
      <c r="I21" s="198">
        <v>22143</v>
      </c>
      <c r="J21" s="199">
        <v>65.2215</v>
      </c>
      <c r="K21" s="199">
        <v>84.99224</v>
      </c>
      <c r="L21" s="199">
        <v>78.25004</v>
      </c>
    </row>
    <row r="22" spans="1:12" ht="16.5" customHeight="1">
      <c r="A22" s="248">
        <v>22155</v>
      </c>
      <c r="B22" s="199">
        <v>406.25</v>
      </c>
      <c r="C22" s="249">
        <v>37.208</v>
      </c>
      <c r="D22" s="195">
        <f t="shared" si="0"/>
        <v>3.2147712</v>
      </c>
      <c r="E22" s="195">
        <f t="shared" si="2"/>
        <v>104.62625333333334</v>
      </c>
      <c r="F22" s="195">
        <f t="shared" si="3"/>
        <v>336.349465979904</v>
      </c>
      <c r="G22" s="196" t="s">
        <v>151</v>
      </c>
      <c r="H22" s="197">
        <f t="shared" si="1"/>
        <v>15</v>
      </c>
      <c r="I22" s="198">
        <v>22155</v>
      </c>
      <c r="J22" s="199">
        <v>104.55788</v>
      </c>
      <c r="K22" s="199">
        <v>106.42974</v>
      </c>
      <c r="L22" s="199">
        <v>102.89114</v>
      </c>
    </row>
    <row r="23" spans="1:12" ht="16.5" customHeight="1">
      <c r="A23" s="248">
        <v>22165</v>
      </c>
      <c r="B23" s="199">
        <v>406.53</v>
      </c>
      <c r="C23" s="249">
        <v>49.676</v>
      </c>
      <c r="D23" s="195">
        <f t="shared" si="0"/>
        <v>4.2920064</v>
      </c>
      <c r="E23" s="195">
        <f t="shared" si="2"/>
        <v>206.17369333333332</v>
      </c>
      <c r="F23" s="195">
        <f t="shared" si="3"/>
        <v>884.8988112983039</v>
      </c>
      <c r="G23" s="196" t="s">
        <v>152</v>
      </c>
      <c r="H23" s="197">
        <f t="shared" si="1"/>
        <v>16</v>
      </c>
      <c r="I23" s="198">
        <v>22165</v>
      </c>
      <c r="J23" s="199">
        <v>185.96931</v>
      </c>
      <c r="K23" s="199">
        <v>232.13876</v>
      </c>
      <c r="L23" s="199">
        <v>200.41301</v>
      </c>
    </row>
    <row r="24" spans="1:12" ht="16.5" customHeight="1">
      <c r="A24" s="248">
        <v>22172</v>
      </c>
      <c r="B24" s="199">
        <v>406.83</v>
      </c>
      <c r="C24" s="249">
        <v>62.518</v>
      </c>
      <c r="D24" s="195">
        <f t="shared" si="0"/>
        <v>5.401555200000001</v>
      </c>
      <c r="E24" s="195">
        <f t="shared" si="2"/>
        <v>237.79613000000003</v>
      </c>
      <c r="F24" s="195">
        <f t="shared" si="3"/>
        <v>1284.4689225413763</v>
      </c>
      <c r="G24" s="196" t="s">
        <v>153</v>
      </c>
      <c r="H24" s="197">
        <f t="shared" si="1"/>
        <v>17</v>
      </c>
      <c r="I24" s="198">
        <v>22172</v>
      </c>
      <c r="J24" s="199">
        <v>206.49154</v>
      </c>
      <c r="K24" s="199">
        <v>195.37556</v>
      </c>
      <c r="L24" s="199">
        <v>311.52129</v>
      </c>
    </row>
    <row r="25" spans="1:12" ht="16.5" customHeight="1">
      <c r="A25" s="248">
        <v>22174</v>
      </c>
      <c r="B25" s="199">
        <v>407.27</v>
      </c>
      <c r="C25" s="249">
        <v>91.688</v>
      </c>
      <c r="D25" s="195">
        <f t="shared" si="0"/>
        <v>7.9218432000000005</v>
      </c>
      <c r="E25" s="195">
        <f aca="true" t="shared" si="4" ref="E25:E35">SUM(J25:L25)/3</f>
        <v>316.0956066666667</v>
      </c>
      <c r="F25" s="195">
        <f aca="true" t="shared" si="5" ref="F25:F35">E25*D25</f>
        <v>2504.0598322222086</v>
      </c>
      <c r="G25" s="196" t="s">
        <v>154</v>
      </c>
      <c r="H25" s="197">
        <f t="shared" si="1"/>
        <v>18</v>
      </c>
      <c r="I25" s="198">
        <v>22174</v>
      </c>
      <c r="J25" s="199">
        <v>322.94437</v>
      </c>
      <c r="K25" s="199">
        <v>364.32418</v>
      </c>
      <c r="L25" s="199">
        <v>261.01827</v>
      </c>
    </row>
    <row r="26" spans="1:12" ht="16.5" customHeight="1">
      <c r="A26" s="248">
        <v>22195</v>
      </c>
      <c r="B26" s="199">
        <v>408.45</v>
      </c>
      <c r="C26" s="249">
        <v>196.32</v>
      </c>
      <c r="D26" s="195">
        <f t="shared" si="0"/>
        <v>16.962048</v>
      </c>
      <c r="E26" s="195">
        <f t="shared" si="4"/>
        <v>492.18703000000005</v>
      </c>
      <c r="F26" s="195">
        <f t="shared" si="5"/>
        <v>8348.500027837441</v>
      </c>
      <c r="G26" s="196" t="s">
        <v>155</v>
      </c>
      <c r="H26" s="197">
        <f aca="true" t="shared" si="6" ref="H26:H35">+H25+1</f>
        <v>19</v>
      </c>
      <c r="I26" s="198">
        <v>22195</v>
      </c>
      <c r="J26" s="199">
        <v>723.69763</v>
      </c>
      <c r="K26" s="199">
        <v>408.03587</v>
      </c>
      <c r="L26" s="199">
        <v>344.82759</v>
      </c>
    </row>
    <row r="27" spans="1:12" ht="16.5" customHeight="1">
      <c r="A27" s="248">
        <v>22201</v>
      </c>
      <c r="B27" s="199">
        <v>408.28</v>
      </c>
      <c r="C27" s="249">
        <v>177.306</v>
      </c>
      <c r="D27" s="195">
        <f t="shared" si="0"/>
        <v>15.319238400000001</v>
      </c>
      <c r="E27" s="195">
        <f t="shared" si="4"/>
        <v>440.1429033333333</v>
      </c>
      <c r="F27" s="195">
        <f t="shared" si="5"/>
        <v>6742.654066231488</v>
      </c>
      <c r="G27" s="196" t="s">
        <v>156</v>
      </c>
      <c r="H27" s="197">
        <f t="shared" si="6"/>
        <v>20</v>
      </c>
      <c r="I27" s="198">
        <v>22201</v>
      </c>
      <c r="J27" s="199">
        <v>475.66802</v>
      </c>
      <c r="K27" s="199">
        <v>451.58892</v>
      </c>
      <c r="L27" s="199">
        <v>393.17177</v>
      </c>
    </row>
    <row r="28" spans="1:12" ht="16.5" customHeight="1">
      <c r="A28" s="248">
        <v>22208</v>
      </c>
      <c r="B28" s="199">
        <v>407.33</v>
      </c>
      <c r="C28" s="249">
        <v>81.861</v>
      </c>
      <c r="D28" s="195">
        <f t="shared" si="0"/>
        <v>7.072790400000001</v>
      </c>
      <c r="E28" s="195">
        <f t="shared" si="4"/>
        <v>253.01518333333334</v>
      </c>
      <c r="F28" s="195">
        <f t="shared" si="5"/>
        <v>1789.52335973424</v>
      </c>
      <c r="G28" s="196" t="s">
        <v>110</v>
      </c>
      <c r="H28" s="197">
        <f t="shared" si="6"/>
        <v>21</v>
      </c>
      <c r="I28" s="198">
        <v>22208</v>
      </c>
      <c r="J28" s="199">
        <v>282.644</v>
      </c>
      <c r="K28" s="199">
        <v>244.70588</v>
      </c>
      <c r="L28" s="199">
        <v>231.69567</v>
      </c>
    </row>
    <row r="29" spans="1:12" ht="16.5" customHeight="1">
      <c r="A29" s="248">
        <v>22236</v>
      </c>
      <c r="B29" s="199">
        <v>406.38</v>
      </c>
      <c r="C29" s="249">
        <v>42.131</v>
      </c>
      <c r="D29" s="195">
        <f t="shared" si="0"/>
        <v>3.6401184000000004</v>
      </c>
      <c r="E29" s="195">
        <f t="shared" si="4"/>
        <v>135.32483333333332</v>
      </c>
      <c r="F29" s="195">
        <f t="shared" si="5"/>
        <v>492.5984157936</v>
      </c>
      <c r="G29" s="196" t="s">
        <v>111</v>
      </c>
      <c r="H29" s="197">
        <f t="shared" si="6"/>
        <v>22</v>
      </c>
      <c r="I29" s="198">
        <v>22236</v>
      </c>
      <c r="J29" s="199">
        <v>146.6358</v>
      </c>
      <c r="K29" s="199">
        <v>139.6512</v>
      </c>
      <c r="L29" s="199">
        <v>119.6875</v>
      </c>
    </row>
    <row r="30" spans="1:12" ht="16.5" customHeight="1">
      <c r="A30" s="248">
        <v>22243</v>
      </c>
      <c r="B30" s="199">
        <v>406.3</v>
      </c>
      <c r="C30" s="249">
        <v>37.233</v>
      </c>
      <c r="D30" s="195">
        <f t="shared" si="0"/>
        <v>3.2169312</v>
      </c>
      <c r="E30" s="195">
        <f t="shared" si="4"/>
        <v>130.21266333333332</v>
      </c>
      <c r="F30" s="195">
        <f t="shared" si="5"/>
        <v>418.88517931209594</v>
      </c>
      <c r="G30" s="196" t="s">
        <v>157</v>
      </c>
      <c r="H30" s="197">
        <f t="shared" si="6"/>
        <v>23</v>
      </c>
      <c r="I30" s="198">
        <v>22243</v>
      </c>
      <c r="J30" s="199">
        <v>116.38734</v>
      </c>
      <c r="K30" s="199">
        <v>131.11447</v>
      </c>
      <c r="L30" s="199">
        <v>143.13618</v>
      </c>
    </row>
    <row r="31" spans="1:12" ht="16.5" customHeight="1">
      <c r="A31" s="248">
        <v>22247</v>
      </c>
      <c r="B31" s="199">
        <v>406.24</v>
      </c>
      <c r="C31" s="249">
        <v>33.712</v>
      </c>
      <c r="D31" s="195">
        <f t="shared" si="0"/>
        <v>2.9127168000000005</v>
      </c>
      <c r="E31" s="195">
        <f t="shared" si="4"/>
        <v>235.59045</v>
      </c>
      <c r="F31" s="195">
        <f t="shared" si="5"/>
        <v>686.2082616345601</v>
      </c>
      <c r="G31" s="196" t="s">
        <v>136</v>
      </c>
      <c r="H31" s="197">
        <f t="shared" si="6"/>
        <v>24</v>
      </c>
      <c r="I31" s="198">
        <v>22247</v>
      </c>
      <c r="J31" s="199">
        <v>234.62382</v>
      </c>
      <c r="K31" s="199">
        <v>262.48355</v>
      </c>
      <c r="L31" s="199">
        <v>209.66398</v>
      </c>
    </row>
    <row r="32" spans="1:12" ht="16.5" customHeight="1">
      <c r="A32" s="248">
        <v>22256</v>
      </c>
      <c r="B32" s="199">
        <v>406.05</v>
      </c>
      <c r="C32" s="249">
        <v>28.103</v>
      </c>
      <c r="D32" s="195">
        <f t="shared" si="0"/>
        <v>2.4280992</v>
      </c>
      <c r="E32" s="195">
        <f t="shared" si="4"/>
        <v>105.69981</v>
      </c>
      <c r="F32" s="195">
        <f t="shared" si="5"/>
        <v>256.649624101152</v>
      </c>
      <c r="G32" s="196" t="s">
        <v>113</v>
      </c>
      <c r="H32" s="197">
        <f t="shared" si="6"/>
        <v>25</v>
      </c>
      <c r="I32" s="198">
        <v>22256</v>
      </c>
      <c r="J32" s="199">
        <v>118.44966</v>
      </c>
      <c r="K32" s="199">
        <v>103.1431</v>
      </c>
      <c r="L32" s="199">
        <v>95.50667</v>
      </c>
    </row>
    <row r="33" spans="1:12" ht="16.5" customHeight="1">
      <c r="A33" s="248">
        <v>22269</v>
      </c>
      <c r="B33" s="199">
        <v>405.9</v>
      </c>
      <c r="C33" s="249">
        <v>24.29</v>
      </c>
      <c r="D33" s="195">
        <f t="shared" si="0"/>
        <v>2.098656</v>
      </c>
      <c r="E33" s="195">
        <f t="shared" si="4"/>
        <v>98.20258333333334</v>
      </c>
      <c r="F33" s="195">
        <f t="shared" si="5"/>
        <v>206.09344072800002</v>
      </c>
      <c r="G33" s="196" t="s">
        <v>114</v>
      </c>
      <c r="H33" s="197">
        <f t="shared" si="6"/>
        <v>26</v>
      </c>
      <c r="I33" s="198">
        <v>22269</v>
      </c>
      <c r="J33" s="199">
        <v>71.64474</v>
      </c>
      <c r="K33" s="199">
        <v>125.32906</v>
      </c>
      <c r="L33" s="199">
        <v>97.63395</v>
      </c>
    </row>
    <row r="34" spans="1:12" ht="16.5" customHeight="1">
      <c r="A34" s="248">
        <v>22276</v>
      </c>
      <c r="B34" s="199">
        <v>405.56</v>
      </c>
      <c r="C34" s="249">
        <v>13.976</v>
      </c>
      <c r="D34" s="195">
        <f t="shared" si="0"/>
        <v>1.2075264</v>
      </c>
      <c r="E34" s="195">
        <f t="shared" si="4"/>
        <v>52.42837666666667</v>
      </c>
      <c r="F34" s="195">
        <f t="shared" si="5"/>
        <v>63.30864893414401</v>
      </c>
      <c r="G34" s="196" t="s">
        <v>137</v>
      </c>
      <c r="H34" s="197">
        <f t="shared" si="6"/>
        <v>27</v>
      </c>
      <c r="I34" s="198">
        <v>22276</v>
      </c>
      <c r="J34" s="199">
        <v>60.20642</v>
      </c>
      <c r="K34" s="199">
        <v>46.49337</v>
      </c>
      <c r="L34" s="199">
        <v>50.58534</v>
      </c>
    </row>
    <row r="35" spans="1:12" ht="16.5" customHeight="1">
      <c r="A35" s="248">
        <v>22290</v>
      </c>
      <c r="B35" s="199">
        <v>405.19</v>
      </c>
      <c r="C35" s="249">
        <v>5.501</v>
      </c>
      <c r="D35" s="195">
        <f t="shared" si="0"/>
        <v>0.47528640000000005</v>
      </c>
      <c r="E35" s="195">
        <f t="shared" si="4"/>
        <v>104.41590333333333</v>
      </c>
      <c r="F35" s="195">
        <f t="shared" si="5"/>
        <v>49.627458798048</v>
      </c>
      <c r="G35" s="196" t="s">
        <v>138</v>
      </c>
      <c r="H35" s="197">
        <f t="shared" si="6"/>
        <v>28</v>
      </c>
      <c r="I35" s="198">
        <v>22290</v>
      </c>
      <c r="J35" s="199">
        <v>110.17643</v>
      </c>
      <c r="K35" s="199">
        <v>106.19077</v>
      </c>
      <c r="L35" s="199">
        <v>96.88051</v>
      </c>
    </row>
    <row r="36" spans="1:12" ht="16.5" customHeight="1">
      <c r="A36" s="261">
        <v>22298</v>
      </c>
      <c r="B36" s="199">
        <v>404.95</v>
      </c>
      <c r="C36" s="249">
        <v>3.631</v>
      </c>
      <c r="D36" s="195">
        <f t="shared" si="0"/>
        <v>0.3137184</v>
      </c>
      <c r="E36" s="195">
        <f aca="true" t="shared" si="7" ref="E36:E41">SUM(J36:L36)/3</f>
        <v>78.64502666666668</v>
      </c>
      <c r="F36" s="195">
        <f aca="true" t="shared" si="8" ref="F36:F41">E36*D36</f>
        <v>24.672391933824006</v>
      </c>
      <c r="G36" s="196" t="s">
        <v>139</v>
      </c>
      <c r="H36" s="197">
        <f>+H35+1</f>
        <v>29</v>
      </c>
      <c r="I36" s="198">
        <v>22298</v>
      </c>
      <c r="J36" s="199">
        <v>71.82965</v>
      </c>
      <c r="K36" s="199">
        <v>77.92208</v>
      </c>
      <c r="L36" s="199">
        <v>86.18335</v>
      </c>
    </row>
    <row r="37" spans="1:12" ht="16.5" customHeight="1">
      <c r="A37" s="261">
        <v>22305</v>
      </c>
      <c r="B37" s="199">
        <v>404.88</v>
      </c>
      <c r="C37" s="249">
        <v>2.234</v>
      </c>
      <c r="D37" s="195">
        <f t="shared" si="0"/>
        <v>0.1930176</v>
      </c>
      <c r="E37" s="195">
        <f t="shared" si="7"/>
        <v>72.29857333333332</v>
      </c>
      <c r="F37" s="195">
        <f t="shared" si="8"/>
        <v>13.954897108224</v>
      </c>
      <c r="G37" s="196" t="s">
        <v>140</v>
      </c>
      <c r="H37" s="197">
        <f>+H36+1</f>
        <v>30</v>
      </c>
      <c r="I37" s="198">
        <v>22305</v>
      </c>
      <c r="J37" s="199">
        <v>73.47631</v>
      </c>
      <c r="K37" s="199">
        <v>71.75325</v>
      </c>
      <c r="L37" s="199">
        <v>71.66616</v>
      </c>
    </row>
    <row r="38" spans="1:12" ht="16.5" customHeight="1">
      <c r="A38" s="261">
        <v>22321</v>
      </c>
      <c r="B38" s="199">
        <v>404.85</v>
      </c>
      <c r="C38" s="249">
        <v>1.796</v>
      </c>
      <c r="D38" s="195">
        <f t="shared" si="0"/>
        <v>0.15517440000000002</v>
      </c>
      <c r="E38" s="195">
        <f t="shared" si="7"/>
        <v>46.62468333333334</v>
      </c>
      <c r="F38" s="195">
        <f t="shared" si="8"/>
        <v>7.234957261440002</v>
      </c>
      <c r="G38" s="196" t="s">
        <v>158</v>
      </c>
      <c r="H38" s="197">
        <f>+H37+1</f>
        <v>31</v>
      </c>
      <c r="I38" s="198">
        <v>22321</v>
      </c>
      <c r="J38" s="199">
        <v>43.18341</v>
      </c>
      <c r="K38" s="199">
        <v>48.10381</v>
      </c>
      <c r="L38" s="199">
        <v>48.58683</v>
      </c>
    </row>
    <row r="39" spans="1:12" ht="16.5" customHeight="1">
      <c r="A39" s="261">
        <v>22327</v>
      </c>
      <c r="B39" s="199">
        <v>404.79</v>
      </c>
      <c r="C39" s="249">
        <v>1.221</v>
      </c>
      <c r="D39" s="195">
        <f t="shared" si="0"/>
        <v>0.10549440000000002</v>
      </c>
      <c r="E39" s="195">
        <f t="shared" si="7"/>
        <v>27.275656666666663</v>
      </c>
      <c r="F39" s="195">
        <f t="shared" si="8"/>
        <v>2.877429034656</v>
      </c>
      <c r="G39" s="196" t="s">
        <v>159</v>
      </c>
      <c r="H39" s="197">
        <f>+H38+1</f>
        <v>32</v>
      </c>
      <c r="I39" s="198">
        <v>22327</v>
      </c>
      <c r="J39" s="199">
        <v>30.76833</v>
      </c>
      <c r="K39" s="199">
        <v>28.5506</v>
      </c>
      <c r="L39" s="199">
        <v>22.50804</v>
      </c>
    </row>
    <row r="40" spans="1:12" ht="16.5" customHeight="1">
      <c r="A40" s="248">
        <v>22332</v>
      </c>
      <c r="B40" s="262">
        <v>404.89</v>
      </c>
      <c r="C40" s="262">
        <v>2.82</v>
      </c>
      <c r="D40" s="195">
        <f t="shared" si="0"/>
        <v>0.243648</v>
      </c>
      <c r="E40" s="195">
        <f t="shared" si="7"/>
        <v>25.227206666666664</v>
      </c>
      <c r="F40" s="195">
        <f t="shared" si="8"/>
        <v>6.14655844992</v>
      </c>
      <c r="G40" s="196" t="s">
        <v>160</v>
      </c>
      <c r="H40" s="197">
        <f>+H39+1</f>
        <v>33</v>
      </c>
      <c r="I40" s="198">
        <v>22332</v>
      </c>
      <c r="J40" s="262">
        <v>44.0024</v>
      </c>
      <c r="K40" s="262">
        <v>13.92887</v>
      </c>
      <c r="L40" s="262">
        <v>17.75035</v>
      </c>
    </row>
    <row r="41" spans="1:13" ht="16.5" customHeight="1">
      <c r="A41" s="248">
        <v>22346</v>
      </c>
      <c r="B41" s="263">
        <v>404.84</v>
      </c>
      <c r="C41" s="263">
        <v>1.673</v>
      </c>
      <c r="D41" s="195">
        <f t="shared" si="0"/>
        <v>0.14454720000000001</v>
      </c>
      <c r="E41" s="195">
        <f t="shared" si="7"/>
        <v>15.745069999999998</v>
      </c>
      <c r="F41" s="195">
        <f t="shared" si="8"/>
        <v>2.275905782304</v>
      </c>
      <c r="G41" s="201" t="s">
        <v>161</v>
      </c>
      <c r="H41" s="197">
        <v>34</v>
      </c>
      <c r="I41" s="193">
        <v>22346</v>
      </c>
      <c r="J41" s="264">
        <v>15.37279</v>
      </c>
      <c r="K41" s="264">
        <v>14.29633</v>
      </c>
      <c r="L41" s="264">
        <v>17.56609</v>
      </c>
      <c r="M41" s="192"/>
    </row>
    <row r="42" spans="1:13" ht="16.5" customHeight="1">
      <c r="A42" s="193">
        <v>22360</v>
      </c>
      <c r="B42" s="200">
        <v>404.88</v>
      </c>
      <c r="C42" s="200">
        <v>2.239</v>
      </c>
      <c r="D42" s="195">
        <f>C42*0.0864</f>
        <v>0.1934496</v>
      </c>
      <c r="E42" s="195">
        <f>SUM(J42:L42)/3</f>
        <v>5.855363333333333</v>
      </c>
      <c r="F42" s="195">
        <f>E42*D42</f>
        <v>1.132717694688</v>
      </c>
      <c r="G42" s="201" t="s">
        <v>162</v>
      </c>
      <c r="H42" s="197"/>
      <c r="I42" s="193">
        <v>22360</v>
      </c>
      <c r="J42" s="265">
        <v>17.56609</v>
      </c>
      <c r="K42" s="200">
        <v>0</v>
      </c>
      <c r="L42" s="200">
        <v>0</v>
      </c>
      <c r="M42" s="192"/>
    </row>
    <row r="43" spans="1:12" s="192" customFormat="1" ht="16.5" customHeight="1">
      <c r="A43" s="201" t="s">
        <v>203</v>
      </c>
      <c r="B43" s="200">
        <v>404.82</v>
      </c>
      <c r="C43" s="200">
        <v>1.286</v>
      </c>
      <c r="D43" s="195">
        <f>C43*0.0864</f>
        <v>0.11111040000000001</v>
      </c>
      <c r="E43" s="195">
        <f>SUM(J43:L43)/3</f>
        <v>0</v>
      </c>
      <c r="F43" s="195">
        <f>E43*D43</f>
        <v>0</v>
      </c>
      <c r="G43" s="266" t="s">
        <v>169</v>
      </c>
      <c r="H43" s="200"/>
      <c r="I43" s="200" t="s">
        <v>203</v>
      </c>
      <c r="J43" s="200">
        <v>0</v>
      </c>
      <c r="K43" s="200">
        <v>0</v>
      </c>
      <c r="L43" s="200">
        <v>0</v>
      </c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11" sqref="L11"/>
    </sheetView>
  </sheetViews>
  <sheetFormatPr defaultColWidth="9.140625" defaultRowHeight="21.75"/>
  <cols>
    <col min="1" max="9" width="9.7109375" style="43" customWidth="1"/>
    <col min="10" max="16384" width="9.140625" style="43" customWidth="1"/>
  </cols>
  <sheetData>
    <row r="17" spans="4:6" ht="24" customHeight="1">
      <c r="D17" s="44" t="s">
        <v>91</v>
      </c>
      <c r="E17" s="45">
        <v>36</v>
      </c>
      <c r="F17" s="46" t="s">
        <v>30</v>
      </c>
    </row>
    <row r="34" spans="4:6" ht="23.25">
      <c r="D34" s="44" t="s">
        <v>91</v>
      </c>
      <c r="E34" s="45">
        <v>617</v>
      </c>
      <c r="F34" s="46" t="s">
        <v>30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6">
      <selection activeCell="R14" sqref="R14"/>
    </sheetView>
  </sheetViews>
  <sheetFormatPr defaultColWidth="11.421875" defaultRowHeight="21.75"/>
  <cols>
    <col min="1" max="1" width="9.140625" style="57" bestFit="1" customWidth="1"/>
    <col min="2" max="2" width="2.7109375" style="58" bestFit="1" customWidth="1"/>
    <col min="3" max="4" width="7.421875" style="59" customWidth="1"/>
    <col min="5" max="5" width="8.00390625" style="49" customWidth="1"/>
    <col min="6" max="6" width="8.7109375" style="50" customWidth="1"/>
    <col min="7" max="15" width="9.7109375" style="50" customWidth="1"/>
    <col min="16" max="16384" width="11.421875" style="50" customWidth="1"/>
  </cols>
  <sheetData>
    <row r="1" spans="1:6" ht="22.5" customHeight="1">
      <c r="A1" s="247">
        <v>39904</v>
      </c>
      <c r="B1" s="47">
        <v>37712</v>
      </c>
      <c r="C1"/>
      <c r="D1" s="48">
        <v>404.57000000000005</v>
      </c>
      <c r="F1" s="83">
        <v>405.1</v>
      </c>
    </row>
    <row r="2" spans="1:4" ht="22.5" customHeight="1">
      <c r="A2" s="247">
        <v>39905</v>
      </c>
      <c r="B2" s="47">
        <v>37713</v>
      </c>
      <c r="C2"/>
      <c r="D2" s="48">
        <v>404.57000000000005</v>
      </c>
    </row>
    <row r="3" spans="1:4" ht="22.5" customHeight="1">
      <c r="A3" s="247">
        <v>39906</v>
      </c>
      <c r="B3" s="47">
        <v>37714</v>
      </c>
      <c r="C3"/>
      <c r="D3" s="48">
        <v>404.56</v>
      </c>
    </row>
    <row r="4" spans="1:4" ht="22.5" customHeight="1">
      <c r="A4" s="247">
        <v>39907</v>
      </c>
      <c r="B4" s="47">
        <v>37715</v>
      </c>
      <c r="C4"/>
      <c r="D4" s="48">
        <v>404.58000000000004</v>
      </c>
    </row>
    <row r="5" spans="1:4" ht="22.5" customHeight="1">
      <c r="A5" s="247">
        <v>39908</v>
      </c>
      <c r="B5" s="47">
        <v>37716</v>
      </c>
      <c r="C5"/>
      <c r="D5" s="48">
        <v>404.59000000000003</v>
      </c>
    </row>
    <row r="6" spans="1:4" ht="22.5" customHeight="1">
      <c r="A6" s="247">
        <v>39909</v>
      </c>
      <c r="B6" s="47">
        <v>37717</v>
      </c>
      <c r="C6"/>
      <c r="D6" s="48">
        <v>404.61</v>
      </c>
    </row>
    <row r="7" spans="1:4" ht="22.5" customHeight="1">
      <c r="A7" s="247">
        <v>39910</v>
      </c>
      <c r="B7" s="47">
        <v>37718</v>
      </c>
      <c r="C7"/>
      <c r="D7" s="48">
        <v>404.6</v>
      </c>
    </row>
    <row r="8" spans="1:4" ht="22.5" customHeight="1">
      <c r="A8" s="247">
        <v>39911</v>
      </c>
      <c r="B8" s="47">
        <v>37719</v>
      </c>
      <c r="C8"/>
      <c r="D8" s="48">
        <v>404.6</v>
      </c>
    </row>
    <row r="9" spans="1:4" ht="22.5" customHeight="1">
      <c r="A9" s="247">
        <v>39912</v>
      </c>
      <c r="B9" s="47">
        <v>37720</v>
      </c>
      <c r="C9"/>
      <c r="D9" s="48">
        <v>404.6</v>
      </c>
    </row>
    <row r="10" spans="1:4" ht="22.5" customHeight="1">
      <c r="A10" s="247">
        <v>39913</v>
      </c>
      <c r="B10" s="47">
        <v>37721</v>
      </c>
      <c r="C10"/>
      <c r="D10" s="48">
        <v>404.6</v>
      </c>
    </row>
    <row r="11" spans="1:4" ht="22.5" customHeight="1">
      <c r="A11" s="247">
        <v>39914</v>
      </c>
      <c r="B11" s="47">
        <v>37722</v>
      </c>
      <c r="C11"/>
      <c r="D11" s="48">
        <v>404.6</v>
      </c>
    </row>
    <row r="12" spans="1:4" ht="22.5" customHeight="1">
      <c r="A12" s="247">
        <v>39915</v>
      </c>
      <c r="B12" s="47">
        <v>37723</v>
      </c>
      <c r="C12"/>
      <c r="D12" s="48">
        <v>404.6</v>
      </c>
    </row>
    <row r="13" spans="1:4" ht="22.5" customHeight="1">
      <c r="A13" s="247">
        <v>39916</v>
      </c>
      <c r="B13" s="47">
        <v>37724</v>
      </c>
      <c r="C13"/>
      <c r="D13" s="48">
        <v>404.61</v>
      </c>
    </row>
    <row r="14" spans="1:4" ht="22.5" customHeight="1">
      <c r="A14" s="247">
        <v>39917</v>
      </c>
      <c r="B14" s="47">
        <v>37725</v>
      </c>
      <c r="C14"/>
      <c r="D14" s="48">
        <v>404.64000000000004</v>
      </c>
    </row>
    <row r="15" spans="1:4" ht="22.5" customHeight="1">
      <c r="A15" s="247">
        <v>39918</v>
      </c>
      <c r="B15" s="47">
        <v>37726</v>
      </c>
      <c r="C15"/>
      <c r="D15" s="48">
        <v>404.67</v>
      </c>
    </row>
    <row r="16" spans="1:4" ht="22.5" customHeight="1">
      <c r="A16" s="247">
        <v>39919</v>
      </c>
      <c r="B16" s="47">
        <v>37727</v>
      </c>
      <c r="C16"/>
      <c r="D16" s="48">
        <v>404.74</v>
      </c>
    </row>
    <row r="17" spans="1:12" ht="22.5" customHeight="1">
      <c r="A17" s="247">
        <v>39920</v>
      </c>
      <c r="B17" s="47">
        <v>37728</v>
      </c>
      <c r="C17"/>
      <c r="D17" s="48">
        <v>404.75</v>
      </c>
      <c r="J17" s="51" t="s">
        <v>90</v>
      </c>
      <c r="K17" s="52">
        <v>36</v>
      </c>
      <c r="L17" s="53" t="s">
        <v>30</v>
      </c>
    </row>
    <row r="18" spans="1:4" ht="22.5" customHeight="1">
      <c r="A18" s="247">
        <v>39921</v>
      </c>
      <c r="B18" s="47">
        <v>37729</v>
      </c>
      <c r="C18"/>
      <c r="D18" s="48">
        <v>404.74</v>
      </c>
    </row>
    <row r="19" spans="1:4" ht="22.5" customHeight="1">
      <c r="A19" s="247">
        <v>39922</v>
      </c>
      <c r="B19" s="47">
        <v>37730</v>
      </c>
      <c r="C19"/>
      <c r="D19" s="48">
        <v>404.73</v>
      </c>
    </row>
    <row r="20" spans="1:4" ht="22.5" customHeight="1">
      <c r="A20" s="247">
        <v>39923</v>
      </c>
      <c r="B20" s="47">
        <v>37731</v>
      </c>
      <c r="C20"/>
      <c r="D20" s="48">
        <v>404.69</v>
      </c>
    </row>
    <row r="21" spans="1:4" ht="22.5" customHeight="1">
      <c r="A21" s="247">
        <v>39924</v>
      </c>
      <c r="B21" s="47">
        <v>37732</v>
      </c>
      <c r="C21"/>
      <c r="D21" s="48">
        <v>404.68</v>
      </c>
    </row>
    <row r="22" spans="1:4" ht="22.5" customHeight="1">
      <c r="A22" s="247">
        <v>39925</v>
      </c>
      <c r="B22" s="47">
        <v>37733</v>
      </c>
      <c r="C22"/>
      <c r="D22" s="48">
        <v>404.67</v>
      </c>
    </row>
    <row r="23" spans="1:4" ht="22.5" customHeight="1">
      <c r="A23" s="247">
        <v>39926</v>
      </c>
      <c r="B23" s="47">
        <v>37734</v>
      </c>
      <c r="C23"/>
      <c r="D23" s="48">
        <v>404.67</v>
      </c>
    </row>
    <row r="24" spans="1:4" ht="22.5" customHeight="1">
      <c r="A24" s="247">
        <v>39927</v>
      </c>
      <c r="B24" s="47">
        <v>37735</v>
      </c>
      <c r="C24"/>
      <c r="D24" s="48">
        <v>404.67</v>
      </c>
    </row>
    <row r="25" spans="1:4" ht="22.5" customHeight="1">
      <c r="A25" s="247">
        <v>39928</v>
      </c>
      <c r="B25" s="47">
        <v>37736</v>
      </c>
      <c r="C25"/>
      <c r="D25" s="48">
        <v>404.66</v>
      </c>
    </row>
    <row r="26" spans="1:5" ht="22.5" customHeight="1">
      <c r="A26" s="247">
        <v>39929</v>
      </c>
      <c r="B26" s="47">
        <v>37737</v>
      </c>
      <c r="C26"/>
      <c r="D26" s="48">
        <v>404.66</v>
      </c>
      <c r="E26" s="49">
        <v>404.65</v>
      </c>
    </row>
    <row r="27" spans="1:19" ht="22.5" customHeight="1">
      <c r="A27" s="247">
        <v>39930</v>
      </c>
      <c r="B27" s="47">
        <v>37738</v>
      </c>
      <c r="C27"/>
      <c r="D27" s="48">
        <v>404.66</v>
      </c>
      <c r="G27" s="55"/>
      <c r="L27" s="55"/>
      <c r="M27" s="55"/>
      <c r="N27" s="55"/>
      <c r="O27" s="55"/>
      <c r="P27" s="55"/>
      <c r="R27" s="55"/>
      <c r="S27" s="55"/>
    </row>
    <row r="28" spans="1:19" s="55" customFormat="1" ht="22.5" customHeight="1">
      <c r="A28" s="247">
        <v>39931</v>
      </c>
      <c r="B28" s="47">
        <v>37739</v>
      </c>
      <c r="C28"/>
      <c r="D28" s="48">
        <v>404.65000000000003</v>
      </c>
      <c r="E28" s="4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4" ht="22.5" customHeight="1">
      <c r="A29" s="247">
        <v>39932</v>
      </c>
      <c r="B29" s="47">
        <v>37740</v>
      </c>
      <c r="C29"/>
      <c r="D29" s="48">
        <v>405.09000000000003</v>
      </c>
    </row>
    <row r="30" spans="1:4" ht="22.5" customHeight="1">
      <c r="A30" s="247">
        <v>39933</v>
      </c>
      <c r="B30" s="47">
        <v>37741</v>
      </c>
      <c r="C30"/>
      <c r="D30" s="48">
        <v>405.14000000000004</v>
      </c>
    </row>
    <row r="31" spans="1:4" ht="22.5" customHeight="1">
      <c r="A31" s="247">
        <v>39934</v>
      </c>
      <c r="B31" s="47">
        <v>37742</v>
      </c>
      <c r="C31"/>
      <c r="D31" s="48">
        <v>405.07000000000005</v>
      </c>
    </row>
    <row r="32" spans="1:4" ht="22.5" customHeight="1">
      <c r="A32" s="247">
        <v>39935</v>
      </c>
      <c r="B32" s="47">
        <v>37743</v>
      </c>
      <c r="C32"/>
      <c r="D32" s="48">
        <v>404.95000000000005</v>
      </c>
    </row>
    <row r="33" spans="1:4" ht="22.5" customHeight="1">
      <c r="A33" s="247">
        <v>39936</v>
      </c>
      <c r="B33" s="47">
        <v>37744</v>
      </c>
      <c r="C33"/>
      <c r="D33" s="48">
        <v>404.90000000000003</v>
      </c>
    </row>
    <row r="34" spans="1:13" ht="21" customHeight="1">
      <c r="A34" s="247">
        <v>39937</v>
      </c>
      <c r="B34" s="47">
        <v>37745</v>
      </c>
      <c r="C34"/>
      <c r="D34" s="48">
        <v>404.98</v>
      </c>
      <c r="J34" s="44" t="s">
        <v>92</v>
      </c>
      <c r="K34" s="288">
        <f>+COUNT(DATA!C12:C202)</f>
        <v>191</v>
      </c>
      <c r="L34" s="288"/>
      <c r="M34" s="46" t="s">
        <v>30</v>
      </c>
    </row>
    <row r="35" spans="1:13" ht="21" customHeight="1">
      <c r="A35" s="247">
        <v>39938</v>
      </c>
      <c r="B35" s="47">
        <v>37746</v>
      </c>
      <c r="C35"/>
      <c r="D35" s="48">
        <v>405</v>
      </c>
      <c r="K35" s="51" t="s">
        <v>90</v>
      </c>
      <c r="L35" s="52">
        <v>36</v>
      </c>
      <c r="M35" s="53" t="s">
        <v>30</v>
      </c>
    </row>
    <row r="36" spans="1:4" ht="21" customHeight="1">
      <c r="A36" s="247">
        <v>39939</v>
      </c>
      <c r="B36" s="47">
        <v>37747</v>
      </c>
      <c r="C36"/>
      <c r="D36" s="48">
        <v>404.98</v>
      </c>
    </row>
    <row r="37" spans="1:4" ht="21" customHeight="1">
      <c r="A37" s="247">
        <v>39940</v>
      </c>
      <c r="B37" s="47">
        <v>37748</v>
      </c>
      <c r="C37"/>
      <c r="D37" s="48">
        <v>404.91</v>
      </c>
    </row>
    <row r="38" spans="1:4" ht="21" customHeight="1">
      <c r="A38" s="247">
        <v>39941</v>
      </c>
      <c r="B38" s="47">
        <v>37749</v>
      </c>
      <c r="C38"/>
      <c r="D38" s="48">
        <v>404.8</v>
      </c>
    </row>
    <row r="39" spans="1:4" ht="23.25">
      <c r="A39" s="247">
        <v>39942</v>
      </c>
      <c r="B39" s="47">
        <v>37750</v>
      </c>
      <c r="C39"/>
      <c r="D39" s="48">
        <v>404.71000000000004</v>
      </c>
    </row>
    <row r="40" spans="1:4" ht="23.25">
      <c r="A40" s="247">
        <v>39943</v>
      </c>
      <c r="B40" s="47">
        <v>37751</v>
      </c>
      <c r="C40"/>
      <c r="D40" s="48">
        <v>404.77000000000004</v>
      </c>
    </row>
    <row r="41" spans="1:4" ht="23.25">
      <c r="A41" s="247">
        <v>39944</v>
      </c>
      <c r="B41" s="47">
        <v>37752</v>
      </c>
      <c r="C41"/>
      <c r="D41" s="48">
        <v>404.78000000000003</v>
      </c>
    </row>
    <row r="42" spans="1:4" ht="23.25">
      <c r="A42" s="247">
        <v>39945</v>
      </c>
      <c r="B42" s="47">
        <v>37753</v>
      </c>
      <c r="C42"/>
      <c r="D42" s="48">
        <v>404.82000000000005</v>
      </c>
    </row>
    <row r="43" spans="1:4" ht="23.25">
      <c r="A43" s="247">
        <v>39946</v>
      </c>
      <c r="B43" s="47">
        <v>37754</v>
      </c>
      <c r="C43"/>
      <c r="D43" s="48">
        <v>404.83000000000004</v>
      </c>
    </row>
    <row r="44" spans="1:4" ht="23.25">
      <c r="A44" s="247">
        <v>39947</v>
      </c>
      <c r="B44" s="47">
        <v>37755</v>
      </c>
      <c r="C44"/>
      <c r="D44" s="48">
        <v>404.83000000000004</v>
      </c>
    </row>
    <row r="45" spans="1:4" ht="23.25">
      <c r="A45" s="247">
        <v>39948</v>
      </c>
      <c r="B45" s="47">
        <v>37756</v>
      </c>
      <c r="C45"/>
      <c r="D45" s="48">
        <v>404.94</v>
      </c>
    </row>
    <row r="46" spans="1:4" ht="23.25">
      <c r="A46" s="247">
        <v>39949</v>
      </c>
      <c r="B46" s="47">
        <v>37757</v>
      </c>
      <c r="C46"/>
      <c r="D46" s="48">
        <v>405.44</v>
      </c>
    </row>
    <row r="47" spans="1:4" ht="23.25">
      <c r="A47" s="247">
        <v>39950</v>
      </c>
      <c r="B47" s="47">
        <v>37758</v>
      </c>
      <c r="C47"/>
      <c r="D47" s="48">
        <v>406.08000000000004</v>
      </c>
    </row>
    <row r="48" spans="1:5" ht="23.25">
      <c r="A48" s="247">
        <v>39951</v>
      </c>
      <c r="B48" s="47">
        <v>37759</v>
      </c>
      <c r="C48"/>
      <c r="D48" s="48">
        <v>406.68</v>
      </c>
      <c r="E48" s="49">
        <v>406.44</v>
      </c>
    </row>
    <row r="49" spans="1:5" ht="23.25">
      <c r="A49" s="247">
        <v>39952</v>
      </c>
      <c r="B49" s="47">
        <v>37760</v>
      </c>
      <c r="C49"/>
      <c r="D49" s="48">
        <v>406.79</v>
      </c>
      <c r="E49" s="49">
        <v>406.73</v>
      </c>
    </row>
    <row r="50" spans="1:4" ht="23.25">
      <c r="A50" s="247">
        <v>39953</v>
      </c>
      <c r="B50" s="47">
        <v>37761</v>
      </c>
      <c r="C50"/>
      <c r="D50" s="48">
        <v>406.59000000000003</v>
      </c>
    </row>
    <row r="51" spans="1:4" ht="23.25">
      <c r="A51" s="247">
        <v>39954</v>
      </c>
      <c r="B51" s="47">
        <v>37762</v>
      </c>
      <c r="C51"/>
      <c r="D51" s="48">
        <v>406.20000000000005</v>
      </c>
    </row>
    <row r="52" spans="1:4" ht="23.25">
      <c r="A52" s="247">
        <v>39955</v>
      </c>
      <c r="B52" s="47">
        <v>37763</v>
      </c>
      <c r="C52"/>
      <c r="D52" s="48">
        <v>405.92</v>
      </c>
    </row>
    <row r="53" spans="1:4" ht="23.25">
      <c r="A53" s="247">
        <v>39956</v>
      </c>
      <c r="B53" s="47">
        <v>37764</v>
      </c>
      <c r="C53"/>
      <c r="D53" s="48">
        <v>405.66</v>
      </c>
    </row>
    <row r="54" spans="1:4" ht="23.25">
      <c r="A54" s="247">
        <v>39957</v>
      </c>
      <c r="B54" s="47">
        <v>37765</v>
      </c>
      <c r="C54"/>
      <c r="D54" s="48">
        <v>405.48</v>
      </c>
    </row>
    <row r="55" spans="1:4" ht="23.25">
      <c r="A55" s="247">
        <v>39958</v>
      </c>
      <c r="B55" s="47">
        <v>37766</v>
      </c>
      <c r="C55"/>
      <c r="D55" s="48">
        <v>405.54</v>
      </c>
    </row>
    <row r="56" spans="1:4" ht="23.25">
      <c r="A56" s="247">
        <v>39959</v>
      </c>
      <c r="B56" s="47">
        <v>37767</v>
      </c>
      <c r="C56"/>
      <c r="D56" s="48">
        <v>405.94</v>
      </c>
    </row>
    <row r="57" spans="1:5" ht="23.25">
      <c r="A57" s="247">
        <v>39960</v>
      </c>
      <c r="B57" s="47">
        <v>37768</v>
      </c>
      <c r="C57"/>
      <c r="D57" s="48">
        <v>406.70000000000005</v>
      </c>
      <c r="E57" s="49">
        <v>406.5</v>
      </c>
    </row>
    <row r="58" spans="1:5" ht="23.25">
      <c r="A58" s="247">
        <v>39961</v>
      </c>
      <c r="B58" s="47">
        <v>37769</v>
      </c>
      <c r="C58"/>
      <c r="D58" s="48">
        <v>406.82000000000005</v>
      </c>
      <c r="E58" s="54">
        <v>406.8</v>
      </c>
    </row>
    <row r="59" spans="1:4" ht="23.25">
      <c r="A59" s="247">
        <v>39962</v>
      </c>
      <c r="B59" s="47">
        <v>37770</v>
      </c>
      <c r="C59"/>
      <c r="D59" s="48">
        <v>406.36</v>
      </c>
    </row>
    <row r="60" spans="1:4" ht="23.25">
      <c r="A60" s="247">
        <v>39963</v>
      </c>
      <c r="B60" s="47">
        <v>37771</v>
      </c>
      <c r="C60"/>
      <c r="D60" s="48">
        <v>405.95000000000005</v>
      </c>
    </row>
    <row r="61" spans="1:4" ht="23.25">
      <c r="A61" s="247">
        <v>39964</v>
      </c>
      <c r="B61" s="47">
        <v>37772</v>
      </c>
      <c r="C61"/>
      <c r="D61" s="48">
        <v>405.83000000000004</v>
      </c>
    </row>
    <row r="62" spans="1:4" ht="23.25">
      <c r="A62" s="247">
        <v>39965</v>
      </c>
      <c r="B62" s="47">
        <v>37773</v>
      </c>
      <c r="C62"/>
      <c r="D62" s="48">
        <v>405.89000000000004</v>
      </c>
    </row>
    <row r="63" spans="1:4" ht="23.25">
      <c r="A63" s="247">
        <v>39966</v>
      </c>
      <c r="B63" s="47">
        <v>37774</v>
      </c>
      <c r="C63"/>
      <c r="D63" s="48">
        <v>405.81</v>
      </c>
    </row>
    <row r="64" spans="1:4" ht="23.25">
      <c r="A64" s="247">
        <v>39967</v>
      </c>
      <c r="B64" s="47">
        <v>37775</v>
      </c>
      <c r="C64"/>
      <c r="D64" s="48">
        <v>405.70000000000005</v>
      </c>
    </row>
    <row r="65" spans="1:5" ht="21.75">
      <c r="A65" s="247">
        <v>39968</v>
      </c>
      <c r="B65" s="47">
        <v>37776</v>
      </c>
      <c r="C65"/>
      <c r="D65" s="48">
        <v>405.72</v>
      </c>
      <c r="E65" s="50"/>
    </row>
    <row r="66" spans="1:4" ht="23.25">
      <c r="A66" s="247">
        <v>39969</v>
      </c>
      <c r="B66" s="47">
        <v>37777</v>
      </c>
      <c r="C66"/>
      <c r="D66" s="48">
        <v>405.77000000000004</v>
      </c>
    </row>
    <row r="67" spans="1:4" ht="23.25">
      <c r="A67" s="247">
        <v>39970</v>
      </c>
      <c r="B67" s="47">
        <v>37778</v>
      </c>
      <c r="C67"/>
      <c r="D67" s="48">
        <v>405.65000000000003</v>
      </c>
    </row>
    <row r="68" spans="1:4" ht="23.25">
      <c r="A68" s="247">
        <v>39971</v>
      </c>
      <c r="B68" s="47">
        <v>37779</v>
      </c>
      <c r="C68"/>
      <c r="D68" s="48">
        <v>405.55</v>
      </c>
    </row>
    <row r="69" spans="1:4" ht="23.25">
      <c r="A69" s="247">
        <v>39972</v>
      </c>
      <c r="B69" s="47">
        <v>37780</v>
      </c>
      <c r="C69"/>
      <c r="D69" s="48">
        <v>405.55</v>
      </c>
    </row>
    <row r="70" spans="1:4" ht="23.25">
      <c r="A70" s="247">
        <v>39973</v>
      </c>
      <c r="B70" s="47">
        <v>37781</v>
      </c>
      <c r="C70"/>
      <c r="D70" s="48">
        <v>405.48</v>
      </c>
    </row>
    <row r="71" spans="1:5" ht="21.75">
      <c r="A71" s="247">
        <v>39974</v>
      </c>
      <c r="B71" s="47">
        <v>37782</v>
      </c>
      <c r="C71"/>
      <c r="D71" s="48">
        <v>405.15000000000003</v>
      </c>
      <c r="E71" s="50"/>
    </row>
    <row r="72" spans="1:4" ht="23.25">
      <c r="A72" s="247">
        <v>39975</v>
      </c>
      <c r="B72" s="47">
        <v>37783</v>
      </c>
      <c r="C72"/>
      <c r="D72" s="48">
        <v>405.20000000000005</v>
      </c>
    </row>
    <row r="73" spans="1:4" ht="23.25">
      <c r="A73" s="247">
        <v>39976</v>
      </c>
      <c r="B73" s="47">
        <v>37784</v>
      </c>
      <c r="C73"/>
      <c r="D73" s="48">
        <v>405.23</v>
      </c>
    </row>
    <row r="74" spans="1:4" ht="23.25">
      <c r="A74" s="247">
        <v>39977</v>
      </c>
      <c r="B74" s="47">
        <v>37785</v>
      </c>
      <c r="C74"/>
      <c r="D74" s="48">
        <v>405.11</v>
      </c>
    </row>
    <row r="75" spans="1:4" ht="23.25">
      <c r="A75" s="247">
        <v>39978</v>
      </c>
      <c r="B75" s="47">
        <v>37786</v>
      </c>
      <c r="C75"/>
      <c r="D75" s="48">
        <v>405.06</v>
      </c>
    </row>
    <row r="76" spans="1:4" ht="23.25">
      <c r="A76" s="247">
        <v>39979</v>
      </c>
      <c r="B76" s="47">
        <v>37787</v>
      </c>
      <c r="C76"/>
      <c r="D76" s="48">
        <v>405</v>
      </c>
    </row>
    <row r="77" spans="1:5" ht="23.25">
      <c r="A77" s="247">
        <v>39980</v>
      </c>
      <c r="B77" s="47">
        <v>37788</v>
      </c>
      <c r="C77"/>
      <c r="D77" s="48">
        <v>404.98</v>
      </c>
      <c r="E77" s="49">
        <v>404.9</v>
      </c>
    </row>
    <row r="78" spans="1:4" ht="23.25">
      <c r="A78" s="247">
        <v>39981</v>
      </c>
      <c r="B78" s="47">
        <v>37789</v>
      </c>
      <c r="C78"/>
      <c r="D78" s="48">
        <v>404.90000000000003</v>
      </c>
    </row>
    <row r="79" spans="1:4" ht="23.25">
      <c r="A79" s="247">
        <v>39982</v>
      </c>
      <c r="B79" s="47">
        <v>37790</v>
      </c>
      <c r="C79"/>
      <c r="D79" s="48">
        <v>404.89000000000004</v>
      </c>
    </row>
    <row r="80" spans="1:4" ht="23.25">
      <c r="A80" s="247">
        <v>39983</v>
      </c>
      <c r="B80" s="47">
        <v>37791</v>
      </c>
      <c r="C80"/>
      <c r="D80" s="48">
        <v>404.84000000000003</v>
      </c>
    </row>
    <row r="81" spans="1:4" ht="23.25">
      <c r="A81" s="247">
        <v>39984</v>
      </c>
      <c r="B81" s="47">
        <v>37792</v>
      </c>
      <c r="C81"/>
      <c r="D81" s="48">
        <v>404.83000000000004</v>
      </c>
    </row>
    <row r="82" spans="1:4" ht="23.25">
      <c r="A82" s="247">
        <v>39985</v>
      </c>
      <c r="B82" s="47">
        <v>37793</v>
      </c>
      <c r="C82"/>
      <c r="D82" s="48">
        <v>404.84000000000003</v>
      </c>
    </row>
    <row r="83" spans="1:5" ht="23.25">
      <c r="A83" s="247">
        <v>39986</v>
      </c>
      <c r="B83" s="47">
        <v>37794</v>
      </c>
      <c r="C83"/>
      <c r="D83" s="48">
        <v>404.85</v>
      </c>
      <c r="E83" s="49">
        <v>404.83</v>
      </c>
    </row>
    <row r="84" spans="1:4" ht="23.25">
      <c r="A84" s="247">
        <v>39987</v>
      </c>
      <c r="B84" s="47">
        <v>37795</v>
      </c>
      <c r="C84"/>
      <c r="D84" s="48">
        <v>404.83000000000004</v>
      </c>
    </row>
    <row r="85" spans="1:4" ht="23.25">
      <c r="A85" s="247">
        <v>39988</v>
      </c>
      <c r="B85" s="47">
        <v>37796</v>
      </c>
      <c r="C85"/>
      <c r="D85" s="48">
        <v>404.8</v>
      </c>
    </row>
    <row r="86" spans="1:4" ht="23.25">
      <c r="A86" s="247">
        <v>39989</v>
      </c>
      <c r="B86" s="47">
        <v>37797</v>
      </c>
      <c r="C86"/>
      <c r="D86" s="48">
        <v>404.8</v>
      </c>
    </row>
    <row r="87" spans="1:5" ht="23.25">
      <c r="A87" s="247">
        <v>39990</v>
      </c>
      <c r="B87" s="47">
        <v>37798</v>
      </c>
      <c r="C87"/>
      <c r="D87" s="48">
        <v>404.77000000000004</v>
      </c>
      <c r="E87" s="54"/>
    </row>
    <row r="88" spans="1:4" ht="23.25">
      <c r="A88" s="247">
        <v>39991</v>
      </c>
      <c r="B88" s="47">
        <v>37799</v>
      </c>
      <c r="C88"/>
      <c r="D88" s="48">
        <v>404.75</v>
      </c>
    </row>
    <row r="89" spans="1:4" ht="23.25">
      <c r="A89" s="247">
        <v>39992</v>
      </c>
      <c r="B89" s="47">
        <v>37800</v>
      </c>
      <c r="C89"/>
      <c r="D89" s="48">
        <v>405</v>
      </c>
    </row>
    <row r="90" spans="1:5" ht="23.25">
      <c r="A90" s="247">
        <v>39993</v>
      </c>
      <c r="B90" s="47">
        <v>37801</v>
      </c>
      <c r="C90"/>
      <c r="D90" s="48">
        <v>405.52000000000004</v>
      </c>
      <c r="E90" s="253">
        <v>403.4</v>
      </c>
    </row>
    <row r="91" spans="1:4" ht="23.25">
      <c r="A91" s="247">
        <v>39994</v>
      </c>
      <c r="B91" s="47">
        <v>37802</v>
      </c>
      <c r="C91"/>
      <c r="D91" s="48">
        <v>405.88</v>
      </c>
    </row>
    <row r="92" spans="1:4" ht="23.25">
      <c r="A92" s="247">
        <v>39995</v>
      </c>
      <c r="B92" s="47">
        <v>37803</v>
      </c>
      <c r="C92"/>
      <c r="D92" s="48">
        <v>406</v>
      </c>
    </row>
    <row r="93" spans="1:4" ht="23.25">
      <c r="A93" s="247">
        <v>39996</v>
      </c>
      <c r="B93" s="47">
        <v>37804</v>
      </c>
      <c r="C93"/>
      <c r="D93" s="48">
        <v>405.56</v>
      </c>
    </row>
    <row r="94" spans="1:4" ht="23.25">
      <c r="A94" s="247">
        <v>39997</v>
      </c>
      <c r="B94" s="47">
        <v>37805</v>
      </c>
      <c r="C94"/>
      <c r="D94" s="48">
        <v>405.20000000000005</v>
      </c>
    </row>
    <row r="95" spans="1:4" ht="23.25">
      <c r="A95" s="247">
        <v>39998</v>
      </c>
      <c r="B95" s="47">
        <v>37806</v>
      </c>
      <c r="C95"/>
      <c r="D95" s="48">
        <v>405.09000000000003</v>
      </c>
    </row>
    <row r="96" spans="1:4" ht="23.25">
      <c r="A96" s="247">
        <v>39999</v>
      </c>
      <c r="B96" s="47">
        <v>37807</v>
      </c>
      <c r="C96"/>
      <c r="D96" s="48">
        <v>405.3</v>
      </c>
    </row>
    <row r="97" spans="1:4" ht="23.25">
      <c r="A97" s="247">
        <v>40000</v>
      </c>
      <c r="B97" s="47">
        <v>37808</v>
      </c>
      <c r="C97"/>
      <c r="D97" s="48">
        <v>405.35</v>
      </c>
    </row>
    <row r="98" spans="1:4" ht="23.25">
      <c r="A98" s="247">
        <v>40001</v>
      </c>
      <c r="B98" s="47">
        <v>37809</v>
      </c>
      <c r="C98"/>
      <c r="D98" s="48">
        <v>405.20000000000005</v>
      </c>
    </row>
    <row r="99" spans="1:4" ht="23.25">
      <c r="A99" s="247">
        <v>40002</v>
      </c>
      <c r="B99" s="47">
        <v>37810</v>
      </c>
      <c r="C99"/>
      <c r="D99" s="48">
        <v>405.19</v>
      </c>
    </row>
    <row r="100" spans="1:4" ht="23.25">
      <c r="A100" s="247">
        <v>40003</v>
      </c>
      <c r="B100" s="47">
        <v>37811</v>
      </c>
      <c r="C100"/>
      <c r="D100" s="48">
        <v>405.17</v>
      </c>
    </row>
    <row r="101" spans="1:4" ht="23.25">
      <c r="A101" s="247">
        <v>40004</v>
      </c>
      <c r="B101" s="47">
        <v>37812</v>
      </c>
      <c r="C101"/>
      <c r="D101" s="48">
        <v>405.56</v>
      </c>
    </row>
    <row r="102" spans="1:5" ht="23.25">
      <c r="A102" s="247">
        <v>40005</v>
      </c>
      <c r="B102" s="47">
        <v>37813</v>
      </c>
      <c r="C102"/>
      <c r="D102" s="48">
        <v>405.70000000000005</v>
      </c>
      <c r="E102" s="54"/>
    </row>
    <row r="103" spans="1:4" ht="23.25">
      <c r="A103" s="247">
        <v>40006</v>
      </c>
      <c r="B103" s="47">
        <v>37814</v>
      </c>
      <c r="C103"/>
      <c r="D103" s="48">
        <v>405.55</v>
      </c>
    </row>
    <row r="104" spans="1:4" ht="23.25">
      <c r="A104" s="247">
        <v>40007</v>
      </c>
      <c r="B104" s="47">
        <v>37815</v>
      </c>
      <c r="C104"/>
      <c r="D104" s="48">
        <v>406.3</v>
      </c>
    </row>
    <row r="105" spans="1:4" ht="23.25">
      <c r="A105" s="247">
        <v>40008</v>
      </c>
      <c r="B105" s="47">
        <v>37816</v>
      </c>
      <c r="C105"/>
      <c r="D105" s="48">
        <v>406.65000000000003</v>
      </c>
    </row>
    <row r="106" spans="1:4" ht="23.25">
      <c r="A106" s="247">
        <v>40009</v>
      </c>
      <c r="B106" s="47">
        <v>37817</v>
      </c>
      <c r="C106"/>
      <c r="D106" s="48">
        <v>406.61</v>
      </c>
    </row>
    <row r="107" spans="1:4" ht="23.25">
      <c r="A107" s="247">
        <v>40010</v>
      </c>
      <c r="B107" s="47">
        <v>37818</v>
      </c>
      <c r="C107"/>
      <c r="D107" s="48">
        <v>406.35</v>
      </c>
    </row>
    <row r="108" spans="1:4" ht="23.25">
      <c r="A108" s="247">
        <v>40011</v>
      </c>
      <c r="B108" s="47">
        <v>37819</v>
      </c>
      <c r="C108"/>
      <c r="D108" s="48">
        <v>406.89000000000004</v>
      </c>
    </row>
    <row r="109" spans="1:5" ht="23.25">
      <c r="A109" s="247">
        <v>40012</v>
      </c>
      <c r="B109" s="47">
        <v>37820</v>
      </c>
      <c r="C109"/>
      <c r="D109" s="48">
        <v>408.40000000000003</v>
      </c>
      <c r="E109" s="49">
        <v>408.13</v>
      </c>
    </row>
    <row r="110" spans="1:5" ht="23.25">
      <c r="A110" s="247">
        <v>40013</v>
      </c>
      <c r="B110" s="47">
        <v>37821</v>
      </c>
      <c r="C110"/>
      <c r="D110" s="48">
        <v>409.06</v>
      </c>
      <c r="E110" s="49">
        <v>408.8</v>
      </c>
    </row>
    <row r="111" spans="1:4" ht="23.25">
      <c r="A111" s="247">
        <v>40014</v>
      </c>
      <c r="B111" s="47">
        <v>37822</v>
      </c>
      <c r="C111"/>
      <c r="D111" s="48">
        <v>409.06</v>
      </c>
    </row>
    <row r="112" spans="1:4" ht="23.25">
      <c r="A112" s="247">
        <v>40015</v>
      </c>
      <c r="B112" s="47">
        <v>37823</v>
      </c>
      <c r="C112"/>
      <c r="D112" s="48">
        <v>408.1</v>
      </c>
    </row>
    <row r="113" spans="1:4" ht="23.25">
      <c r="A113" s="247">
        <v>40016</v>
      </c>
      <c r="B113" s="47">
        <v>37824</v>
      </c>
      <c r="C113"/>
      <c r="D113" s="48">
        <v>407.78000000000003</v>
      </c>
    </row>
    <row r="114" spans="1:4" ht="23.25">
      <c r="A114" s="247">
        <v>40017</v>
      </c>
      <c r="B114" s="47">
        <v>37825</v>
      </c>
      <c r="C114"/>
      <c r="D114" s="48">
        <v>408.78000000000003</v>
      </c>
    </row>
    <row r="115" spans="1:5" ht="23.25">
      <c r="A115" s="247">
        <v>40018</v>
      </c>
      <c r="B115" s="47">
        <v>37826</v>
      </c>
      <c r="C115"/>
      <c r="D115" s="48">
        <v>409.18</v>
      </c>
      <c r="E115" s="49">
        <v>109.1</v>
      </c>
    </row>
    <row r="116" spans="1:4" ht="23.25">
      <c r="A116" s="247">
        <v>40019</v>
      </c>
      <c r="B116" s="47">
        <v>37827</v>
      </c>
      <c r="C116"/>
      <c r="D116" s="48">
        <v>409.09000000000003</v>
      </c>
    </row>
    <row r="117" spans="1:5" ht="23.25">
      <c r="A117" s="247">
        <v>40020</v>
      </c>
      <c r="B117" s="47">
        <v>37828</v>
      </c>
      <c r="C117"/>
      <c r="D117" s="48">
        <v>408.56</v>
      </c>
      <c r="E117" s="54"/>
    </row>
    <row r="118" spans="1:5" ht="23.25">
      <c r="A118" s="247">
        <v>40021</v>
      </c>
      <c r="B118" s="47">
        <v>37829</v>
      </c>
      <c r="C118"/>
      <c r="D118" s="48">
        <v>407.70000000000005</v>
      </c>
      <c r="E118" s="49">
        <v>407.5</v>
      </c>
    </row>
    <row r="119" spans="1:4" ht="23.25">
      <c r="A119" s="247">
        <v>40022</v>
      </c>
      <c r="B119" s="47">
        <v>37830</v>
      </c>
      <c r="C119"/>
      <c r="D119" s="48">
        <v>407.47</v>
      </c>
    </row>
    <row r="120" spans="1:5" ht="23.25">
      <c r="A120" s="247">
        <v>40023</v>
      </c>
      <c r="B120" s="47">
        <v>37831</v>
      </c>
      <c r="C120"/>
      <c r="D120" s="48">
        <v>407.34000000000003</v>
      </c>
      <c r="E120" s="54"/>
    </row>
    <row r="121" spans="1:4" ht="23.25">
      <c r="A121" s="247">
        <v>40024</v>
      </c>
      <c r="B121" s="47">
        <v>37832</v>
      </c>
      <c r="C121"/>
      <c r="D121" s="48">
        <v>406.82000000000005</v>
      </c>
    </row>
    <row r="122" spans="1:4" ht="23.25">
      <c r="A122" s="247">
        <v>40025</v>
      </c>
      <c r="B122" s="47">
        <v>37833</v>
      </c>
      <c r="C122"/>
      <c r="D122" s="48">
        <v>406.41</v>
      </c>
    </row>
    <row r="123" spans="1:4" ht="23.25">
      <c r="A123" s="247">
        <v>40026</v>
      </c>
      <c r="B123" s="47">
        <v>37834</v>
      </c>
      <c r="C123"/>
      <c r="D123" s="48">
        <v>406.38</v>
      </c>
    </row>
    <row r="124" spans="1:4" ht="23.25">
      <c r="A124" s="247">
        <v>40027</v>
      </c>
      <c r="B124" s="47">
        <v>37835</v>
      </c>
      <c r="C124"/>
      <c r="D124" s="48">
        <v>406.27000000000004</v>
      </c>
    </row>
    <row r="125" spans="1:4" ht="23.25">
      <c r="A125" s="247">
        <v>40028</v>
      </c>
      <c r="B125" s="47">
        <v>37836</v>
      </c>
      <c r="C125"/>
      <c r="D125" s="48">
        <v>405.90000000000003</v>
      </c>
    </row>
    <row r="126" spans="1:4" ht="23.25">
      <c r="A126" s="247">
        <v>40029</v>
      </c>
      <c r="B126" s="47">
        <v>37837</v>
      </c>
      <c r="C126"/>
      <c r="D126" s="48">
        <v>405.72</v>
      </c>
    </row>
    <row r="127" spans="1:4" ht="23.25">
      <c r="A127" s="247">
        <v>40030</v>
      </c>
      <c r="B127" s="47">
        <v>37838</v>
      </c>
      <c r="C127"/>
      <c r="D127" s="48">
        <v>405.82000000000005</v>
      </c>
    </row>
    <row r="128" spans="1:4" ht="23.25">
      <c r="A128" s="247">
        <v>40031</v>
      </c>
      <c r="B128" s="47">
        <v>37839</v>
      </c>
      <c r="C128"/>
      <c r="D128" s="48">
        <v>406.18</v>
      </c>
    </row>
    <row r="129" spans="1:5" ht="23.25">
      <c r="A129" s="247">
        <v>40032</v>
      </c>
      <c r="B129" s="47">
        <v>37840</v>
      </c>
      <c r="C129"/>
      <c r="D129" s="48">
        <v>406.33000000000004</v>
      </c>
      <c r="E129" s="49">
        <v>406.33</v>
      </c>
    </row>
    <row r="130" spans="1:4" ht="23.25">
      <c r="A130" s="247">
        <v>40033</v>
      </c>
      <c r="B130" s="47">
        <v>37841</v>
      </c>
      <c r="C130"/>
      <c r="D130" s="48">
        <v>406.42</v>
      </c>
    </row>
    <row r="131" spans="1:4" ht="23.25">
      <c r="A131" s="247">
        <v>40034</v>
      </c>
      <c r="B131" s="47">
        <v>37842</v>
      </c>
      <c r="C131"/>
      <c r="D131" s="48">
        <v>406.48</v>
      </c>
    </row>
    <row r="132" spans="1:4" ht="23.25">
      <c r="A132" s="247">
        <v>40035</v>
      </c>
      <c r="B132" s="47">
        <v>37843</v>
      </c>
      <c r="C132"/>
      <c r="D132" s="48">
        <v>406.14000000000004</v>
      </c>
    </row>
    <row r="133" spans="1:4" ht="23.25">
      <c r="A133" s="247">
        <v>40036</v>
      </c>
      <c r="B133" s="47">
        <v>37844</v>
      </c>
      <c r="C133"/>
      <c r="D133" s="48">
        <v>405.93</v>
      </c>
    </row>
    <row r="134" spans="1:4" ht="23.25">
      <c r="A134" s="247">
        <v>40037</v>
      </c>
      <c r="B134" s="47">
        <v>37845</v>
      </c>
      <c r="C134"/>
      <c r="D134" s="48">
        <v>405.70000000000005</v>
      </c>
    </row>
    <row r="135" spans="1:5" ht="23.25">
      <c r="A135" s="247">
        <v>40038</v>
      </c>
      <c r="B135" s="47">
        <v>37846</v>
      </c>
      <c r="C135"/>
      <c r="D135" s="48">
        <v>405.57000000000005</v>
      </c>
      <c r="E135" s="54"/>
    </row>
    <row r="136" spans="1:4" ht="23.25">
      <c r="A136" s="247">
        <v>40039</v>
      </c>
      <c r="B136" s="47">
        <v>37847</v>
      </c>
      <c r="C136"/>
      <c r="D136" s="48">
        <v>405.55</v>
      </c>
    </row>
    <row r="137" spans="1:5" ht="23.25">
      <c r="A137" s="247">
        <v>40040</v>
      </c>
      <c r="B137" s="47">
        <v>37848</v>
      </c>
      <c r="C137"/>
      <c r="D137" s="48">
        <v>405.61</v>
      </c>
      <c r="E137" s="49">
        <v>405.54</v>
      </c>
    </row>
    <row r="138" spans="1:4" ht="23.25">
      <c r="A138" s="247">
        <v>40041</v>
      </c>
      <c r="B138" s="47">
        <v>37849</v>
      </c>
      <c r="C138"/>
      <c r="D138" s="48">
        <v>405.93</v>
      </c>
    </row>
    <row r="139" spans="1:4" ht="23.25">
      <c r="A139" s="247">
        <v>40042</v>
      </c>
      <c r="B139" s="47">
        <v>37850</v>
      </c>
      <c r="C139"/>
      <c r="D139" s="48">
        <v>406.03000000000003</v>
      </c>
    </row>
    <row r="140" spans="1:4" ht="23.25">
      <c r="A140" s="247">
        <v>40043</v>
      </c>
      <c r="B140" s="47">
        <v>37851</v>
      </c>
      <c r="C140"/>
      <c r="D140" s="48">
        <v>406.52000000000004</v>
      </c>
    </row>
    <row r="141" spans="1:4" ht="23.25">
      <c r="A141" s="247">
        <v>40044</v>
      </c>
      <c r="B141" s="47">
        <v>37852</v>
      </c>
      <c r="C141"/>
      <c r="D141" s="48">
        <v>406.78000000000003</v>
      </c>
    </row>
    <row r="142" spans="1:4" ht="23.25">
      <c r="A142" s="247">
        <v>40045</v>
      </c>
      <c r="B142" s="47">
        <v>37853</v>
      </c>
      <c r="C142"/>
      <c r="D142" s="48">
        <v>406.65000000000003</v>
      </c>
    </row>
    <row r="143" spans="1:4" ht="23.25">
      <c r="A143" s="247">
        <v>40046</v>
      </c>
      <c r="B143" s="47">
        <v>37854</v>
      </c>
      <c r="C143"/>
      <c r="D143" s="48">
        <v>406.58000000000004</v>
      </c>
    </row>
    <row r="144" spans="1:4" ht="23.25">
      <c r="A144" s="247">
        <v>40047</v>
      </c>
      <c r="B144" s="47">
        <v>37855</v>
      </c>
      <c r="C144"/>
      <c r="D144" s="48">
        <v>406.63</v>
      </c>
    </row>
    <row r="145" spans="1:4" ht="23.25">
      <c r="A145" s="247">
        <v>40048</v>
      </c>
      <c r="B145" s="47">
        <v>37856</v>
      </c>
      <c r="C145"/>
      <c r="D145" s="48">
        <v>406.45000000000005</v>
      </c>
    </row>
    <row r="146" spans="1:4" ht="23.25">
      <c r="A146" s="247">
        <v>40049</v>
      </c>
      <c r="B146" s="47">
        <v>37857</v>
      </c>
      <c r="C146"/>
      <c r="D146" s="48">
        <v>406.48</v>
      </c>
    </row>
    <row r="147" spans="1:4" ht="23.25">
      <c r="A147" s="247">
        <v>40050</v>
      </c>
      <c r="B147" s="47">
        <v>37858</v>
      </c>
      <c r="C147"/>
      <c r="D147" s="48">
        <v>406.6</v>
      </c>
    </row>
    <row r="148" spans="1:4" ht="23.25">
      <c r="A148" s="247">
        <v>40051</v>
      </c>
      <c r="B148" s="47">
        <v>37859</v>
      </c>
      <c r="C148"/>
      <c r="D148" s="48">
        <v>406.45000000000005</v>
      </c>
    </row>
    <row r="149" spans="1:5" ht="23.25">
      <c r="A149" s="247">
        <v>40052</v>
      </c>
      <c r="B149" s="47">
        <v>37860</v>
      </c>
      <c r="C149"/>
      <c r="D149" s="48">
        <v>406.56</v>
      </c>
      <c r="E149" s="49">
        <v>406.25</v>
      </c>
    </row>
    <row r="150" spans="1:4" ht="23.25">
      <c r="A150" s="247">
        <v>40053</v>
      </c>
      <c r="B150" s="47">
        <v>37861</v>
      </c>
      <c r="C150"/>
      <c r="D150" s="48">
        <v>406.82000000000005</v>
      </c>
    </row>
    <row r="151" spans="1:4" ht="23.25">
      <c r="A151" s="247">
        <v>40054</v>
      </c>
      <c r="B151" s="47">
        <v>37862</v>
      </c>
      <c r="C151"/>
      <c r="D151" s="48">
        <v>406.69</v>
      </c>
    </row>
    <row r="152" spans="1:4" ht="23.25">
      <c r="A152" s="247">
        <v>40055</v>
      </c>
      <c r="B152" s="47">
        <v>37863</v>
      </c>
      <c r="C152"/>
      <c r="D152" s="48">
        <v>406.76000000000005</v>
      </c>
    </row>
    <row r="153" spans="1:4" ht="23.25">
      <c r="A153" s="247">
        <v>40056</v>
      </c>
      <c r="B153" s="47">
        <v>37864</v>
      </c>
      <c r="C153"/>
      <c r="D153" s="48">
        <v>406.85</v>
      </c>
    </row>
    <row r="154" spans="1:4" ht="23.25">
      <c r="A154" s="247">
        <v>40057</v>
      </c>
      <c r="B154" s="47">
        <v>37865</v>
      </c>
      <c r="C154"/>
      <c r="D154" s="48">
        <v>406.96000000000004</v>
      </c>
    </row>
    <row r="155" spans="1:4" ht="23.25">
      <c r="A155" s="247">
        <v>40058</v>
      </c>
      <c r="B155" s="47">
        <v>37866</v>
      </c>
      <c r="C155"/>
      <c r="D155" s="48">
        <v>407.1</v>
      </c>
    </row>
    <row r="156" spans="1:4" ht="23.25">
      <c r="A156" s="247">
        <v>40059</v>
      </c>
      <c r="B156" s="47">
        <v>37867</v>
      </c>
      <c r="C156"/>
      <c r="D156" s="48">
        <v>407.14000000000004</v>
      </c>
    </row>
    <row r="157" spans="1:4" ht="23.25">
      <c r="A157" s="247">
        <v>40060</v>
      </c>
      <c r="B157" s="47">
        <v>37868</v>
      </c>
      <c r="C157"/>
      <c r="D157" s="48">
        <v>406.90000000000003</v>
      </c>
    </row>
    <row r="158" spans="1:4" ht="23.25">
      <c r="A158" s="247">
        <v>40061</v>
      </c>
      <c r="B158" s="47">
        <v>37869</v>
      </c>
      <c r="C158"/>
      <c r="D158" s="48">
        <v>406.54</v>
      </c>
    </row>
    <row r="159" spans="1:5" ht="23.25">
      <c r="A159" s="247">
        <v>40062</v>
      </c>
      <c r="B159" s="47">
        <v>37870</v>
      </c>
      <c r="C159"/>
      <c r="D159" s="48">
        <v>406.71000000000004</v>
      </c>
      <c r="E159" s="49">
        <v>406.53</v>
      </c>
    </row>
    <row r="160" spans="1:4" ht="23.25">
      <c r="A160" s="247">
        <v>40063</v>
      </c>
      <c r="B160" s="47">
        <v>37871</v>
      </c>
      <c r="C160"/>
      <c r="D160" s="48">
        <v>407.05</v>
      </c>
    </row>
    <row r="161" spans="1:4" ht="23.25">
      <c r="A161" s="247">
        <v>40064</v>
      </c>
      <c r="B161" s="47">
        <v>37872</v>
      </c>
      <c r="C161"/>
      <c r="D161" s="48">
        <v>407.25</v>
      </c>
    </row>
    <row r="162" spans="1:4" ht="23.25">
      <c r="A162" s="247">
        <v>40065</v>
      </c>
      <c r="B162" s="47">
        <v>37873</v>
      </c>
      <c r="C162"/>
      <c r="D162" s="48">
        <v>407.40000000000003</v>
      </c>
    </row>
    <row r="163" spans="1:4" ht="23.25">
      <c r="A163" s="247">
        <v>40066</v>
      </c>
      <c r="B163" s="47">
        <v>37874</v>
      </c>
      <c r="C163"/>
      <c r="D163" s="48">
        <v>407.5</v>
      </c>
    </row>
    <row r="164" spans="1:4" ht="23.25">
      <c r="A164" s="247">
        <v>40067</v>
      </c>
      <c r="B164" s="47">
        <v>37875</v>
      </c>
      <c r="C164"/>
      <c r="D164" s="48">
        <v>407.31</v>
      </c>
    </row>
    <row r="165" spans="1:4" ht="23.25">
      <c r="A165" s="247">
        <v>40068</v>
      </c>
      <c r="B165" s="47">
        <v>37876</v>
      </c>
      <c r="C165"/>
      <c r="D165" s="48">
        <v>407.09000000000003</v>
      </c>
    </row>
    <row r="166" spans="1:5" ht="23.25">
      <c r="A166" s="247">
        <v>40069</v>
      </c>
      <c r="B166" s="47">
        <v>37877</v>
      </c>
      <c r="C166"/>
      <c r="D166" s="48">
        <v>406.88</v>
      </c>
      <c r="E166" s="49">
        <v>406.83</v>
      </c>
    </row>
    <row r="167" spans="1:4" ht="23.25">
      <c r="A167" s="247">
        <v>40070</v>
      </c>
      <c r="B167" s="47">
        <v>37878</v>
      </c>
      <c r="C167"/>
      <c r="D167" s="48">
        <v>406.65000000000003</v>
      </c>
    </row>
    <row r="168" spans="1:5" ht="23.25">
      <c r="A168" s="247">
        <v>40071</v>
      </c>
      <c r="B168" s="47">
        <v>37879</v>
      </c>
      <c r="C168"/>
      <c r="D168" s="48">
        <v>406.39000000000004</v>
      </c>
      <c r="E168" s="49">
        <v>407.27</v>
      </c>
    </row>
    <row r="169" spans="1:4" ht="23.25">
      <c r="A169" s="247">
        <v>40072</v>
      </c>
      <c r="B169" s="47">
        <v>37880</v>
      </c>
      <c r="C169"/>
      <c r="D169" s="48">
        <v>406.6</v>
      </c>
    </row>
    <row r="170" spans="1:4" ht="23.25">
      <c r="A170" s="247">
        <v>40073</v>
      </c>
      <c r="B170" s="47">
        <v>37881</v>
      </c>
      <c r="C170"/>
      <c r="D170" s="48">
        <v>407.16</v>
      </c>
    </row>
    <row r="171" spans="1:4" ht="23.25">
      <c r="A171" s="247">
        <v>40074</v>
      </c>
      <c r="B171" s="47">
        <v>37882</v>
      </c>
      <c r="C171"/>
      <c r="D171" s="48">
        <v>407.37</v>
      </c>
    </row>
    <row r="172" spans="1:5" ht="23.25">
      <c r="A172" s="247">
        <v>40075</v>
      </c>
      <c r="B172" s="47">
        <v>37883</v>
      </c>
      <c r="C172"/>
      <c r="D172" s="48">
        <v>407.40000000000003</v>
      </c>
      <c r="E172" s="54"/>
    </row>
    <row r="173" spans="1:4" ht="23.25">
      <c r="A173" s="247">
        <v>40076</v>
      </c>
      <c r="B173" s="47">
        <v>37884</v>
      </c>
      <c r="C173"/>
      <c r="D173" s="48">
        <v>407.05</v>
      </c>
    </row>
    <row r="174" spans="1:4" ht="23.25">
      <c r="A174" s="247">
        <v>40077</v>
      </c>
      <c r="B174" s="47">
        <v>37885</v>
      </c>
      <c r="C174"/>
      <c r="D174" s="48">
        <v>406.64000000000004</v>
      </c>
    </row>
    <row r="175" spans="1:4" ht="23.25">
      <c r="A175" s="247">
        <v>40078</v>
      </c>
      <c r="B175" s="47">
        <v>37886</v>
      </c>
      <c r="C175"/>
      <c r="D175" s="48">
        <v>406.28000000000003</v>
      </c>
    </row>
    <row r="176" spans="1:4" ht="23.25">
      <c r="A176" s="247">
        <v>40079</v>
      </c>
      <c r="B176" s="47">
        <v>37887</v>
      </c>
      <c r="C176"/>
      <c r="D176" s="48">
        <v>406.21000000000004</v>
      </c>
    </row>
    <row r="177" spans="1:4" ht="23.25">
      <c r="A177" s="247">
        <v>40080</v>
      </c>
      <c r="B177" s="47">
        <v>37888</v>
      </c>
      <c r="C177"/>
      <c r="D177" s="48">
        <v>406.13</v>
      </c>
    </row>
    <row r="178" spans="1:4" ht="23.25">
      <c r="A178" s="247">
        <v>40081</v>
      </c>
      <c r="B178" s="47">
        <v>37889</v>
      </c>
      <c r="C178"/>
      <c r="D178" s="48">
        <v>406</v>
      </c>
    </row>
    <row r="179" spans="1:4" ht="23.25">
      <c r="A179" s="247">
        <v>40082</v>
      </c>
      <c r="B179" s="47">
        <v>37890</v>
      </c>
      <c r="C179"/>
      <c r="D179" s="48">
        <v>405.92</v>
      </c>
    </row>
    <row r="180" spans="1:5" ht="23.25">
      <c r="A180" s="247">
        <v>40083</v>
      </c>
      <c r="B180" s="47">
        <v>37891</v>
      </c>
      <c r="C180"/>
      <c r="D180" s="48">
        <v>406.15000000000003</v>
      </c>
      <c r="E180" s="54"/>
    </row>
    <row r="181" spans="1:5" ht="23.25">
      <c r="A181" s="247">
        <v>40084</v>
      </c>
      <c r="B181" s="47">
        <v>37892</v>
      </c>
      <c r="C181"/>
      <c r="D181" s="48">
        <v>406.23</v>
      </c>
      <c r="E181" s="56"/>
    </row>
    <row r="182" spans="1:4" ht="23.25">
      <c r="A182" s="247">
        <v>40085</v>
      </c>
      <c r="B182" s="47">
        <v>37893</v>
      </c>
      <c r="C182"/>
      <c r="D182" s="48">
        <v>406.6</v>
      </c>
    </row>
    <row r="183" spans="1:4" ht="23.25">
      <c r="A183" s="247">
        <v>40086</v>
      </c>
      <c r="B183" s="47">
        <v>37894</v>
      </c>
      <c r="C183"/>
      <c r="D183" s="48">
        <v>406.73</v>
      </c>
    </row>
    <row r="184" spans="1:4" ht="23.25">
      <c r="A184" s="247">
        <v>40087</v>
      </c>
      <c r="B184" s="47">
        <v>37895</v>
      </c>
      <c r="C184"/>
      <c r="D184" s="48">
        <v>406.65000000000003</v>
      </c>
    </row>
    <row r="185" spans="1:4" ht="23.25">
      <c r="A185" s="247">
        <v>40088</v>
      </c>
      <c r="B185" s="47">
        <v>37896</v>
      </c>
      <c r="C185"/>
      <c r="D185" s="48">
        <v>406.38</v>
      </c>
    </row>
    <row r="186" spans="1:4" ht="23.25">
      <c r="A186" s="247">
        <v>40089</v>
      </c>
      <c r="B186" s="47">
        <v>37897</v>
      </c>
      <c r="C186"/>
      <c r="D186" s="48">
        <v>407.1</v>
      </c>
    </row>
    <row r="187" spans="1:4" ht="23.25">
      <c r="A187" s="247">
        <v>40090</v>
      </c>
      <c r="B187" s="47">
        <v>37898</v>
      </c>
      <c r="C187"/>
      <c r="D187" s="48">
        <v>408.31</v>
      </c>
    </row>
    <row r="188" spans="1:4" ht="23.25">
      <c r="A188" s="247">
        <v>40091</v>
      </c>
      <c r="B188" s="47">
        <v>37899</v>
      </c>
      <c r="C188"/>
      <c r="D188" s="48">
        <v>408.77000000000004</v>
      </c>
    </row>
    <row r="189" spans="1:5" ht="23.25">
      <c r="A189" s="247">
        <v>40092</v>
      </c>
      <c r="B189" s="47">
        <v>37900</v>
      </c>
      <c r="C189"/>
      <c r="D189" s="48">
        <v>408.63</v>
      </c>
      <c r="E189" s="49">
        <v>408.45</v>
      </c>
    </row>
    <row r="190" spans="1:4" ht="23.25">
      <c r="A190" s="247">
        <v>40093</v>
      </c>
      <c r="B190" s="47">
        <v>37901</v>
      </c>
      <c r="C190"/>
      <c r="D190" s="48">
        <v>408.20000000000005</v>
      </c>
    </row>
    <row r="191" spans="1:4" ht="23.25">
      <c r="A191" s="247">
        <v>40094</v>
      </c>
      <c r="B191" s="47">
        <v>37902</v>
      </c>
      <c r="C191"/>
      <c r="D191" s="48">
        <v>408.11</v>
      </c>
    </row>
    <row r="192" spans="1:4" ht="23.25">
      <c r="A192" s="247">
        <v>40095</v>
      </c>
      <c r="B192" s="47">
        <v>37903</v>
      </c>
      <c r="C192"/>
      <c r="D192" s="48">
        <v>408.20000000000005</v>
      </c>
    </row>
    <row r="193" spans="1:4" ht="23.25">
      <c r="A193" s="247">
        <v>40096</v>
      </c>
      <c r="B193" s="47">
        <v>37904</v>
      </c>
      <c r="C193"/>
      <c r="D193" s="48">
        <v>407.84000000000003</v>
      </c>
    </row>
    <row r="194" spans="1:4" ht="23.25">
      <c r="A194" s="247">
        <v>40097</v>
      </c>
      <c r="B194" s="47">
        <v>37905</v>
      </c>
      <c r="C194"/>
      <c r="D194" s="48">
        <v>408.02000000000004</v>
      </c>
    </row>
    <row r="195" spans="1:5" ht="23.25">
      <c r="A195" s="247">
        <v>40098</v>
      </c>
      <c r="B195" s="47">
        <v>37906</v>
      </c>
      <c r="C195"/>
      <c r="D195" s="48">
        <v>408.28000000000003</v>
      </c>
      <c r="E195" s="49">
        <v>408.28</v>
      </c>
    </row>
    <row r="196" spans="1:4" ht="23.25">
      <c r="A196" s="247">
        <v>40099</v>
      </c>
      <c r="B196" s="47">
        <v>37907</v>
      </c>
      <c r="C196"/>
      <c r="D196" s="48">
        <v>408.27000000000004</v>
      </c>
    </row>
    <row r="197" spans="1:4" ht="23.25">
      <c r="A197" s="247">
        <v>40100</v>
      </c>
      <c r="B197" s="47">
        <v>37908</v>
      </c>
      <c r="C197"/>
      <c r="D197" s="48">
        <v>408</v>
      </c>
    </row>
    <row r="198" spans="1:4" ht="23.25">
      <c r="A198" s="247">
        <v>40101</v>
      </c>
      <c r="B198" s="47">
        <v>37909</v>
      </c>
      <c r="C198"/>
      <c r="D198" s="48">
        <v>407.85</v>
      </c>
    </row>
    <row r="199" spans="1:4" ht="23.25">
      <c r="A199" s="247">
        <v>40102</v>
      </c>
      <c r="B199" s="47">
        <v>37910</v>
      </c>
      <c r="C199"/>
      <c r="D199" s="48">
        <v>407.81</v>
      </c>
    </row>
    <row r="200" spans="1:4" ht="23.25">
      <c r="A200" s="247">
        <v>40103</v>
      </c>
      <c r="B200" s="47">
        <v>37911</v>
      </c>
      <c r="C200"/>
      <c r="D200" s="48">
        <v>407.74</v>
      </c>
    </row>
    <row r="201" spans="1:4" ht="23.25">
      <c r="A201" s="247">
        <v>40104</v>
      </c>
      <c r="B201" s="47">
        <v>37912</v>
      </c>
      <c r="C201"/>
      <c r="D201" s="48">
        <v>407.48</v>
      </c>
    </row>
    <row r="202" spans="1:5" ht="23.25">
      <c r="A202" s="247">
        <v>40105</v>
      </c>
      <c r="B202" s="47">
        <v>37913</v>
      </c>
      <c r="C202"/>
      <c r="D202" s="48">
        <v>407.38</v>
      </c>
      <c r="E202" s="49">
        <v>407.33</v>
      </c>
    </row>
    <row r="203" spans="1:4" ht="23.25">
      <c r="A203" s="247">
        <v>40106</v>
      </c>
      <c r="B203" s="47">
        <v>37914</v>
      </c>
      <c r="C203"/>
      <c r="D203" s="48">
        <v>407.27000000000004</v>
      </c>
    </row>
    <row r="204" spans="1:4" ht="23.25">
      <c r="A204" s="247">
        <v>40107</v>
      </c>
      <c r="B204" s="47">
        <v>37915</v>
      </c>
      <c r="C204"/>
      <c r="D204" s="48">
        <v>407.13</v>
      </c>
    </row>
    <row r="205" spans="1:4" ht="23.25">
      <c r="A205" s="247">
        <v>40108</v>
      </c>
      <c r="B205" s="47">
        <v>37916</v>
      </c>
      <c r="C205"/>
      <c r="D205" s="48">
        <v>407.03000000000003</v>
      </c>
    </row>
    <row r="206" spans="1:4" ht="23.25">
      <c r="A206" s="247">
        <v>40109</v>
      </c>
      <c r="B206" s="47">
        <v>37917</v>
      </c>
      <c r="C206"/>
      <c r="D206" s="48">
        <v>406.96000000000004</v>
      </c>
    </row>
    <row r="207" spans="1:4" ht="23.25">
      <c r="A207" s="247">
        <v>40110</v>
      </c>
      <c r="B207" s="47">
        <v>37918</v>
      </c>
      <c r="C207"/>
      <c r="D207" s="48">
        <v>407.34000000000003</v>
      </c>
    </row>
    <row r="208" spans="1:4" ht="23.25">
      <c r="A208" s="247">
        <v>40111</v>
      </c>
      <c r="B208" s="47">
        <v>37919</v>
      </c>
      <c r="C208"/>
      <c r="D208" s="48">
        <v>407.70000000000005</v>
      </c>
    </row>
    <row r="209" spans="1:4" ht="23.25">
      <c r="A209" s="247">
        <v>40112</v>
      </c>
      <c r="B209" s="47">
        <v>37920</v>
      </c>
      <c r="C209"/>
      <c r="D209" s="48">
        <v>407.96000000000004</v>
      </c>
    </row>
    <row r="210" spans="1:4" ht="23.25">
      <c r="A210" s="247">
        <v>40113</v>
      </c>
      <c r="B210" s="47">
        <v>37921</v>
      </c>
      <c r="C210"/>
      <c r="D210" s="48">
        <v>407.98</v>
      </c>
    </row>
    <row r="211" spans="1:4" ht="23.25">
      <c r="A211" s="247">
        <v>40114</v>
      </c>
      <c r="B211" s="47">
        <v>37922</v>
      </c>
      <c r="C211"/>
      <c r="D211" s="48">
        <v>407.70000000000005</v>
      </c>
    </row>
    <row r="212" spans="1:4" ht="23.25">
      <c r="A212" s="247">
        <v>40115</v>
      </c>
      <c r="B212" s="47">
        <v>37923</v>
      </c>
      <c r="C212"/>
      <c r="D212" s="48">
        <v>407.40000000000003</v>
      </c>
    </row>
    <row r="213" spans="1:4" ht="23.25">
      <c r="A213" s="247">
        <v>40116</v>
      </c>
      <c r="B213" s="47">
        <v>37924</v>
      </c>
      <c r="C213"/>
      <c r="D213" s="48">
        <v>407.19</v>
      </c>
    </row>
    <row r="214" spans="1:4" ht="23.25">
      <c r="A214" s="247">
        <v>40117</v>
      </c>
      <c r="B214" s="47">
        <v>37925</v>
      </c>
      <c r="C214"/>
      <c r="D214" s="48">
        <v>407.11</v>
      </c>
    </row>
    <row r="215" spans="1:4" ht="23.25">
      <c r="A215" s="247">
        <v>40118</v>
      </c>
      <c r="B215" s="47">
        <v>37926</v>
      </c>
      <c r="C215"/>
      <c r="D215" s="48">
        <v>407</v>
      </c>
    </row>
    <row r="216" spans="1:4" ht="23.25">
      <c r="A216" s="247">
        <v>40119</v>
      </c>
      <c r="B216" s="47">
        <v>37927</v>
      </c>
      <c r="C216"/>
      <c r="D216" s="48">
        <v>406.94</v>
      </c>
    </row>
    <row r="217" spans="1:4" ht="23.25">
      <c r="A217" s="247">
        <v>40120</v>
      </c>
      <c r="B217" s="47">
        <v>37928</v>
      </c>
      <c r="C217"/>
      <c r="D217" s="48">
        <v>406.85</v>
      </c>
    </row>
    <row r="218" spans="1:4" ht="23.25">
      <c r="A218" s="247">
        <v>40121</v>
      </c>
      <c r="B218" s="47">
        <v>37929</v>
      </c>
      <c r="C218"/>
      <c r="D218" s="48">
        <v>406.67</v>
      </c>
    </row>
    <row r="219" spans="1:4" ht="23.25">
      <c r="A219" s="247">
        <v>40122</v>
      </c>
      <c r="B219" s="47">
        <v>37930</v>
      </c>
      <c r="C219"/>
      <c r="D219" s="48">
        <v>406.66</v>
      </c>
    </row>
    <row r="220" spans="1:4" ht="23.25">
      <c r="A220" s="247">
        <v>40123</v>
      </c>
      <c r="B220" s="47">
        <v>37931</v>
      </c>
      <c r="C220"/>
      <c r="D220" s="48">
        <v>406.49</v>
      </c>
    </row>
    <row r="221" spans="1:4" ht="23.25">
      <c r="A221" s="247">
        <v>40124</v>
      </c>
      <c r="B221" s="47">
        <v>37932</v>
      </c>
      <c r="C221"/>
      <c r="D221" s="48">
        <v>406.51000000000005</v>
      </c>
    </row>
    <row r="222" spans="1:4" ht="23.25">
      <c r="A222" s="247">
        <v>40125</v>
      </c>
      <c r="B222" s="47">
        <v>37933</v>
      </c>
      <c r="C222"/>
      <c r="D222" s="48">
        <v>406.46000000000004</v>
      </c>
    </row>
    <row r="223" spans="1:4" ht="23.25">
      <c r="A223" s="247">
        <v>40126</v>
      </c>
      <c r="B223" s="47">
        <v>37934</v>
      </c>
      <c r="C223"/>
      <c r="D223" s="48">
        <v>406.48</v>
      </c>
    </row>
    <row r="224" spans="1:4" ht="23.25">
      <c r="A224" s="247">
        <v>40127</v>
      </c>
      <c r="B224" s="47">
        <v>37935</v>
      </c>
      <c r="C224"/>
      <c r="D224" s="48">
        <v>406.46000000000004</v>
      </c>
    </row>
    <row r="225" spans="1:4" ht="23.25">
      <c r="A225" s="247">
        <v>40128</v>
      </c>
      <c r="B225" s="47">
        <v>37936</v>
      </c>
      <c r="C225"/>
      <c r="D225" s="48">
        <v>406.48</v>
      </c>
    </row>
    <row r="226" spans="1:5" ht="23.25">
      <c r="A226" s="247">
        <v>40129</v>
      </c>
      <c r="B226" s="47">
        <v>37937</v>
      </c>
      <c r="C226"/>
      <c r="D226" s="48">
        <v>406.48</v>
      </c>
      <c r="E226" s="54"/>
    </row>
    <row r="227" spans="1:4" ht="23.25">
      <c r="A227" s="247">
        <v>40130</v>
      </c>
      <c r="B227" s="47">
        <v>37938</v>
      </c>
      <c r="C227"/>
      <c r="D227" s="48">
        <v>406.48</v>
      </c>
    </row>
    <row r="228" spans="1:4" ht="23.25">
      <c r="A228" s="247">
        <v>40131</v>
      </c>
      <c r="B228" s="47">
        <v>37939</v>
      </c>
      <c r="C228"/>
      <c r="D228" s="48">
        <v>406.43</v>
      </c>
    </row>
    <row r="229" spans="1:4" ht="23.25">
      <c r="A229" s="247">
        <v>40132</v>
      </c>
      <c r="B229" s="47">
        <v>37940</v>
      </c>
      <c r="C229"/>
      <c r="D229" s="48">
        <v>406.38</v>
      </c>
    </row>
    <row r="230" spans="1:5" ht="23.25">
      <c r="A230" s="247">
        <v>40133</v>
      </c>
      <c r="B230" s="47">
        <v>37941</v>
      </c>
      <c r="C230"/>
      <c r="D230" s="48">
        <v>406.38</v>
      </c>
      <c r="E230" s="49">
        <v>406.38</v>
      </c>
    </row>
    <row r="231" spans="1:4" ht="23.25">
      <c r="A231" s="247">
        <v>40134</v>
      </c>
      <c r="B231" s="47">
        <v>37942</v>
      </c>
      <c r="C231"/>
      <c r="D231" s="48">
        <v>406.37</v>
      </c>
    </row>
    <row r="232" spans="1:4" ht="23.25">
      <c r="A232" s="247">
        <v>40135</v>
      </c>
      <c r="B232" s="47">
        <v>37943</v>
      </c>
      <c r="C232"/>
      <c r="D232" s="48">
        <v>406.36</v>
      </c>
    </row>
    <row r="233" spans="1:4" ht="23.25">
      <c r="A233" s="247">
        <v>40136</v>
      </c>
      <c r="B233" s="47">
        <v>37944</v>
      </c>
      <c r="C233"/>
      <c r="D233" s="48">
        <v>406.34000000000003</v>
      </c>
    </row>
    <row r="234" spans="1:4" ht="23.25">
      <c r="A234" s="247">
        <v>40137</v>
      </c>
      <c r="B234" s="47">
        <v>37945</v>
      </c>
      <c r="C234"/>
      <c r="D234" s="48">
        <v>406.31</v>
      </c>
    </row>
    <row r="235" spans="1:4" ht="23.25">
      <c r="A235" s="247">
        <v>40138</v>
      </c>
      <c r="B235" s="47">
        <v>37946</v>
      </c>
      <c r="C235"/>
      <c r="D235" s="48">
        <v>406.3</v>
      </c>
    </row>
    <row r="236" spans="1:4" ht="23.25">
      <c r="A236" s="247">
        <v>40139</v>
      </c>
      <c r="B236" s="47">
        <v>37947</v>
      </c>
      <c r="C236"/>
      <c r="D236" s="48">
        <v>406.28000000000003</v>
      </c>
    </row>
    <row r="237" spans="1:5" ht="23.25">
      <c r="A237" s="247">
        <v>40140</v>
      </c>
      <c r="B237" s="47">
        <v>37948</v>
      </c>
      <c r="C237"/>
      <c r="D237" s="48">
        <v>406.3</v>
      </c>
      <c r="E237" s="49">
        <v>406.3</v>
      </c>
    </row>
    <row r="238" spans="1:4" ht="23.25">
      <c r="A238" s="247">
        <v>40141</v>
      </c>
      <c r="B238" s="47">
        <v>37949</v>
      </c>
      <c r="C238"/>
      <c r="D238" s="48">
        <v>406.3</v>
      </c>
    </row>
    <row r="239" spans="1:4" ht="23.25">
      <c r="A239" s="247">
        <v>40142</v>
      </c>
      <c r="B239" s="47">
        <v>37950</v>
      </c>
      <c r="C239"/>
      <c r="D239" s="48">
        <v>406.31</v>
      </c>
    </row>
    <row r="240" spans="1:4" ht="23.25">
      <c r="A240" s="247">
        <v>40143</v>
      </c>
      <c r="B240" s="47">
        <v>37951</v>
      </c>
      <c r="C240"/>
      <c r="D240" s="48">
        <v>406.32000000000005</v>
      </c>
    </row>
    <row r="241" spans="1:5" ht="23.25">
      <c r="A241" s="247">
        <v>40144</v>
      </c>
      <c r="B241" s="47">
        <v>37952</v>
      </c>
      <c r="C241"/>
      <c r="D241" s="48">
        <v>406.29</v>
      </c>
      <c r="E241" s="49">
        <v>406.24</v>
      </c>
    </row>
    <row r="242" spans="1:5" ht="23.25">
      <c r="A242" s="247">
        <v>40145</v>
      </c>
      <c r="B242" s="47">
        <v>37953</v>
      </c>
      <c r="C242"/>
      <c r="D242" s="48">
        <v>406.26000000000005</v>
      </c>
      <c r="E242" s="54"/>
    </row>
    <row r="243" spans="1:4" ht="23.25">
      <c r="A243" s="247">
        <v>40146</v>
      </c>
      <c r="B243" s="47">
        <v>37954</v>
      </c>
      <c r="C243"/>
      <c r="D243" s="48">
        <v>406.23</v>
      </c>
    </row>
    <row r="244" spans="1:4" ht="23.25">
      <c r="A244" s="247">
        <v>40147</v>
      </c>
      <c r="B244" s="47">
        <v>37955</v>
      </c>
      <c r="C244"/>
      <c r="D244" s="48">
        <v>406.22</v>
      </c>
    </row>
    <row r="245" spans="1:4" ht="23.25">
      <c r="A245" s="247">
        <v>40148</v>
      </c>
      <c r="B245" s="47">
        <v>37956</v>
      </c>
      <c r="C245"/>
      <c r="D245" s="48">
        <v>406.18</v>
      </c>
    </row>
    <row r="246" spans="1:4" ht="23.25">
      <c r="A246" s="247">
        <v>40149</v>
      </c>
      <c r="B246" s="47">
        <v>37957</v>
      </c>
      <c r="C246"/>
      <c r="D246" s="48">
        <v>406.18</v>
      </c>
    </row>
    <row r="247" spans="1:4" ht="23.25">
      <c r="A247" s="247">
        <v>40150</v>
      </c>
      <c r="B247" s="47">
        <v>37958</v>
      </c>
      <c r="C247"/>
      <c r="D247" s="48">
        <v>406.14000000000004</v>
      </c>
    </row>
    <row r="248" spans="1:4" ht="23.25">
      <c r="A248" s="247">
        <v>40151</v>
      </c>
      <c r="B248" s="47">
        <v>37959</v>
      </c>
      <c r="C248"/>
      <c r="D248" s="48">
        <v>406.12</v>
      </c>
    </row>
    <row r="249" spans="1:4" ht="23.25">
      <c r="A249" s="247">
        <v>40152</v>
      </c>
      <c r="B249" s="47">
        <v>37960</v>
      </c>
      <c r="C249"/>
      <c r="D249" s="48">
        <v>406.09000000000003</v>
      </c>
    </row>
    <row r="250" spans="1:5" ht="23.25">
      <c r="A250" s="247">
        <v>40153</v>
      </c>
      <c r="B250" s="47">
        <v>37961</v>
      </c>
      <c r="C250"/>
      <c r="D250" s="48">
        <v>406.07000000000005</v>
      </c>
      <c r="E250" s="49">
        <v>406.05</v>
      </c>
    </row>
    <row r="251" spans="1:4" ht="23.25">
      <c r="A251" s="247">
        <v>40154</v>
      </c>
      <c r="B251" s="47">
        <v>37962</v>
      </c>
      <c r="C251"/>
      <c r="D251" s="48">
        <v>406.06</v>
      </c>
    </row>
    <row r="252" spans="1:4" ht="23.25">
      <c r="A252" s="247">
        <v>40155</v>
      </c>
      <c r="B252" s="47">
        <v>37963</v>
      </c>
      <c r="C252"/>
      <c r="D252" s="48">
        <v>406.01000000000005</v>
      </c>
    </row>
    <row r="253" spans="1:4" ht="23.25">
      <c r="A253" s="247">
        <v>40156</v>
      </c>
      <c r="B253" s="47">
        <v>37964</v>
      </c>
      <c r="C253"/>
      <c r="D253" s="48">
        <v>406.07000000000005</v>
      </c>
    </row>
    <row r="254" spans="1:4" ht="23.25">
      <c r="A254" s="247">
        <v>40157</v>
      </c>
      <c r="B254" s="47">
        <v>37965</v>
      </c>
      <c r="C254"/>
      <c r="D254" s="48">
        <v>406.14000000000004</v>
      </c>
    </row>
    <row r="255" spans="1:4" ht="23.25">
      <c r="A255" s="247">
        <v>40158</v>
      </c>
      <c r="B255" s="47">
        <v>37966</v>
      </c>
      <c r="C255"/>
      <c r="D255" s="48">
        <v>406.14000000000004</v>
      </c>
    </row>
    <row r="256" spans="1:4" ht="23.25">
      <c r="A256" s="247">
        <v>40159</v>
      </c>
      <c r="B256" s="47">
        <v>37967</v>
      </c>
      <c r="C256"/>
      <c r="D256" s="48">
        <v>406.13</v>
      </c>
    </row>
    <row r="257" spans="1:4" ht="23.25">
      <c r="A257" s="247">
        <v>40160</v>
      </c>
      <c r="B257" s="47">
        <v>37968</v>
      </c>
      <c r="C257"/>
      <c r="D257" s="48">
        <v>406.07000000000005</v>
      </c>
    </row>
    <row r="258" spans="1:4" ht="23.25">
      <c r="A258" s="247">
        <v>40161</v>
      </c>
      <c r="B258" s="47">
        <v>37969</v>
      </c>
      <c r="C258"/>
      <c r="D258" s="48">
        <v>406.02000000000004</v>
      </c>
    </row>
    <row r="259" spans="1:4" ht="23.25">
      <c r="A259" s="247">
        <v>40162</v>
      </c>
      <c r="B259" s="47">
        <v>37970</v>
      </c>
      <c r="C259"/>
      <c r="D259" s="48">
        <v>406</v>
      </c>
    </row>
    <row r="260" spans="1:4" ht="23.25">
      <c r="A260" s="247">
        <v>40163</v>
      </c>
      <c r="B260" s="47">
        <v>37971</v>
      </c>
      <c r="C260"/>
      <c r="D260" s="48">
        <v>405.98</v>
      </c>
    </row>
    <row r="261" spans="1:4" ht="23.25">
      <c r="A261" s="247">
        <v>40164</v>
      </c>
      <c r="B261" s="47">
        <v>37972</v>
      </c>
      <c r="C261"/>
      <c r="D261" s="48">
        <v>405.95000000000005</v>
      </c>
    </row>
    <row r="262" spans="1:4" ht="23.25">
      <c r="A262" s="247">
        <v>40165</v>
      </c>
      <c r="B262" s="47">
        <v>37973</v>
      </c>
      <c r="C262"/>
      <c r="D262" s="48">
        <v>405.92</v>
      </c>
    </row>
    <row r="263" spans="1:5" ht="23.25">
      <c r="A263" s="247">
        <v>40166</v>
      </c>
      <c r="B263" s="47">
        <v>37974</v>
      </c>
      <c r="C263"/>
      <c r="D263" s="48">
        <v>405.91</v>
      </c>
      <c r="E263" s="49">
        <v>405.9</v>
      </c>
    </row>
    <row r="264" spans="1:4" ht="23.25">
      <c r="A264" s="247">
        <v>40167</v>
      </c>
      <c r="B264" s="47">
        <v>37975</v>
      </c>
      <c r="C264"/>
      <c r="D264" s="48">
        <v>405.89000000000004</v>
      </c>
    </row>
    <row r="265" spans="1:4" ht="23.25">
      <c r="A265" s="247">
        <v>40168</v>
      </c>
      <c r="B265" s="47">
        <v>37976</v>
      </c>
      <c r="C265"/>
      <c r="D265" s="48">
        <v>405.61</v>
      </c>
    </row>
    <row r="266" spans="1:4" ht="23.25">
      <c r="A266" s="247">
        <v>40169</v>
      </c>
      <c r="B266" s="47">
        <v>37977</v>
      </c>
      <c r="C266"/>
      <c r="D266" s="48">
        <v>405.58000000000004</v>
      </c>
    </row>
    <row r="267" spans="1:4" ht="23.25">
      <c r="A267" s="247">
        <v>40170</v>
      </c>
      <c r="B267" s="47">
        <v>37978</v>
      </c>
      <c r="C267"/>
      <c r="D267" s="48">
        <v>405.61</v>
      </c>
    </row>
    <row r="268" spans="1:4" ht="23.25">
      <c r="A268" s="247">
        <v>40171</v>
      </c>
      <c r="B268" s="47">
        <v>37979</v>
      </c>
      <c r="C268"/>
      <c r="D268" s="48">
        <v>405.61</v>
      </c>
    </row>
    <row r="269" spans="1:4" ht="23.25">
      <c r="A269" s="247">
        <v>40172</v>
      </c>
      <c r="B269" s="47">
        <v>37980</v>
      </c>
      <c r="C269"/>
      <c r="D269" s="48">
        <v>405.6</v>
      </c>
    </row>
    <row r="270" spans="1:5" ht="23.25">
      <c r="A270" s="247">
        <v>40173</v>
      </c>
      <c r="B270" s="47">
        <v>37981</v>
      </c>
      <c r="C270"/>
      <c r="D270" s="48">
        <v>405.58000000000004</v>
      </c>
      <c r="E270" s="49">
        <v>405.56</v>
      </c>
    </row>
    <row r="271" spans="1:4" ht="23.25">
      <c r="A271" s="247">
        <v>40174</v>
      </c>
      <c r="B271" s="47">
        <v>37982</v>
      </c>
      <c r="C271"/>
      <c r="D271" s="48">
        <v>405.75</v>
      </c>
    </row>
    <row r="272" spans="1:4" ht="23.25">
      <c r="A272" s="247">
        <v>40175</v>
      </c>
      <c r="B272" s="47">
        <v>37983</v>
      </c>
      <c r="C272"/>
      <c r="D272" s="48">
        <v>405.92</v>
      </c>
    </row>
    <row r="273" spans="1:4" ht="23.25">
      <c r="A273" s="247">
        <v>40176</v>
      </c>
      <c r="B273" s="47">
        <v>37984</v>
      </c>
      <c r="C273"/>
      <c r="D273" s="48">
        <v>405.96000000000004</v>
      </c>
    </row>
    <row r="274" spans="1:4" ht="23.25">
      <c r="A274" s="247">
        <v>40177</v>
      </c>
      <c r="B274" s="47">
        <v>37985</v>
      </c>
      <c r="C274"/>
      <c r="D274" s="48">
        <v>406.05</v>
      </c>
    </row>
    <row r="275" spans="1:4" ht="23.25">
      <c r="A275" s="247">
        <v>40178</v>
      </c>
      <c r="B275" s="47">
        <v>37986</v>
      </c>
      <c r="C275"/>
      <c r="D275" s="48">
        <v>406.07000000000005</v>
      </c>
    </row>
    <row r="276" spans="1:4" ht="23.25">
      <c r="A276" s="247">
        <v>40179</v>
      </c>
      <c r="B276" s="47">
        <v>37987</v>
      </c>
      <c r="C276"/>
      <c r="D276" s="48">
        <v>405.8</v>
      </c>
    </row>
    <row r="277" spans="1:4" ht="23.25">
      <c r="A277" s="247">
        <v>40180</v>
      </c>
      <c r="B277" s="47">
        <v>37988</v>
      </c>
      <c r="C277"/>
      <c r="D277" s="48">
        <v>405.65000000000003</v>
      </c>
    </row>
    <row r="278" spans="1:4" ht="23.25">
      <c r="A278" s="247">
        <v>40181</v>
      </c>
      <c r="B278" s="47">
        <v>37989</v>
      </c>
      <c r="C278"/>
      <c r="D278" s="48">
        <v>405.6</v>
      </c>
    </row>
    <row r="279" spans="1:4" ht="23.25">
      <c r="A279" s="247">
        <v>40182</v>
      </c>
      <c r="B279" s="47">
        <v>37990</v>
      </c>
      <c r="C279"/>
      <c r="D279" s="48">
        <v>405.38</v>
      </c>
    </row>
    <row r="280" spans="1:4" ht="23.25">
      <c r="A280" s="247">
        <v>40183</v>
      </c>
      <c r="B280" s="47">
        <v>37991</v>
      </c>
      <c r="C280"/>
      <c r="D280" s="48">
        <v>405.29</v>
      </c>
    </row>
    <row r="281" spans="1:4" ht="23.25">
      <c r="A281" s="247">
        <v>40184</v>
      </c>
      <c r="B281" s="47">
        <v>37992</v>
      </c>
      <c r="C281"/>
      <c r="D281" s="48">
        <v>405.25</v>
      </c>
    </row>
    <row r="282" spans="1:4" ht="23.25">
      <c r="A282" s="247">
        <v>40185</v>
      </c>
      <c r="B282" s="47">
        <v>37993</v>
      </c>
      <c r="C282"/>
      <c r="D282" s="48">
        <v>405.21000000000004</v>
      </c>
    </row>
    <row r="283" spans="1:4" ht="23.25">
      <c r="A283" s="247">
        <v>40186</v>
      </c>
      <c r="B283" s="47">
        <v>37994</v>
      </c>
      <c r="C283"/>
      <c r="D283" s="48">
        <v>405.19</v>
      </c>
    </row>
    <row r="284" spans="1:5" ht="23.25">
      <c r="A284" s="247">
        <v>40187</v>
      </c>
      <c r="B284" s="47">
        <v>37995</v>
      </c>
      <c r="C284"/>
      <c r="D284" s="48">
        <v>405.19</v>
      </c>
      <c r="E284" s="49">
        <v>405.19</v>
      </c>
    </row>
    <row r="285" spans="1:4" ht="23.25">
      <c r="A285" s="247">
        <v>40188</v>
      </c>
      <c r="B285" s="47">
        <v>37996</v>
      </c>
      <c r="C285"/>
      <c r="D285" s="48">
        <v>405.18</v>
      </c>
    </row>
    <row r="286" spans="1:4" ht="23.25">
      <c r="A286" s="247">
        <v>40189</v>
      </c>
      <c r="B286" s="47">
        <v>37997</v>
      </c>
      <c r="C286"/>
      <c r="D286" s="48">
        <v>405.22</v>
      </c>
    </row>
    <row r="287" spans="1:4" ht="23.25">
      <c r="A287" s="247">
        <v>40190</v>
      </c>
      <c r="B287" s="47">
        <v>37998</v>
      </c>
      <c r="C287"/>
      <c r="D287" s="48">
        <v>405.25</v>
      </c>
    </row>
    <row r="288" spans="1:4" ht="23.25">
      <c r="A288" s="247">
        <v>40191</v>
      </c>
      <c r="B288" s="47">
        <v>37999</v>
      </c>
      <c r="C288"/>
      <c r="D288" s="48">
        <v>405.25</v>
      </c>
    </row>
    <row r="289" spans="1:4" ht="23.25">
      <c r="A289" s="247">
        <v>40192</v>
      </c>
      <c r="B289" s="47">
        <v>38000</v>
      </c>
      <c r="C289"/>
      <c r="D289" s="48">
        <v>405.25</v>
      </c>
    </row>
    <row r="290" spans="1:4" ht="23.25">
      <c r="A290" s="247">
        <v>40193</v>
      </c>
      <c r="B290" s="47">
        <v>38001</v>
      </c>
      <c r="C290"/>
      <c r="D290" s="48">
        <v>405.23</v>
      </c>
    </row>
    <row r="291" spans="1:4" ht="23.25">
      <c r="A291" s="247">
        <v>40194</v>
      </c>
      <c r="B291" s="47">
        <v>38002</v>
      </c>
      <c r="C291"/>
      <c r="D291" s="48">
        <v>405.22</v>
      </c>
    </row>
    <row r="292" spans="1:5" ht="23.25">
      <c r="A292" s="247">
        <v>40195</v>
      </c>
      <c r="B292" s="47">
        <v>38003</v>
      </c>
      <c r="C292"/>
      <c r="D292" s="48">
        <v>405.16</v>
      </c>
      <c r="E292" s="49">
        <v>404.95</v>
      </c>
    </row>
    <row r="293" spans="1:4" ht="23.25">
      <c r="A293" s="247">
        <v>40196</v>
      </c>
      <c r="B293" s="47">
        <v>38004</v>
      </c>
      <c r="C293"/>
      <c r="D293" s="48">
        <v>405</v>
      </c>
    </row>
    <row r="294" spans="1:4" ht="23.25">
      <c r="A294" s="247">
        <v>40197</v>
      </c>
      <c r="B294" s="47">
        <v>38005</v>
      </c>
      <c r="C294"/>
      <c r="D294" s="48">
        <v>404.97</v>
      </c>
    </row>
    <row r="295" spans="1:4" ht="23.25">
      <c r="A295" s="247">
        <v>40198</v>
      </c>
      <c r="B295" s="47">
        <v>38006</v>
      </c>
      <c r="C295"/>
      <c r="D295" s="48">
        <v>404.97</v>
      </c>
    </row>
    <row r="296" spans="1:4" ht="23.25">
      <c r="A296" s="247">
        <v>40199</v>
      </c>
      <c r="B296" s="47">
        <v>38007</v>
      </c>
      <c r="C296"/>
      <c r="D296" s="48">
        <v>404.91</v>
      </c>
    </row>
    <row r="297" spans="1:4" ht="23.25">
      <c r="A297" s="247">
        <v>40200</v>
      </c>
      <c r="B297" s="47">
        <v>38008</v>
      </c>
      <c r="C297"/>
      <c r="D297" s="48">
        <v>404.90000000000003</v>
      </c>
    </row>
    <row r="298" spans="1:4" ht="23.25">
      <c r="A298" s="247">
        <v>40201</v>
      </c>
      <c r="B298" s="47">
        <v>38009</v>
      </c>
      <c r="C298"/>
      <c r="D298" s="48">
        <v>404.89000000000004</v>
      </c>
    </row>
    <row r="299" spans="1:5" ht="23.25">
      <c r="A299" s="247">
        <v>40202</v>
      </c>
      <c r="B299" s="47">
        <v>38010</v>
      </c>
      <c r="C299"/>
      <c r="D299" s="48">
        <v>404.89000000000004</v>
      </c>
      <c r="E299" s="49">
        <v>404.88</v>
      </c>
    </row>
    <row r="300" spans="1:4" ht="23.25">
      <c r="A300" s="247">
        <v>40203</v>
      </c>
      <c r="B300" s="47">
        <v>38011</v>
      </c>
      <c r="C300"/>
      <c r="D300" s="48">
        <v>404.89000000000004</v>
      </c>
    </row>
    <row r="301" spans="1:4" ht="23.25">
      <c r="A301" s="247">
        <v>40204</v>
      </c>
      <c r="B301" s="47">
        <v>38012</v>
      </c>
      <c r="C301"/>
      <c r="D301" s="48">
        <v>404.89000000000004</v>
      </c>
    </row>
    <row r="302" spans="1:4" ht="23.25">
      <c r="A302" s="247">
        <v>40205</v>
      </c>
      <c r="B302" s="47">
        <v>38013</v>
      </c>
      <c r="C302"/>
      <c r="D302" s="48">
        <v>404.96000000000004</v>
      </c>
    </row>
    <row r="303" spans="1:4" ht="23.25">
      <c r="A303" s="247">
        <v>40206</v>
      </c>
      <c r="B303" s="47">
        <v>38014</v>
      </c>
      <c r="C303"/>
      <c r="D303" s="48">
        <v>404.98</v>
      </c>
    </row>
    <row r="304" spans="1:4" ht="23.25">
      <c r="A304" s="247">
        <v>40207</v>
      </c>
      <c r="B304" s="47">
        <v>38015</v>
      </c>
      <c r="C304"/>
      <c r="D304" s="48">
        <v>404.98</v>
      </c>
    </row>
    <row r="305" spans="1:4" ht="23.25">
      <c r="A305" s="247">
        <v>40208</v>
      </c>
      <c r="B305" s="47">
        <v>38016</v>
      </c>
      <c r="C305"/>
      <c r="D305" s="48">
        <v>405.03000000000003</v>
      </c>
    </row>
    <row r="306" spans="1:4" ht="23.25">
      <c r="A306" s="247">
        <v>40209</v>
      </c>
      <c r="B306" s="47">
        <v>38017</v>
      </c>
      <c r="C306"/>
      <c r="D306" s="48">
        <v>405.05</v>
      </c>
    </row>
    <row r="307" spans="1:4" ht="23.25">
      <c r="A307" s="247">
        <v>40210</v>
      </c>
      <c r="B307" s="47">
        <v>38018</v>
      </c>
      <c r="C307"/>
      <c r="D307" s="48">
        <v>404.93</v>
      </c>
    </row>
    <row r="308" spans="1:4" ht="23.25">
      <c r="A308" s="247">
        <v>40211</v>
      </c>
      <c r="B308" s="47">
        <v>38019</v>
      </c>
      <c r="C308"/>
      <c r="D308" s="48">
        <v>404.98</v>
      </c>
    </row>
    <row r="309" spans="1:4" ht="23.25">
      <c r="A309" s="247">
        <v>40212</v>
      </c>
      <c r="B309" s="47">
        <v>38020</v>
      </c>
      <c r="C309"/>
      <c r="D309" s="48">
        <v>405</v>
      </c>
    </row>
    <row r="310" spans="1:4" ht="23.25">
      <c r="A310" s="247">
        <v>40213</v>
      </c>
      <c r="B310" s="47">
        <v>38021</v>
      </c>
      <c r="C310"/>
      <c r="D310" s="48">
        <v>405</v>
      </c>
    </row>
    <row r="311" spans="1:4" ht="23.25">
      <c r="A311" s="247">
        <v>40214</v>
      </c>
      <c r="B311" s="47">
        <v>38022</v>
      </c>
      <c r="C311"/>
      <c r="D311" s="48">
        <v>404.91</v>
      </c>
    </row>
    <row r="312" spans="1:4" ht="23.25">
      <c r="A312" s="247">
        <v>40215</v>
      </c>
      <c r="B312" s="47">
        <v>38023</v>
      </c>
      <c r="C312"/>
      <c r="D312" s="48">
        <v>404.88</v>
      </c>
    </row>
    <row r="313" spans="1:4" ht="23.25">
      <c r="A313" s="247">
        <v>40216</v>
      </c>
      <c r="B313" s="47">
        <v>38024</v>
      </c>
      <c r="C313"/>
      <c r="D313" s="48">
        <v>404.87</v>
      </c>
    </row>
    <row r="314" spans="1:4" ht="23.25">
      <c r="A314" s="247">
        <v>40217</v>
      </c>
      <c r="B314" s="47">
        <v>38025</v>
      </c>
      <c r="C314"/>
      <c r="D314" s="48">
        <v>404.87</v>
      </c>
    </row>
    <row r="315" spans="1:5" ht="23.25">
      <c r="A315" s="247">
        <v>40218</v>
      </c>
      <c r="B315" s="47">
        <v>38026</v>
      </c>
      <c r="C315"/>
      <c r="D315" s="48">
        <v>404.87</v>
      </c>
      <c r="E315" s="49">
        <v>404.85</v>
      </c>
    </row>
    <row r="316" spans="1:4" ht="23.25">
      <c r="A316" s="247">
        <v>40219</v>
      </c>
      <c r="B316" s="47">
        <v>38027</v>
      </c>
      <c r="C316"/>
      <c r="D316" s="48">
        <v>404.81</v>
      </c>
    </row>
    <row r="317" spans="1:4" ht="23.25">
      <c r="A317" s="247">
        <v>40220</v>
      </c>
      <c r="B317" s="47">
        <v>38028</v>
      </c>
      <c r="C317"/>
      <c r="D317" s="48">
        <v>404.8</v>
      </c>
    </row>
    <row r="318" spans="1:4" ht="23.25">
      <c r="A318" s="247">
        <v>40221</v>
      </c>
      <c r="B318" s="47">
        <v>38029</v>
      </c>
      <c r="C318"/>
      <c r="D318" s="48">
        <v>404.79</v>
      </c>
    </row>
    <row r="319" spans="1:4" ht="23.25">
      <c r="A319" s="247">
        <v>40222</v>
      </c>
      <c r="B319" s="47">
        <v>38030</v>
      </c>
      <c r="C319"/>
      <c r="D319" s="48">
        <v>404.79</v>
      </c>
    </row>
    <row r="320" spans="1:4" ht="23.25">
      <c r="A320" s="247">
        <v>40223</v>
      </c>
      <c r="B320" s="47">
        <v>38031</v>
      </c>
      <c r="C320"/>
      <c r="D320" s="48">
        <v>404.79</v>
      </c>
    </row>
    <row r="321" spans="1:5" ht="23.25">
      <c r="A321" s="247">
        <v>40224</v>
      </c>
      <c r="B321" s="47">
        <v>38032</v>
      </c>
      <c r="C321"/>
      <c r="D321" s="48">
        <v>404.79</v>
      </c>
      <c r="E321" s="49">
        <v>404.79</v>
      </c>
    </row>
    <row r="322" spans="1:4" ht="23.25">
      <c r="A322" s="247">
        <v>40225</v>
      </c>
      <c r="B322" s="47">
        <v>38033</v>
      </c>
      <c r="C322"/>
      <c r="D322" s="48">
        <v>404.8</v>
      </c>
    </row>
    <row r="323" spans="1:4" ht="23.25">
      <c r="A323" s="247">
        <v>40226</v>
      </c>
      <c r="B323" s="47">
        <v>38034</v>
      </c>
      <c r="C323"/>
      <c r="D323" s="48">
        <v>404.81</v>
      </c>
    </row>
    <row r="324" spans="1:4" ht="23.25">
      <c r="A324" s="247">
        <v>40227</v>
      </c>
      <c r="B324" s="47">
        <v>38035</v>
      </c>
      <c r="C324"/>
      <c r="D324" s="48">
        <v>404.83000000000004</v>
      </c>
    </row>
    <row r="325" spans="1:4" ht="23.25">
      <c r="A325" s="247">
        <v>40228</v>
      </c>
      <c r="B325" s="47">
        <v>38036</v>
      </c>
      <c r="C325"/>
      <c r="D325" s="48">
        <v>404.88</v>
      </c>
    </row>
    <row r="326" spans="1:5" ht="23.25">
      <c r="A326" s="247">
        <v>40229</v>
      </c>
      <c r="B326" s="47">
        <v>38037</v>
      </c>
      <c r="C326"/>
      <c r="D326" s="48">
        <v>404.89000000000004</v>
      </c>
      <c r="E326" s="49">
        <v>404.89</v>
      </c>
    </row>
    <row r="327" spans="1:4" ht="23.25">
      <c r="A327" s="247">
        <v>40230</v>
      </c>
      <c r="B327" s="47">
        <v>38038</v>
      </c>
      <c r="C327"/>
      <c r="D327" s="48">
        <v>404.90000000000003</v>
      </c>
    </row>
    <row r="328" spans="1:4" ht="23.25">
      <c r="A328" s="247">
        <v>40231</v>
      </c>
      <c r="B328" s="47">
        <v>38039</v>
      </c>
      <c r="C328"/>
      <c r="D328" s="48">
        <v>404.84000000000003</v>
      </c>
    </row>
    <row r="329" spans="1:4" ht="23.25">
      <c r="A329" s="247">
        <v>40232</v>
      </c>
      <c r="B329" s="47">
        <v>38040</v>
      </c>
      <c r="C329"/>
      <c r="D329" s="48">
        <v>404.79</v>
      </c>
    </row>
    <row r="330" spans="1:4" ht="23.25">
      <c r="A330" s="247">
        <v>40233</v>
      </c>
      <c r="B330" s="47">
        <v>38041</v>
      </c>
      <c r="C330"/>
      <c r="D330" s="48">
        <v>404.79</v>
      </c>
    </row>
    <row r="331" spans="1:4" ht="23.25">
      <c r="A331" s="247">
        <v>40234</v>
      </c>
      <c r="B331" s="47">
        <v>38042</v>
      </c>
      <c r="C331"/>
      <c r="D331" s="48">
        <v>404.8</v>
      </c>
    </row>
    <row r="332" spans="1:5" ht="23.25">
      <c r="A332" s="247">
        <v>40235</v>
      </c>
      <c r="B332" s="47">
        <v>38043</v>
      </c>
      <c r="C332"/>
      <c r="D332" s="48">
        <v>404.8</v>
      </c>
      <c r="E332" s="54"/>
    </row>
    <row r="333" spans="1:4" ht="23.25">
      <c r="A333" s="247">
        <v>40236</v>
      </c>
      <c r="B333" s="47">
        <v>38044</v>
      </c>
      <c r="C333"/>
      <c r="D333" s="48">
        <v>404.81</v>
      </c>
    </row>
    <row r="334" spans="1:4" ht="23.25">
      <c r="A334" s="247">
        <v>40237</v>
      </c>
      <c r="B334" s="47">
        <v>38045</v>
      </c>
      <c r="C334"/>
      <c r="D334" s="48">
        <v>404.83000000000004</v>
      </c>
    </row>
    <row r="335" spans="1:4" ht="23.25">
      <c r="A335" s="247">
        <v>40238</v>
      </c>
      <c r="B335" s="47">
        <v>38046</v>
      </c>
      <c r="C335"/>
      <c r="D335" s="48">
        <v>404.82000000000005</v>
      </c>
    </row>
    <row r="336" spans="1:4" ht="23.25">
      <c r="A336" s="247">
        <v>40239</v>
      </c>
      <c r="B336" s="47">
        <v>38047</v>
      </c>
      <c r="C336"/>
      <c r="D336" s="48">
        <v>404.81</v>
      </c>
    </row>
    <row r="337" spans="1:4" ht="23.25">
      <c r="A337" s="247">
        <v>40240</v>
      </c>
      <c r="B337" s="47">
        <v>38048</v>
      </c>
      <c r="C337"/>
      <c r="D337" s="48">
        <v>404.82000000000005</v>
      </c>
    </row>
    <row r="338" spans="1:4" ht="23.25">
      <c r="A338" s="247">
        <v>40241</v>
      </c>
      <c r="B338" s="47">
        <v>38049</v>
      </c>
      <c r="C338"/>
      <c r="D338" s="48">
        <v>404.84000000000003</v>
      </c>
    </row>
    <row r="339" spans="1:4" ht="23.25">
      <c r="A339" s="247">
        <v>40242</v>
      </c>
      <c r="B339" s="47">
        <v>38050</v>
      </c>
      <c r="C339"/>
      <c r="D339" s="48">
        <v>404.84000000000003</v>
      </c>
    </row>
    <row r="340" spans="1:4" ht="23.25">
      <c r="A340" s="247">
        <v>40243</v>
      </c>
      <c r="B340" s="47">
        <v>38051</v>
      </c>
      <c r="C340"/>
      <c r="D340" s="48">
        <v>404.84000000000003</v>
      </c>
    </row>
    <row r="341" spans="1:5" ht="23.25">
      <c r="A341" s="247">
        <v>40244</v>
      </c>
      <c r="B341" s="47">
        <v>38052</v>
      </c>
      <c r="C341"/>
      <c r="D341" s="48">
        <v>404.84000000000003</v>
      </c>
      <c r="E341" s="49">
        <v>404.84</v>
      </c>
    </row>
    <row r="342" spans="1:4" ht="23.25">
      <c r="A342" s="247">
        <v>40245</v>
      </c>
      <c r="B342" s="47">
        <v>38053</v>
      </c>
      <c r="C342"/>
      <c r="D342" s="48">
        <v>404.81</v>
      </c>
    </row>
    <row r="343" spans="1:4" ht="23.25">
      <c r="A343" s="247">
        <v>40246</v>
      </c>
      <c r="B343" s="47">
        <v>38054</v>
      </c>
      <c r="C343"/>
      <c r="D343" s="48">
        <v>404.8</v>
      </c>
    </row>
    <row r="344" spans="1:4" ht="23.25">
      <c r="A344" s="247">
        <v>40247</v>
      </c>
      <c r="B344" s="47">
        <v>38055</v>
      </c>
      <c r="C344"/>
      <c r="D344" s="48">
        <v>404.8</v>
      </c>
    </row>
    <row r="345" spans="1:4" ht="23.25">
      <c r="A345" s="247">
        <v>40248</v>
      </c>
      <c r="B345" s="47">
        <v>38056</v>
      </c>
      <c r="C345"/>
      <c r="D345" s="48">
        <v>404.82000000000005</v>
      </c>
    </row>
    <row r="346" spans="1:4" ht="23.25">
      <c r="A346" s="247">
        <v>40249</v>
      </c>
      <c r="B346" s="47">
        <v>38057</v>
      </c>
      <c r="C346"/>
      <c r="D346" s="48">
        <v>404.87</v>
      </c>
    </row>
    <row r="347" spans="1:4" ht="23.25">
      <c r="A347" s="247">
        <v>40250</v>
      </c>
      <c r="B347" s="47">
        <v>38058</v>
      </c>
      <c r="C347"/>
      <c r="D347" s="48">
        <v>404.94</v>
      </c>
    </row>
    <row r="348" spans="1:4" ht="23.25">
      <c r="A348" s="247">
        <v>40251</v>
      </c>
      <c r="B348" s="47">
        <v>38059</v>
      </c>
      <c r="C348"/>
      <c r="D348" s="48">
        <v>404.96000000000004</v>
      </c>
    </row>
    <row r="349" spans="1:4" ht="23.25">
      <c r="A349" s="247">
        <v>40252</v>
      </c>
      <c r="B349" s="47">
        <v>38060</v>
      </c>
      <c r="C349"/>
      <c r="D349" s="48">
        <v>404.96000000000004</v>
      </c>
    </row>
    <row r="350" spans="1:4" ht="23.25">
      <c r="A350" s="247">
        <v>40253</v>
      </c>
      <c r="B350" s="47">
        <v>38061</v>
      </c>
      <c r="C350"/>
      <c r="D350" s="48">
        <v>404.93</v>
      </c>
    </row>
    <row r="351" spans="1:4" ht="23.25">
      <c r="A351" s="247">
        <v>40254</v>
      </c>
      <c r="B351" s="47">
        <v>38062</v>
      </c>
      <c r="C351"/>
      <c r="D351" s="48">
        <v>404.92</v>
      </c>
    </row>
    <row r="352" spans="1:4" ht="23.25">
      <c r="A352" s="247">
        <v>40255</v>
      </c>
      <c r="B352" s="47">
        <v>38063</v>
      </c>
      <c r="C352"/>
      <c r="D352" s="48">
        <v>404.88</v>
      </c>
    </row>
    <row r="353" spans="1:4" ht="23.25">
      <c r="A353" s="247">
        <v>40256</v>
      </c>
      <c r="B353" s="47">
        <v>38064</v>
      </c>
      <c r="C353"/>
      <c r="D353" s="48">
        <v>404.90000000000003</v>
      </c>
    </row>
    <row r="354" spans="1:4" ht="23.25">
      <c r="A354" s="247">
        <v>40257</v>
      </c>
      <c r="B354" s="47">
        <v>38065</v>
      </c>
      <c r="C354"/>
      <c r="D354" s="48">
        <v>404.89000000000004</v>
      </c>
    </row>
    <row r="355" spans="1:5" ht="23.25">
      <c r="A355" s="247">
        <v>40258</v>
      </c>
      <c r="B355" s="47">
        <v>38066</v>
      </c>
      <c r="C355"/>
      <c r="D355" s="48">
        <v>404.86</v>
      </c>
      <c r="E355" s="49">
        <v>404.88</v>
      </c>
    </row>
    <row r="356" spans="1:4" ht="23.25">
      <c r="A356" s="247">
        <v>40259</v>
      </c>
      <c r="B356" s="47">
        <v>38067</v>
      </c>
      <c r="C356"/>
      <c r="D356" s="48">
        <v>404.85</v>
      </c>
    </row>
    <row r="357" spans="1:4" ht="23.25">
      <c r="A357" s="247">
        <v>40260</v>
      </c>
      <c r="B357" s="47">
        <v>38068</v>
      </c>
      <c r="C357"/>
      <c r="D357" s="48">
        <v>404.85</v>
      </c>
    </row>
    <row r="358" spans="1:5" ht="23.25">
      <c r="A358" s="247">
        <v>40261</v>
      </c>
      <c r="B358" s="47">
        <v>38069</v>
      </c>
      <c r="C358"/>
      <c r="D358" s="48">
        <v>404.82000000000005</v>
      </c>
      <c r="E358" s="54"/>
    </row>
    <row r="359" spans="1:4" ht="23.25">
      <c r="A359" s="247">
        <v>40262</v>
      </c>
      <c r="B359" s="47">
        <v>38070</v>
      </c>
      <c r="C359"/>
      <c r="D359" s="48">
        <v>404.81</v>
      </c>
    </row>
    <row r="360" spans="1:4" ht="23.25">
      <c r="A360" s="247">
        <v>40263</v>
      </c>
      <c r="B360" s="47">
        <v>38071</v>
      </c>
      <c r="C360"/>
      <c r="D360" s="48">
        <v>404.8</v>
      </c>
    </row>
    <row r="361" spans="1:4" ht="23.25">
      <c r="A361" s="247">
        <v>40264</v>
      </c>
      <c r="B361" s="47">
        <v>38072</v>
      </c>
      <c r="C361"/>
      <c r="D361" s="48">
        <v>404.8</v>
      </c>
    </row>
    <row r="362" spans="1:5" ht="23.25">
      <c r="A362" s="247">
        <v>40265</v>
      </c>
      <c r="B362" s="47">
        <v>38073</v>
      </c>
      <c r="C362"/>
      <c r="D362" s="48">
        <v>404.82000000000005</v>
      </c>
      <c r="E362" s="49">
        <v>404.82</v>
      </c>
    </row>
    <row r="363" spans="1:4" ht="23.25">
      <c r="A363" s="247">
        <v>40266</v>
      </c>
      <c r="B363" s="47">
        <v>38074</v>
      </c>
      <c r="C363"/>
      <c r="D363" s="48">
        <v>404.81</v>
      </c>
    </row>
    <row r="364" spans="1:4" ht="23.25">
      <c r="A364" s="247">
        <v>40267</v>
      </c>
      <c r="B364" s="47">
        <v>38075</v>
      </c>
      <c r="C364"/>
      <c r="D364" s="48">
        <v>404.8</v>
      </c>
    </row>
    <row r="365" spans="1:4" ht="23.25">
      <c r="A365" s="247">
        <v>40268</v>
      </c>
      <c r="B365" s="47">
        <v>38076</v>
      </c>
      <c r="C365"/>
      <c r="D365" s="48">
        <v>404.79</v>
      </c>
    </row>
    <row r="366" spans="1:4" ht="23.25">
      <c r="A366" s="219"/>
      <c r="B366" s="47"/>
      <c r="C366"/>
      <c r="D366" s="48"/>
    </row>
    <row r="367" ht="21">
      <c r="E367" s="50"/>
    </row>
  </sheetData>
  <sheetProtection/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noom</cp:lastModifiedBy>
  <cp:lastPrinted>2008-09-15T02:28:52Z</cp:lastPrinted>
  <dcterms:created xsi:type="dcterms:W3CDTF">1998-07-27T01:22:14Z</dcterms:created>
  <dcterms:modified xsi:type="dcterms:W3CDTF">2018-06-14T03:37:48Z</dcterms:modified>
  <cp:category/>
  <cp:version/>
  <cp:contentType/>
  <cp:contentStatus/>
</cp:coreProperties>
</file>