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I.14" sheetId="1" r:id="rId1"/>
    <sheet name="Sheet2" sheetId="2" r:id="rId2"/>
    <sheet name="Sheet3" sheetId="3" r:id="rId3"/>
  </sheets>
  <definedNames>
    <definedName name="_xlnm.Print_Area" localSheetId="0">'รอบปีน้ำสูงสุด I.14'!$A$1:$Q$34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<sst xmlns="http://schemas.openxmlformats.org/spreadsheetml/2006/main" count="50" uniqueCount="25">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</sst>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I.14'!$D$33:$O$33</c:f>
              <c:numCache/>
            </c:numRef>
          </c:xVal>
          <c:yVal>
            <c:numRef>
              <c:f>'รอบปีน้ำสูงสุด I.14'!$D$34:$O$34</c:f>
              <c:numCache/>
            </c:numRef>
          </c:yVal>
          <c:smooth val="0"/>
        </c:ser>
        <c:axId val="9136930"/>
        <c:axId val="15123507"/>
      </c:scatterChart>
      <c:valAx>
        <c:axId val="91369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123507"/>
        <c:crossesAt val="10"/>
        <c:crossBetween val="midCat"/>
        <c:dispUnits/>
        <c:majorUnit val="10"/>
      </c:valAx>
      <c:valAx>
        <c:axId val="1512350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136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9" sqref="U1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COUNT(J41:J65)</f>
        <v>25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AVERAGE(J41:J65)</f>
        <v>405.23479999999995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(VAR(J41:J65))</f>
        <v>23469.037434333335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16">
        <v>236.2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STDEV(J41:J65)</f>
        <v>153.19607512705193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16">
        <v>833.2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16">
        <v>649.6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16">
        <v>298</v>
      </c>
      <c r="C9" s="17"/>
      <c r="D9" s="18"/>
      <c r="E9" s="20"/>
      <c r="F9" s="20"/>
      <c r="U9" s="2" t="s">
        <v>17</v>
      </c>
      <c r="V9" s="21">
        <f>+B80</f>
        <v>0.530864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16">
        <v>468.2</v>
      </c>
      <c r="C10" s="17"/>
      <c r="D10" s="18"/>
      <c r="E10" s="22"/>
      <c r="F10" s="23"/>
      <c r="U10" s="2" t="s">
        <v>18</v>
      </c>
      <c r="V10" s="21">
        <f>+B81</f>
        <v>1.091446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16">
        <v>306.1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16">
        <v>403.4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16">
        <v>238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16">
        <v>563.9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16">
        <v>546.5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16">
        <v>490.3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16">
        <v>597.4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16">
        <v>482.5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16">
        <v>323.25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30">
        <v>277.7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30">
        <v>403.4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16">
        <v>250.8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16">
        <v>494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16">
        <v>456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16">
        <v>280.25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16">
        <v>303.8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31">
        <v>352.96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31">
        <v>185.76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36">
        <v>314.15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37">
        <v>375.5</v>
      </c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/>
      <c r="B31" s="31"/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1"/>
      <c r="C34" s="55" t="s">
        <v>2</v>
      </c>
      <c r="D34" s="56">
        <f>ROUND((((-LN(-LN(1-1/D33)))+$B$83*$B$84)/$B$83),2)</f>
        <v>382.17</v>
      </c>
      <c r="E34" s="55">
        <f aca="true" t="shared" si="1" ref="E34:O34">ROUND((((-LN(-LN(1-1/E33)))+$B$83*$B$84)/$B$83),2)</f>
        <v>457.43</v>
      </c>
      <c r="F34" s="57">
        <f t="shared" si="1"/>
        <v>505.6</v>
      </c>
      <c r="G34" s="57">
        <f t="shared" si="1"/>
        <v>541.25</v>
      </c>
      <c r="H34" s="57">
        <f t="shared" si="1"/>
        <v>569.61</v>
      </c>
      <c r="I34" s="57">
        <f t="shared" si="1"/>
        <v>646.59</v>
      </c>
      <c r="J34" s="57">
        <f t="shared" si="1"/>
        <v>747.62</v>
      </c>
      <c r="K34" s="57">
        <f t="shared" si="1"/>
        <v>779.67</v>
      </c>
      <c r="L34" s="57">
        <f t="shared" si="1"/>
        <v>878.4</v>
      </c>
      <c r="M34" s="57">
        <f t="shared" si="1"/>
        <v>976.4</v>
      </c>
      <c r="N34" s="57">
        <f t="shared" si="1"/>
        <v>1074.05</v>
      </c>
      <c r="O34" s="57">
        <f t="shared" si="1"/>
        <v>1202.87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8"/>
      <c r="C35" s="58"/>
      <c r="D35" s="58"/>
      <c r="E35" s="1"/>
      <c r="F35" s="2"/>
      <c r="S35" s="26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1"/>
      <c r="C37" s="51"/>
      <c r="D37" s="51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.75">
      <c r="A39" s="26"/>
      <c r="B39" s="51"/>
      <c r="C39" s="51"/>
      <c r="D39" s="51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1"/>
      <c r="C41" s="51"/>
      <c r="D41" s="51"/>
      <c r="E41" s="23"/>
      <c r="G41" s="65" t="s">
        <v>21</v>
      </c>
      <c r="I41" s="26">
        <v>2536</v>
      </c>
      <c r="J41" s="25">
        <v>236.2</v>
      </c>
      <c r="K41" s="26"/>
      <c r="S41" s="26"/>
      <c r="Y41" s="6"/>
      <c r="Z41" s="6"/>
      <c r="AA41" s="6"/>
      <c r="AB41" s="6"/>
    </row>
    <row r="42" spans="1:28" ht="21.75">
      <c r="A42" s="24"/>
      <c r="B42" s="58"/>
      <c r="C42" s="58"/>
      <c r="D42" s="58"/>
      <c r="E42" s="1"/>
      <c r="I42" s="26">
        <v>2537</v>
      </c>
      <c r="J42" s="25">
        <v>833.2</v>
      </c>
      <c r="K42" s="26"/>
      <c r="S42" s="26"/>
      <c r="Y42" s="6"/>
      <c r="Z42" s="6"/>
      <c r="AA42" s="6"/>
      <c r="AB42" s="6"/>
    </row>
    <row r="43" spans="1:28" ht="21.75">
      <c r="A43" s="24"/>
      <c r="B43" s="66"/>
      <c r="C43" s="66"/>
      <c r="D43" s="66"/>
      <c r="E43" s="1"/>
      <c r="I43" s="26">
        <v>2538</v>
      </c>
      <c r="J43" s="25">
        <v>649.6</v>
      </c>
      <c r="K43" s="26"/>
      <c r="S43" s="26"/>
      <c r="Y43" s="6"/>
      <c r="Z43" s="6"/>
      <c r="AA43" s="6"/>
      <c r="AB43" s="6"/>
    </row>
    <row r="44" spans="1:28" ht="21.75">
      <c r="A44" s="24"/>
      <c r="B44" s="58"/>
      <c r="C44" s="58"/>
      <c r="D44" s="58"/>
      <c r="E44" s="1"/>
      <c r="I44" s="26">
        <v>2539</v>
      </c>
      <c r="J44" s="25">
        <v>298</v>
      </c>
      <c r="K44" s="26"/>
      <c r="S44" s="26"/>
      <c r="Y44" s="6"/>
      <c r="Z44" s="6"/>
      <c r="AA44" s="6"/>
      <c r="AB44" s="6"/>
    </row>
    <row r="45" spans="1:28" ht="21.75">
      <c r="A45" s="24"/>
      <c r="B45" s="58"/>
      <c r="C45" s="58"/>
      <c r="D45" s="58"/>
      <c r="E45" s="67"/>
      <c r="I45" s="26">
        <v>2540</v>
      </c>
      <c r="J45" s="25">
        <v>468.2</v>
      </c>
      <c r="K45" s="26"/>
      <c r="S45" s="26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6">
        <v>2541</v>
      </c>
      <c r="J46" s="25">
        <v>306.1</v>
      </c>
      <c r="K46" s="26"/>
      <c r="S46" s="26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6">
        <v>2542</v>
      </c>
      <c r="J47" s="25">
        <v>403.4</v>
      </c>
      <c r="K47" s="26"/>
      <c r="S47" s="26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6">
        <v>2543</v>
      </c>
      <c r="J48" s="25">
        <v>238</v>
      </c>
      <c r="K48" s="26"/>
      <c r="S48" s="26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6">
        <v>2544</v>
      </c>
      <c r="J49" s="25">
        <v>563.9</v>
      </c>
      <c r="K49" s="26"/>
      <c r="S49" s="26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26">
        <v>2545</v>
      </c>
      <c r="J50" s="25">
        <v>546.5</v>
      </c>
      <c r="K50" s="26"/>
      <c r="S50" s="26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6">
        <v>2546</v>
      </c>
      <c r="J51" s="25">
        <v>490.3</v>
      </c>
      <c r="K51" s="26"/>
      <c r="S51" s="26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6">
        <v>2547</v>
      </c>
      <c r="J52" s="25">
        <v>597.4</v>
      </c>
      <c r="K52" s="26"/>
      <c r="S52" s="26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70">
        <v>2548</v>
      </c>
      <c r="J53" s="25">
        <v>482.5</v>
      </c>
      <c r="K53" s="26"/>
      <c r="S53" s="26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26">
        <v>2549</v>
      </c>
      <c r="J54" s="25">
        <v>323.25</v>
      </c>
      <c r="K54" s="26"/>
      <c r="S54" s="26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6">
        <v>2550</v>
      </c>
      <c r="J55" s="25">
        <v>277.7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70">
        <v>2551</v>
      </c>
      <c r="J56" s="25">
        <v>403.4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2552</v>
      </c>
      <c r="J57" s="79">
        <v>250.8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2553</v>
      </c>
      <c r="J58" s="79">
        <v>494</v>
      </c>
      <c r="K58" s="26"/>
      <c r="S58" s="26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70">
        <v>2554</v>
      </c>
      <c r="J59" s="25">
        <v>456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0">
        <v>2555</v>
      </c>
      <c r="J60" s="25">
        <v>280.25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2556</v>
      </c>
      <c r="J61" s="25">
        <v>303.8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70">
        <v>2557</v>
      </c>
      <c r="J62" s="25">
        <v>352.96</v>
      </c>
      <c r="K62" s="26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70">
        <v>2558</v>
      </c>
      <c r="J63" s="80">
        <v>185.76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9"/>
      <c r="H64" s="59"/>
      <c r="I64" s="26">
        <v>2559</v>
      </c>
      <c r="J64" s="81">
        <v>314.15</v>
      </c>
      <c r="K64" s="75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70">
        <v>2560</v>
      </c>
      <c r="J65" s="25">
        <v>375.5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6">
        <f>IF($A$79&gt;=6,VLOOKUP($F$78,$X$3:$AC$38,$A$79-4),VLOOKUP($A$78,$X$3:$AC$38,$A$79+1))</f>
        <v>0.530864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6">
        <f>IF($A$79&gt;=6,VLOOKUP($F$78,$Y$58:$AD$97,$A$79-4),VLOOKUP($A$78,$Y$58:$AD$97,$A$79+1))</f>
        <v>1.091446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7">
        <f>B81/V6</f>
        <v>0.007124503673444754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8">
        <f>V4-(B80/B83)</f>
        <v>330.72238140462525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0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0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0"/>
      <c r="J93" s="70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0"/>
      <c r="J94" s="70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2018-06-22T02:16:22Z</dcterms:modified>
  <cp:category/>
  <cp:version/>
  <cp:contentType/>
  <cp:contentStatus/>
</cp:coreProperties>
</file>