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<sst xmlns="http://schemas.openxmlformats.org/spreadsheetml/2006/main" count="50" uniqueCount="25">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</sst>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right"/>
    </xf>
    <xf numFmtId="1" fontId="4" fillId="33" borderId="2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39898523"/>
        <c:axId val="59623300"/>
      </c:scatterChart>
      <c:valAx>
        <c:axId val="398985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623300"/>
        <c:crossesAt val="10"/>
        <c:crossBetween val="midCat"/>
        <c:dispUnits/>
        <c:majorUnit val="10"/>
      </c:valAx>
      <c:valAx>
        <c:axId val="5962330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898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15</xdr:col>
      <xdr:colOff>200025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333625" y="0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813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95575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7.140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7" width="5.8515625" style="2" customWidth="1"/>
    <col min="18" max="18" width="6.421875" style="2" customWidth="1"/>
    <col min="19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388.2126666666667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22272.772482298828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2536</v>
      </c>
      <c r="B6" s="74">
        <v>236.2</v>
      </c>
      <c r="C6" s="77">
        <v>2563</v>
      </c>
      <c r="D6" s="82">
        <v>174.1</v>
      </c>
      <c r="E6" s="1"/>
      <c r="F6" s="2"/>
      <c r="K6" s="4" t="s">
        <v>7</v>
      </c>
      <c r="M6" s="9" t="s">
        <v>0</v>
      </c>
      <c r="R6" s="84"/>
      <c r="T6" s="4" t="s">
        <v>8</v>
      </c>
      <c r="V6" s="10">
        <f>STDEV(J41:J70)</f>
        <v>149.2406529143411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833.2</v>
      </c>
      <c r="C7" s="81">
        <v>2564</v>
      </c>
      <c r="D7" s="83">
        <v>230.61</v>
      </c>
      <c r="E7" s="1"/>
      <c r="F7" s="2"/>
      <c r="R7" s="8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649.6</v>
      </c>
      <c r="C8" s="81">
        <v>2565</v>
      </c>
      <c r="D8" s="83">
        <v>400.6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298</v>
      </c>
      <c r="C9" s="13"/>
      <c r="D9" s="14"/>
      <c r="E9" s="16"/>
      <c r="F9" s="16"/>
      <c r="U9" s="2" t="s">
        <v>16</v>
      </c>
      <c r="V9" s="17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468.2</v>
      </c>
      <c r="C10" s="13"/>
      <c r="D10" s="14"/>
      <c r="E10" s="18"/>
      <c r="F10" s="19"/>
      <c r="U10" s="2" t="s">
        <v>17</v>
      </c>
      <c r="V10" s="17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306.1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403.4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238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563.9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546.5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490.3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597.4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482.5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323.25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6">
        <v>277.7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6">
        <v>403.4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250.8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494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456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280.25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303.8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6">
        <v>352.96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6">
        <v>185.76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8">
        <v>314.15</v>
      </c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9">
        <v>375.5</v>
      </c>
      <c r="C30" s="31"/>
      <c r="D30" s="32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6">
        <v>389.6</v>
      </c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>
        <v>2562</v>
      </c>
      <c r="B32" s="80">
        <v>320.6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2"/>
      <c r="C33" s="43" t="s">
        <v>9</v>
      </c>
      <c r="D33" s="44">
        <v>2</v>
      </c>
      <c r="E33" s="45">
        <v>3</v>
      </c>
      <c r="F33" s="45">
        <v>4</v>
      </c>
      <c r="G33" s="45">
        <v>5</v>
      </c>
      <c r="H33" s="45">
        <v>6</v>
      </c>
      <c r="I33" s="45">
        <v>10</v>
      </c>
      <c r="J33" s="45">
        <v>20</v>
      </c>
      <c r="K33" s="45">
        <v>25</v>
      </c>
      <c r="L33" s="45">
        <v>50</v>
      </c>
      <c r="M33" s="45">
        <v>100</v>
      </c>
      <c r="N33" s="45">
        <v>200</v>
      </c>
      <c r="O33" s="45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2"/>
      <c r="C34" s="46" t="s">
        <v>2</v>
      </c>
      <c r="D34" s="47">
        <f aca="true" t="shared" si="1" ref="D34:O34">ROUND((((-LN(-LN(1-1/D33)))+$B$83*$B$84)/$B$83),2)</f>
        <v>365.44</v>
      </c>
      <c r="E34" s="46">
        <f t="shared" si="1"/>
        <v>437.38</v>
      </c>
      <c r="F34" s="48">
        <f t="shared" si="1"/>
        <v>483.43</v>
      </c>
      <c r="G34" s="48">
        <f t="shared" si="1"/>
        <v>517.51</v>
      </c>
      <c r="H34" s="48">
        <f t="shared" si="1"/>
        <v>544.62</v>
      </c>
      <c r="I34" s="48">
        <f t="shared" si="1"/>
        <v>618.19</v>
      </c>
      <c r="J34" s="48">
        <f t="shared" si="1"/>
        <v>714.76</v>
      </c>
      <c r="K34" s="48">
        <f t="shared" si="1"/>
        <v>745.4</v>
      </c>
      <c r="L34" s="48">
        <f t="shared" si="1"/>
        <v>839.77</v>
      </c>
      <c r="M34" s="48">
        <f t="shared" si="1"/>
        <v>933.45</v>
      </c>
      <c r="N34" s="48">
        <f t="shared" si="1"/>
        <v>1026.78</v>
      </c>
      <c r="O34" s="48">
        <f t="shared" si="1"/>
        <v>1149.91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2"/>
      <c r="C36" s="51"/>
      <c r="D36" s="52" t="s">
        <v>10</v>
      </c>
      <c r="E36" s="53"/>
      <c r="F36" s="53" t="s">
        <v>18</v>
      </c>
      <c r="G36" s="53"/>
      <c r="H36" s="53"/>
      <c r="I36" s="53"/>
      <c r="J36" s="53"/>
      <c r="K36" s="53"/>
      <c r="L36" s="53"/>
      <c r="M36" s="54"/>
      <c r="N36" s="54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2"/>
      <c r="C37" s="42"/>
      <c r="D37" s="42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2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4"/>
      <c r="N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2"/>
      <c r="C41" s="42"/>
      <c r="D41" s="42"/>
      <c r="E41" s="19"/>
      <c r="G41" s="56" t="s">
        <v>20</v>
      </c>
      <c r="I41" s="22">
        <v>2536</v>
      </c>
      <c r="J41" s="21">
        <v>236.2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2537</v>
      </c>
      <c r="J42" s="21">
        <v>833.2</v>
      </c>
      <c r="K42" s="22"/>
      <c r="S42" s="22"/>
      <c r="Y42" s="6"/>
      <c r="Z42" s="6"/>
      <c r="AA42" s="6"/>
      <c r="AB42" s="6"/>
    </row>
    <row r="43" spans="1:28" ht="21.75">
      <c r="A43" s="20"/>
      <c r="B43" s="57"/>
      <c r="C43" s="57"/>
      <c r="D43" s="57"/>
      <c r="E43" s="1"/>
      <c r="I43" s="22">
        <v>2538</v>
      </c>
      <c r="J43" s="21">
        <v>649.6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2539</v>
      </c>
      <c r="J44" s="21">
        <v>298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58"/>
      <c r="I45" s="22">
        <v>2540</v>
      </c>
      <c r="J45" s="21">
        <v>468.2</v>
      </c>
      <c r="K45" s="22"/>
      <c r="S45" s="22"/>
      <c r="Y45" s="6"/>
      <c r="Z45" s="6"/>
      <c r="AA45" s="6"/>
      <c r="AB45" s="6"/>
    </row>
    <row r="46" spans="1:28" ht="21.75">
      <c r="A46" s="59"/>
      <c r="B46" s="60"/>
      <c r="C46" s="60"/>
      <c r="D46" s="60"/>
      <c r="E46" s="58"/>
      <c r="I46" s="22">
        <v>2541</v>
      </c>
      <c r="J46" s="21">
        <v>306.1</v>
      </c>
      <c r="K46" s="22"/>
      <c r="S46" s="22"/>
      <c r="Y46" s="6"/>
      <c r="Z46" s="6"/>
      <c r="AA46" s="6"/>
      <c r="AB46" s="6"/>
    </row>
    <row r="47" spans="1:28" ht="21.75">
      <c r="A47" s="59"/>
      <c r="B47" s="60"/>
      <c r="C47" s="60"/>
      <c r="D47" s="60"/>
      <c r="E47" s="58"/>
      <c r="I47" s="22">
        <v>2542</v>
      </c>
      <c r="J47" s="21">
        <v>403.4</v>
      </c>
      <c r="K47" s="22"/>
      <c r="S47" s="22"/>
      <c r="Y47" s="6"/>
      <c r="Z47" s="6"/>
      <c r="AA47" s="6"/>
      <c r="AB47" s="6"/>
    </row>
    <row r="48" spans="1:28" ht="21.75">
      <c r="A48" s="59"/>
      <c r="B48" s="60"/>
      <c r="C48" s="60"/>
      <c r="D48" s="60"/>
      <c r="E48" s="58"/>
      <c r="I48" s="22">
        <v>2543</v>
      </c>
      <c r="J48" s="21">
        <v>238</v>
      </c>
      <c r="K48" s="22"/>
      <c r="S48" s="22"/>
      <c r="Y48" s="6"/>
      <c r="Z48" s="6"/>
      <c r="AA48" s="6"/>
      <c r="AB48" s="6"/>
    </row>
    <row r="49" spans="1:28" ht="21.75">
      <c r="A49" s="59"/>
      <c r="B49" s="60"/>
      <c r="C49" s="60"/>
      <c r="D49" s="60"/>
      <c r="E49" s="58"/>
      <c r="I49" s="22">
        <v>2544</v>
      </c>
      <c r="J49" s="21">
        <v>563.9</v>
      </c>
      <c r="K49" s="22"/>
      <c r="S49" s="22"/>
      <c r="Y49" s="6"/>
      <c r="Z49" s="6"/>
      <c r="AA49" s="6"/>
      <c r="AB49" s="6"/>
    </row>
    <row r="50" spans="1:28" ht="21.75">
      <c r="A50" s="59"/>
      <c r="B50" s="60"/>
      <c r="C50" s="60"/>
      <c r="D50" s="60"/>
      <c r="E50" s="58"/>
      <c r="I50" s="22">
        <v>2545</v>
      </c>
      <c r="J50" s="21">
        <v>546.5</v>
      </c>
      <c r="K50" s="22"/>
      <c r="S50" s="22"/>
      <c r="Y50" s="6"/>
      <c r="Z50" s="6"/>
      <c r="AA50" s="6"/>
      <c r="AB50" s="6"/>
    </row>
    <row r="51" spans="1:28" ht="21.75">
      <c r="A51" s="59"/>
      <c r="B51" s="60"/>
      <c r="C51" s="60"/>
      <c r="D51" s="60"/>
      <c r="E51" s="58"/>
      <c r="I51" s="22">
        <v>2546</v>
      </c>
      <c r="J51" s="21">
        <v>490.3</v>
      </c>
      <c r="K51" s="22"/>
      <c r="S51" s="22"/>
      <c r="Y51" s="6"/>
      <c r="Z51" s="6"/>
      <c r="AA51" s="6"/>
      <c r="AB51" s="6"/>
    </row>
    <row r="52" spans="1:28" ht="21.75">
      <c r="A52" s="59"/>
      <c r="B52" s="60"/>
      <c r="C52" s="60"/>
      <c r="D52" s="60"/>
      <c r="E52" s="58"/>
      <c r="I52" s="22">
        <v>2547</v>
      </c>
      <c r="J52" s="21">
        <v>597.4</v>
      </c>
      <c r="K52" s="22"/>
      <c r="S52" s="22"/>
      <c r="Y52" s="6"/>
      <c r="Z52" s="6"/>
      <c r="AA52" s="6"/>
      <c r="AB52" s="6"/>
    </row>
    <row r="53" spans="1:28" ht="21.75">
      <c r="A53" s="59"/>
      <c r="B53" s="60"/>
      <c r="C53" s="60"/>
      <c r="D53" s="60"/>
      <c r="E53" s="58"/>
      <c r="I53" s="61">
        <v>2548</v>
      </c>
      <c r="J53" s="21">
        <v>482.5</v>
      </c>
      <c r="K53" s="22"/>
      <c r="S53" s="22"/>
      <c r="Y53" s="6"/>
      <c r="Z53" s="6"/>
      <c r="AA53" s="6"/>
      <c r="AB53" s="6"/>
    </row>
    <row r="54" spans="1:28" ht="21.75">
      <c r="A54" s="59"/>
      <c r="B54" s="58"/>
      <c r="C54" s="58"/>
      <c r="D54" s="58"/>
      <c r="E54" s="58"/>
      <c r="I54" s="22">
        <v>2549</v>
      </c>
      <c r="J54" s="21">
        <v>323.25</v>
      </c>
      <c r="K54" s="22"/>
      <c r="S54" s="22"/>
      <c r="Y54" s="6"/>
      <c r="Z54" s="6"/>
      <c r="AA54" s="6"/>
      <c r="AB54" s="6"/>
    </row>
    <row r="55" spans="1:28" ht="21.75">
      <c r="A55" s="59"/>
      <c r="B55" s="58"/>
      <c r="C55" s="58"/>
      <c r="D55" s="58"/>
      <c r="E55" s="58"/>
      <c r="I55" s="22">
        <v>2550</v>
      </c>
      <c r="J55" s="21">
        <v>277.7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61">
        <v>2551</v>
      </c>
      <c r="J56" s="21">
        <v>403.4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2552</v>
      </c>
      <c r="J57" s="70">
        <v>250.8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2553</v>
      </c>
      <c r="J58" s="70">
        <v>494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1">
        <v>2554</v>
      </c>
      <c r="J59" s="21">
        <v>456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1">
        <v>2555</v>
      </c>
      <c r="J60" s="21">
        <v>280.25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2556</v>
      </c>
      <c r="J61" s="21">
        <v>303.8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1">
        <v>2557</v>
      </c>
      <c r="J62" s="21">
        <v>352.96</v>
      </c>
      <c r="K62" s="22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3"/>
      <c r="C63" s="63"/>
      <c r="D63" s="63"/>
      <c r="E63" s="63"/>
      <c r="F63" s="63"/>
      <c r="G63" s="7"/>
      <c r="H63" s="7"/>
      <c r="I63" s="61">
        <v>2558</v>
      </c>
      <c r="J63" s="71">
        <v>185.76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50"/>
      <c r="H64" s="50"/>
      <c r="I64" s="22">
        <v>2559</v>
      </c>
      <c r="J64" s="72">
        <v>314.15</v>
      </c>
      <c r="K64" s="6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1">
        <v>2560</v>
      </c>
      <c r="J65" s="21">
        <v>375.5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1">
        <v>2561</v>
      </c>
      <c r="J66" s="21">
        <v>389.6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>
        <v>2562</v>
      </c>
      <c r="J67" s="21">
        <v>320.6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1">
        <v>2563</v>
      </c>
      <c r="J68" s="21">
        <v>174.1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>
        <v>2564</v>
      </c>
      <c r="J69" s="21">
        <v>230.61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>
        <v>2565</v>
      </c>
      <c r="J70" s="21">
        <v>400.6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7">
        <f>IF($A$79&gt;=6,VLOOKUP($F$78,$X$3:$AC$38,$A$79-4),VLOOKUP($A$78,$X$3:$AC$38,$A$79+1))</f>
        <v>0.536221</v>
      </c>
      <c r="C80" s="67"/>
      <c r="D80" s="67"/>
      <c r="E80" s="6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7">
        <f>IF($A$79&gt;=6,VLOOKUP($F$78,$Y$58:$AD$97,$A$79-4),VLOOKUP($A$78,$Y$58:$AD$97,$A$79+1))</f>
        <v>1.112374</v>
      </c>
      <c r="C81" s="67"/>
      <c r="D81" s="67"/>
      <c r="E81" s="6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8">
        <f>B81/V6</f>
        <v>0.0074535589216328585</v>
      </c>
      <c r="C83" s="68"/>
      <c r="D83" s="68"/>
      <c r="E83" s="6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9">
        <f>V4-(B80/B83)</f>
        <v>316.2710605644197</v>
      </c>
      <c r="C84" s="68"/>
      <c r="D84" s="68"/>
      <c r="E84" s="6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1"/>
      <c r="J93" s="6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1"/>
      <c r="J94" s="6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2021-07-27T07:32:35Z</cp:lastPrinted>
  <dcterms:created xsi:type="dcterms:W3CDTF">2001-08-27T04:05:15Z</dcterms:created>
  <dcterms:modified xsi:type="dcterms:W3CDTF">2023-06-07T03:40:57Z</dcterms:modified>
  <cp:category/>
  <cp:version/>
  <cp:contentType/>
  <cp:contentStatus/>
</cp:coreProperties>
</file>