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<sst xmlns="http://schemas.openxmlformats.org/spreadsheetml/2006/main" count="50" uniqueCount="25">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</sst>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25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/>
    </xf>
    <xf numFmtId="225" fontId="4" fillId="0" borderId="26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 อ.เมือง จ.พะเยา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63478274"/>
        <c:axId val="37950043"/>
      </c:scatterChart>
      <c:valAx>
        <c:axId val="634782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950043"/>
        <c:crossesAt val="10"/>
        <c:crossBetween val="midCat"/>
        <c:dispUnits/>
        <c:majorUnit val="10"/>
      </c:valAx>
      <c:valAx>
        <c:axId val="3795004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478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28575</xdr:rowOff>
    </xdr:from>
    <xdr:to>
      <xdr:col>16</xdr:col>
      <xdr:colOff>161925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600325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2" sqref="R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51.05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829.7062842105263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2546</v>
      </c>
      <c r="B6" s="83">
        <v>62.3</v>
      </c>
      <c r="C6" s="79"/>
      <c r="D6" s="80"/>
      <c r="E6" s="86"/>
      <c r="F6" s="2"/>
      <c r="K6" s="4" t="s">
        <v>7</v>
      </c>
      <c r="M6" s="9" t="s">
        <v>0</v>
      </c>
      <c r="T6" s="4" t="s">
        <v>8</v>
      </c>
      <c r="V6" s="10">
        <f>STDEV(J41:J60)</f>
        <v>28.804622618783366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84">
        <v>66.4</v>
      </c>
      <c r="C7" s="12"/>
      <c r="D7" s="13"/>
      <c r="E7" s="86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84">
        <v>77.2</v>
      </c>
      <c r="C8" s="12"/>
      <c r="D8" s="13"/>
      <c r="E8" s="87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84">
        <v>54.3</v>
      </c>
      <c r="C9" s="12"/>
      <c r="D9" s="13"/>
      <c r="E9" s="15"/>
      <c r="F9" s="15"/>
      <c r="U9" s="2" t="s">
        <v>16</v>
      </c>
      <c r="V9" s="16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84">
        <v>42</v>
      </c>
      <c r="C10" s="12"/>
      <c r="D10" s="13"/>
      <c r="E10" s="18"/>
      <c r="F10" s="18"/>
      <c r="U10" s="2" t="s">
        <v>17</v>
      </c>
      <c r="V10" s="16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84">
        <v>26.2</v>
      </c>
      <c r="C11" s="12"/>
      <c r="D11" s="13"/>
      <c r="E11" s="18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84">
        <v>18.8</v>
      </c>
      <c r="C12" s="12"/>
      <c r="D12" s="13"/>
      <c r="E12" s="18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84">
        <v>47.04</v>
      </c>
      <c r="C13" s="12"/>
      <c r="D13" s="13"/>
      <c r="E13" s="18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84">
        <v>49.23</v>
      </c>
      <c r="C14" s="12"/>
      <c r="D14" s="13"/>
      <c r="E14" s="18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84">
        <v>50.28</v>
      </c>
      <c r="C15" s="12"/>
      <c r="D15" s="13"/>
      <c r="E15" s="18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84">
        <v>33.36</v>
      </c>
      <c r="C16" s="12"/>
      <c r="D16" s="13"/>
      <c r="E16" s="18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84">
        <v>99.7</v>
      </c>
      <c r="C17" s="12"/>
      <c r="D17" s="13"/>
      <c r="E17" s="18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84">
        <v>0.83</v>
      </c>
      <c r="C18" s="12"/>
      <c r="D18" s="13"/>
      <c r="E18" s="18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84">
        <v>76</v>
      </c>
      <c r="C19" s="23"/>
      <c r="D19" s="24"/>
      <c r="E19" s="18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85">
        <v>106.25</v>
      </c>
      <c r="C20" s="23"/>
      <c r="D20" s="24"/>
      <c r="E20" s="18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85">
        <v>64.05</v>
      </c>
      <c r="C21" s="12"/>
      <c r="D21" s="13"/>
      <c r="E21" s="18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84">
        <v>30.79</v>
      </c>
      <c r="C22" s="12"/>
      <c r="D22" s="13"/>
      <c r="E22" s="18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84">
        <v>0.92</v>
      </c>
      <c r="C23" s="12"/>
      <c r="D23" s="13"/>
      <c r="E23" s="18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84">
        <v>36.5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2565</v>
      </c>
      <c r="B25" s="84">
        <v>78.85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6"/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2"/>
      <c r="B30" s="33"/>
      <c r="C30" s="34"/>
      <c r="D30" s="35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6"/>
      <c r="B31" s="25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7"/>
      <c r="C34" s="51" t="s">
        <v>2</v>
      </c>
      <c r="D34" s="52">
        <f>ROUND((((-LN(-LN(1-1/D33)))+$B$83*$B$84)/$B$83),2)</f>
        <v>46.79</v>
      </c>
      <c r="E34" s="51">
        <f aca="true" t="shared" si="1" ref="E34:O34">ROUND((((-LN(-LN(1-1/E33)))+$B$83*$B$84)/$B$83),2)</f>
        <v>61.33</v>
      </c>
      <c r="F34" s="53">
        <f t="shared" si="1"/>
        <v>70.63</v>
      </c>
      <c r="G34" s="53">
        <f t="shared" si="1"/>
        <v>77.51</v>
      </c>
      <c r="H34" s="53">
        <f t="shared" si="1"/>
        <v>82.99</v>
      </c>
      <c r="I34" s="53">
        <f t="shared" si="1"/>
        <v>97.85</v>
      </c>
      <c r="J34" s="53">
        <f t="shared" si="1"/>
        <v>117.36</v>
      </c>
      <c r="K34" s="53">
        <f t="shared" si="1"/>
        <v>123.55</v>
      </c>
      <c r="L34" s="53">
        <f t="shared" si="1"/>
        <v>142.61</v>
      </c>
      <c r="M34" s="53">
        <f t="shared" si="1"/>
        <v>161.53</v>
      </c>
      <c r="N34" s="53">
        <f t="shared" si="1"/>
        <v>180.39</v>
      </c>
      <c r="O34" s="53">
        <f t="shared" si="1"/>
        <v>205.26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4"/>
      <c r="C35" s="54"/>
      <c r="D35" s="54"/>
      <c r="E35" s="1"/>
      <c r="F35" s="2"/>
      <c r="S35" s="21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1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47"/>
      <c r="C37" s="47"/>
      <c r="D37" s="47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">
      <c r="A39" s="21"/>
      <c r="B39" s="47"/>
      <c r="C39" s="47"/>
      <c r="D39" s="47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7"/>
      <c r="C41" s="47"/>
      <c r="D41" s="47"/>
      <c r="E41" s="18"/>
      <c r="G41" s="61" t="s">
        <v>20</v>
      </c>
      <c r="I41" s="21">
        <v>2546</v>
      </c>
      <c r="J41" s="20">
        <v>62.3</v>
      </c>
      <c r="K41" s="21"/>
      <c r="S41" s="21"/>
      <c r="Y41" s="6"/>
      <c r="Z41" s="6"/>
      <c r="AA41" s="6"/>
      <c r="AB41" s="6"/>
    </row>
    <row r="42" spans="1:28" ht="21.75">
      <c r="A42" s="19"/>
      <c r="B42" s="54"/>
      <c r="C42" s="54"/>
      <c r="D42" s="54"/>
      <c r="E42" s="1"/>
      <c r="I42" s="21">
        <v>2547</v>
      </c>
      <c r="J42" s="20">
        <v>66.4</v>
      </c>
      <c r="K42" s="21"/>
      <c r="S42" s="21"/>
      <c r="Y42" s="6"/>
      <c r="Z42" s="6"/>
      <c r="AA42" s="6"/>
      <c r="AB42" s="6"/>
    </row>
    <row r="43" spans="1:28" ht="21.75">
      <c r="A43" s="19"/>
      <c r="B43" s="62"/>
      <c r="C43" s="62"/>
      <c r="D43" s="62"/>
      <c r="E43" s="1"/>
      <c r="I43" s="21">
        <v>2548</v>
      </c>
      <c r="J43" s="20">
        <v>77.2</v>
      </c>
      <c r="K43" s="21"/>
      <c r="S43" s="21"/>
      <c r="Y43" s="6"/>
      <c r="Z43" s="6"/>
      <c r="AA43" s="6"/>
      <c r="AB43" s="6"/>
    </row>
    <row r="44" spans="1:28" ht="21.75">
      <c r="A44" s="19"/>
      <c r="B44" s="54"/>
      <c r="C44" s="54"/>
      <c r="D44" s="54"/>
      <c r="E44" s="1"/>
      <c r="I44" s="21">
        <v>2549</v>
      </c>
      <c r="J44" s="20">
        <v>54.3</v>
      </c>
      <c r="K44" s="21"/>
      <c r="S44" s="21"/>
      <c r="Y44" s="6"/>
      <c r="Z44" s="6"/>
      <c r="AA44" s="6"/>
      <c r="AB44" s="6"/>
    </row>
    <row r="45" spans="1:28" ht="21.75">
      <c r="A45" s="19"/>
      <c r="B45" s="54"/>
      <c r="C45" s="54"/>
      <c r="D45" s="54"/>
      <c r="E45" s="63"/>
      <c r="I45" s="21">
        <v>2550</v>
      </c>
      <c r="J45" s="20">
        <v>42</v>
      </c>
      <c r="K45" s="21"/>
      <c r="S45" s="21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1">
        <v>2551</v>
      </c>
      <c r="J46" s="20">
        <v>26.2</v>
      </c>
      <c r="K46" s="21"/>
      <c r="S46" s="21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1">
        <v>2552</v>
      </c>
      <c r="J47" s="20">
        <v>18.8</v>
      </c>
      <c r="K47" s="21"/>
      <c r="S47" s="21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1">
        <v>2553</v>
      </c>
      <c r="J48" s="20">
        <v>47.04</v>
      </c>
      <c r="K48" s="21"/>
      <c r="S48" s="21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1">
        <v>2554</v>
      </c>
      <c r="J49" s="20">
        <v>49.23</v>
      </c>
      <c r="K49" s="21"/>
      <c r="S49" s="21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66">
        <v>2555</v>
      </c>
      <c r="J50" s="20">
        <v>50.28</v>
      </c>
      <c r="K50" s="21"/>
      <c r="S50" s="21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1">
        <v>2556</v>
      </c>
      <c r="J51" s="20">
        <v>33.36</v>
      </c>
      <c r="K51" s="21"/>
      <c r="S51" s="21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1">
        <v>2557</v>
      </c>
      <c r="J52" s="20">
        <v>99.7</v>
      </c>
      <c r="K52" s="21"/>
      <c r="S52" s="21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66">
        <v>2558</v>
      </c>
      <c r="J53" s="20">
        <v>0.83</v>
      </c>
      <c r="K53" s="21"/>
      <c r="S53" s="21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1">
        <v>2559</v>
      </c>
      <c r="J54" s="20">
        <v>76</v>
      </c>
      <c r="K54" s="21"/>
      <c r="S54" s="21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1">
        <v>2560</v>
      </c>
      <c r="J55" s="20">
        <v>106.25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66">
        <v>2561</v>
      </c>
      <c r="J56" s="20">
        <v>64.05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2562</v>
      </c>
      <c r="J57" s="77">
        <v>30.79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2563</v>
      </c>
      <c r="J58" s="77">
        <v>0.92</v>
      </c>
      <c r="K58" s="21"/>
      <c r="S58" s="21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6">
        <v>2564</v>
      </c>
      <c r="J59" s="20">
        <v>36.5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2565</v>
      </c>
      <c r="J60" s="20">
        <v>78.85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1"/>
      <c r="J61" s="20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1"/>
      <c r="J62" s="21"/>
      <c r="K62" s="21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8"/>
      <c r="C63" s="68"/>
      <c r="D63" s="68"/>
      <c r="E63" s="68"/>
      <c r="F63" s="68"/>
      <c r="G63" s="7"/>
      <c r="H63" s="7"/>
      <c r="I63" s="69"/>
      <c r="J63" s="69"/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0"/>
      <c r="C64" s="70"/>
      <c r="D64" s="70"/>
      <c r="E64" s="70"/>
      <c r="F64" s="70"/>
      <c r="G64" s="55"/>
      <c r="H64" s="55"/>
      <c r="I64" s="71"/>
      <c r="J64" s="72"/>
      <c r="K64" s="73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4">
        <f>IF($A$79&gt;=6,VLOOKUP($F$78,$X$3:$AC$38,$A$79-4),VLOOKUP($A$78,$X$3:$AC$38,$A$79+1))</f>
        <v>0.523552</v>
      </c>
      <c r="C80" s="74"/>
      <c r="D80" s="74"/>
      <c r="E80" s="74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4">
        <f>IF($A$79&gt;=6,VLOOKUP($F$78,$Y$58:$AD$97,$A$79-4),VLOOKUP($A$78,$Y$58:$AD$97,$A$79+1))</f>
        <v>1.062822</v>
      </c>
      <c r="C81" s="74"/>
      <c r="D81" s="74"/>
      <c r="E81" s="74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5">
        <f>B81/V6</f>
        <v>0.036897619318467946</v>
      </c>
      <c r="C83" s="75"/>
      <c r="D83" s="75"/>
      <c r="E83" s="75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6">
        <f>V4-(B80/B83)</f>
        <v>36.86068346222672</v>
      </c>
      <c r="C84" s="75"/>
      <c r="D84" s="75"/>
      <c r="E84" s="75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66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66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6"/>
      <c r="J93" s="66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6"/>
      <c r="J94" s="66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2023-06-07T03:43:03Z</dcterms:modified>
  <cp:category/>
  <cp:version/>
  <cp:contentType/>
  <cp:contentStatus/>
</cp:coreProperties>
</file>