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KH.89" sheetId="1" r:id="rId1"/>
    <sheet name="Sheet2" sheetId="2" r:id="rId2"/>
    <sheet name="Sheet3" sheetId="3" r:id="rId3"/>
  </sheets>
  <definedNames>
    <definedName name="_xlnm.Print_Area" localSheetId="0">'รอบปีน้ำสูงสุดKH.89'!$A$1:$Q$34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<sst xmlns="http://schemas.openxmlformats.org/spreadsheetml/2006/main" count="50" uniqueCount="25">
  <si>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</si>
  <si>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</si>
  <si>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</si>
  <si>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</si>
  <si>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</si>
  <si>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</si>
  <si>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</si>
  <si>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</si>
  <si>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</si>
  <si>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</si>
  <si>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</si>
  <si>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</si>
  <si>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</si>
  <si>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</si>
  <si>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</si>
  <si>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</si>
  <si>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</si>
  <si>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</si>
  <si>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</si>
  <si>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</si>
  <si>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</si>
  <si>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</si>
  <si>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</si>
  <si>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KH.89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</si>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</sst>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Fill="1" applyBorder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0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 horizontal="right"/>
    </xf>
    <xf numFmtId="2" fontId="4" fillId="0" borderId="22" xfId="0" applyNumberFormat="1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'รอบปีน้ำสูงสุดKH.89'!$D$33:$O$33</c:f>
              <c:numCache/>
            </c:numRef>
          </c:xVal>
          <c:yVal>
            <c:numRef>
              <c:f>'รอบปีน้ำสูงสุดKH.89'!$D$34:$O$34</c:f>
              <c:numCache/>
            </c:numRef>
          </c:yVal>
          <c:smooth val="0"/>
        </c:ser>
        <c:axId val="28032894"/>
        <c:axId val="50969455"/>
      </c:scatterChart>
      <c:valAx>
        <c:axId val="280328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969455"/>
        <c:crossesAt val="10"/>
        <c:crossBetween val="midCat"/>
        <c:dispUnits/>
        <c:majorUnit val="10"/>
      </c:valAx>
      <c:valAx>
        <c:axId val="5096945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032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6" width="5.8515625" style="2" customWidth="1"/>
    <col min="17" max="17" width="6.28125" style="2" customWidth="1"/>
    <col min="18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COUNT(J41:J70)</f>
        <v>30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AVERAGE(J41:J70)</f>
        <v>63.56133333333334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2" t="s">
        <v>1</v>
      </c>
      <c r="B5" s="73" t="s">
        <v>19</v>
      </c>
      <c r="C5" s="72" t="s">
        <v>1</v>
      </c>
      <c r="D5" s="7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(VAR(J41:J70))</f>
        <v>765.5785912643669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1">
        <v>2536</v>
      </c>
      <c r="B6" s="77">
        <v>36.7</v>
      </c>
      <c r="C6" s="71">
        <v>2563</v>
      </c>
      <c r="D6" s="83">
        <v>41.3</v>
      </c>
      <c r="E6" s="1"/>
      <c r="F6" s="2"/>
      <c r="K6" s="4" t="s">
        <v>7</v>
      </c>
      <c r="M6" s="9" t="s">
        <v>0</v>
      </c>
      <c r="Q6" s="74"/>
      <c r="T6" s="4" t="s">
        <v>8</v>
      </c>
      <c r="V6" s="10">
        <f>STDEV(J41:J70)</f>
        <v>27.669090900576528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78">
        <v>69.5</v>
      </c>
      <c r="C7" s="85">
        <v>2564</v>
      </c>
      <c r="D7" s="84">
        <v>66.76</v>
      </c>
      <c r="E7" s="1"/>
      <c r="F7" s="2"/>
      <c r="Q7" s="74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78">
        <v>101.5</v>
      </c>
      <c r="C8" s="85">
        <v>2565</v>
      </c>
      <c r="D8" s="84">
        <v>106.9</v>
      </c>
      <c r="E8" s="14"/>
      <c r="F8" s="14"/>
      <c r="Q8" s="7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78">
        <v>45</v>
      </c>
      <c r="C9" s="12"/>
      <c r="D9" s="13"/>
      <c r="E9" s="15"/>
      <c r="F9" s="15"/>
      <c r="Q9" s="74"/>
      <c r="U9" s="2" t="s">
        <v>16</v>
      </c>
      <c r="V9" s="16">
        <f>+B80</f>
        <v>0.536221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78">
        <v>49</v>
      </c>
      <c r="C10" s="12"/>
      <c r="D10" s="13"/>
      <c r="E10" s="17"/>
      <c r="F10" s="18"/>
      <c r="Q10" s="74"/>
      <c r="U10" s="2" t="s">
        <v>17</v>
      </c>
      <c r="V10" s="16">
        <f>+B81</f>
        <v>1.112374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78">
        <v>58.24</v>
      </c>
      <c r="C11" s="12"/>
      <c r="D11" s="13"/>
      <c r="E11" s="19"/>
      <c r="F11" s="20"/>
      <c r="Q11" s="7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78">
        <v>47</v>
      </c>
      <c r="C12" s="12"/>
      <c r="D12" s="13"/>
      <c r="E12" s="19"/>
      <c r="F12" s="20"/>
      <c r="Q12" s="7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78">
        <v>22.2</v>
      </c>
      <c r="C13" s="12"/>
      <c r="D13" s="13"/>
      <c r="E13" s="19"/>
      <c r="F13" s="20"/>
      <c r="Q13" s="74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78">
        <v>71.4</v>
      </c>
      <c r="C14" s="12"/>
      <c r="D14" s="13"/>
      <c r="E14" s="19"/>
      <c r="F14" s="20"/>
      <c r="Q14" s="74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78">
        <v>53.18</v>
      </c>
      <c r="C15" s="12"/>
      <c r="D15" s="13"/>
      <c r="E15" s="19"/>
      <c r="F15" s="20"/>
      <c r="Q15" s="74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78">
        <v>71.08</v>
      </c>
      <c r="C16" s="12"/>
      <c r="D16" s="13"/>
      <c r="E16" s="19"/>
      <c r="F16" s="20"/>
      <c r="Q16" s="74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78">
        <v>61.08</v>
      </c>
      <c r="C17" s="12"/>
      <c r="D17" s="13"/>
      <c r="E17" s="19"/>
      <c r="F17" s="20"/>
      <c r="Q17" s="74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78">
        <v>54.96</v>
      </c>
      <c r="C18" s="12"/>
      <c r="D18" s="13"/>
      <c r="E18" s="19"/>
      <c r="F18" s="22"/>
      <c r="Q18" s="74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78">
        <v>67.72</v>
      </c>
      <c r="C19" s="23"/>
      <c r="D19" s="24"/>
      <c r="E19" s="19"/>
      <c r="F19" s="22"/>
      <c r="Q19" s="74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79">
        <v>56.8</v>
      </c>
      <c r="C20" s="23"/>
      <c r="D20" s="24"/>
      <c r="E20" s="19"/>
      <c r="F20" s="22"/>
      <c r="Q20" s="74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79">
        <v>71.56</v>
      </c>
      <c r="C21" s="12"/>
      <c r="D21" s="13"/>
      <c r="E21" s="19"/>
      <c r="F21" s="22"/>
      <c r="Q21" s="74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78">
        <v>54.68</v>
      </c>
      <c r="C22" s="12"/>
      <c r="D22" s="13"/>
      <c r="E22" s="19"/>
      <c r="F22" s="22"/>
      <c r="Q22" s="74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78">
        <v>109.98</v>
      </c>
      <c r="C23" s="12"/>
      <c r="D23" s="13"/>
      <c r="E23" s="19"/>
      <c r="F23" s="22"/>
      <c r="Q23" s="74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78">
        <v>56.02</v>
      </c>
      <c r="C24" s="12"/>
      <c r="D24" s="13"/>
      <c r="E24" s="19"/>
      <c r="F24" s="22"/>
      <c r="Q24" s="74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78">
        <v>62.15</v>
      </c>
      <c r="C25" s="23"/>
      <c r="D25" s="24"/>
      <c r="F25" s="2"/>
      <c r="Q25" s="74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78">
        <v>51.2</v>
      </c>
      <c r="C26" s="23"/>
      <c r="D26" s="24"/>
      <c r="F26" s="2"/>
      <c r="Q26" s="74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79">
        <v>115.13</v>
      </c>
      <c r="C27" s="25"/>
      <c r="D27" s="26"/>
      <c r="F27" s="2"/>
      <c r="Q27" s="74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79">
        <v>26.65</v>
      </c>
      <c r="C28" s="27"/>
      <c r="D28" s="28"/>
      <c r="F28" s="2"/>
      <c r="Q28" s="74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80">
        <v>39.98</v>
      </c>
      <c r="C29" s="25"/>
      <c r="D29" s="28"/>
      <c r="F29" s="2"/>
      <c r="Q29" s="74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81">
        <v>86.84</v>
      </c>
      <c r="C30" s="29"/>
      <c r="D30" s="30"/>
      <c r="E30" s="1"/>
      <c r="F30" s="2"/>
      <c r="Q30" s="74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79">
        <v>134.2</v>
      </c>
      <c r="C31" s="3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75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5">
        <v>2562</v>
      </c>
      <c r="B32" s="82">
        <v>18.13</v>
      </c>
      <c r="C32" s="36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76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0"/>
      <c r="C33" s="41" t="s">
        <v>9</v>
      </c>
      <c r="D33" s="42">
        <v>2</v>
      </c>
      <c r="E33" s="43">
        <v>3</v>
      </c>
      <c r="F33" s="43">
        <v>4</v>
      </c>
      <c r="G33" s="43">
        <v>5</v>
      </c>
      <c r="H33" s="43">
        <v>6</v>
      </c>
      <c r="I33" s="43">
        <v>10</v>
      </c>
      <c r="J33" s="43">
        <v>20</v>
      </c>
      <c r="K33" s="43">
        <v>25</v>
      </c>
      <c r="L33" s="43">
        <v>50</v>
      </c>
      <c r="M33" s="43">
        <v>100</v>
      </c>
      <c r="N33" s="43">
        <v>200</v>
      </c>
      <c r="O33" s="43">
        <v>500</v>
      </c>
      <c r="Q33" s="74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0"/>
      <c r="C34" s="44" t="s">
        <v>2</v>
      </c>
      <c r="D34" s="45">
        <f>ROUND((((-LN(-LN(1-1/D33)))+$B$83*$B$84)/$B$83),2)</f>
        <v>59.34</v>
      </c>
      <c r="E34" s="44">
        <f aca="true" t="shared" si="1" ref="E34:O34">ROUND((((-LN(-LN(1-1/E33)))+$B$83*$B$84)/$B$83),2)</f>
        <v>72.68</v>
      </c>
      <c r="F34" s="46">
        <f t="shared" si="1"/>
        <v>81.21</v>
      </c>
      <c r="G34" s="46">
        <f t="shared" si="1"/>
        <v>87.53</v>
      </c>
      <c r="H34" s="46">
        <f t="shared" si="1"/>
        <v>92.56</v>
      </c>
      <c r="I34" s="46">
        <f t="shared" si="1"/>
        <v>106.2</v>
      </c>
      <c r="J34" s="46">
        <f t="shared" si="1"/>
        <v>124.1</v>
      </c>
      <c r="K34" s="46">
        <f t="shared" si="1"/>
        <v>129.78</v>
      </c>
      <c r="L34" s="46">
        <f t="shared" si="1"/>
        <v>147.28</v>
      </c>
      <c r="M34" s="46">
        <f t="shared" si="1"/>
        <v>164.65</v>
      </c>
      <c r="N34" s="46">
        <f t="shared" si="1"/>
        <v>181.95</v>
      </c>
      <c r="O34" s="46">
        <f t="shared" si="1"/>
        <v>204.78</v>
      </c>
      <c r="Q34" s="74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7"/>
      <c r="C35" s="47"/>
      <c r="D35" s="47"/>
      <c r="E35" s="1"/>
      <c r="F35" s="2"/>
      <c r="S35" s="21"/>
      <c r="T35" s="48"/>
      <c r="U35" s="4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1"/>
      <c r="B36" s="40"/>
      <c r="C36" s="49"/>
      <c r="D36" s="50" t="s">
        <v>10</v>
      </c>
      <c r="E36" s="51"/>
      <c r="F36" s="51" t="s">
        <v>18</v>
      </c>
      <c r="G36" s="51"/>
      <c r="H36" s="51"/>
      <c r="I36" s="51"/>
      <c r="J36" s="51"/>
      <c r="K36" s="51"/>
      <c r="L36" s="51"/>
      <c r="M36" s="52"/>
      <c r="N36" s="52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40"/>
      <c r="C37" s="40"/>
      <c r="D37" s="40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40"/>
      <c r="C38" s="49"/>
      <c r="D38" s="50"/>
      <c r="E38" s="51"/>
      <c r="F38" s="51"/>
      <c r="G38" s="51"/>
      <c r="H38" s="51"/>
      <c r="I38" s="51"/>
      <c r="J38" s="51"/>
      <c r="K38" s="51"/>
      <c r="L38" s="51"/>
      <c r="M38" s="52"/>
      <c r="N38" s="52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3"/>
      <c r="AC38" s="53"/>
    </row>
    <row r="39" spans="1:27" ht="18">
      <c r="A39" s="21"/>
      <c r="B39" s="40"/>
      <c r="C39" s="40"/>
      <c r="D39" s="40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0"/>
      <c r="C41" s="40"/>
      <c r="D41" s="40"/>
      <c r="E41" s="18"/>
      <c r="G41" s="54" t="s">
        <v>20</v>
      </c>
      <c r="I41" s="21">
        <v>2536</v>
      </c>
      <c r="J41" s="20">
        <v>36.7</v>
      </c>
      <c r="K41" s="21"/>
      <c r="L41" s="74"/>
      <c r="S41" s="21"/>
      <c r="Y41" s="6"/>
      <c r="Z41" s="6"/>
      <c r="AA41" s="6"/>
      <c r="AB41" s="6"/>
    </row>
    <row r="42" spans="1:28" ht="21.75">
      <c r="A42" s="19"/>
      <c r="B42" s="47"/>
      <c r="C42" s="47"/>
      <c r="D42" s="47"/>
      <c r="E42" s="1"/>
      <c r="I42" s="21">
        <v>2537</v>
      </c>
      <c r="J42" s="20">
        <v>69.5</v>
      </c>
      <c r="K42" s="21"/>
      <c r="L42" s="74"/>
      <c r="S42" s="21"/>
      <c r="Y42" s="6"/>
      <c r="Z42" s="6"/>
      <c r="AA42" s="6"/>
      <c r="AB42" s="6"/>
    </row>
    <row r="43" spans="1:28" ht="21.75">
      <c r="A43" s="19"/>
      <c r="B43" s="55"/>
      <c r="C43" s="55"/>
      <c r="D43" s="55"/>
      <c r="E43" s="1"/>
      <c r="I43" s="21">
        <v>2538</v>
      </c>
      <c r="J43" s="20">
        <v>101.5</v>
      </c>
      <c r="K43" s="21"/>
      <c r="L43" s="74"/>
      <c r="S43" s="21"/>
      <c r="Y43" s="6"/>
      <c r="Z43" s="6"/>
      <c r="AA43" s="6"/>
      <c r="AB43" s="6"/>
    </row>
    <row r="44" spans="1:28" ht="21.75">
      <c r="A44" s="19"/>
      <c r="B44" s="47"/>
      <c r="C44" s="47"/>
      <c r="D44" s="47"/>
      <c r="E44" s="1"/>
      <c r="I44" s="21">
        <v>2539</v>
      </c>
      <c r="J44" s="20">
        <v>45</v>
      </c>
      <c r="K44" s="21"/>
      <c r="L44" s="74"/>
      <c r="S44" s="21"/>
      <c r="Y44" s="6"/>
      <c r="Z44" s="6"/>
      <c r="AA44" s="6"/>
      <c r="AB44" s="6"/>
    </row>
    <row r="45" spans="1:28" ht="21.75">
      <c r="A45" s="19"/>
      <c r="B45" s="47"/>
      <c r="C45" s="47"/>
      <c r="D45" s="47"/>
      <c r="E45" s="56"/>
      <c r="I45" s="21">
        <v>2540</v>
      </c>
      <c r="J45" s="20">
        <v>49</v>
      </c>
      <c r="K45" s="21"/>
      <c r="L45" s="74"/>
      <c r="S45" s="21"/>
      <c r="Y45" s="6"/>
      <c r="Z45" s="6"/>
      <c r="AA45" s="6"/>
      <c r="AB45" s="6"/>
    </row>
    <row r="46" spans="1:28" ht="21.75">
      <c r="A46" s="57"/>
      <c r="B46" s="58"/>
      <c r="C46" s="58"/>
      <c r="D46" s="58"/>
      <c r="E46" s="56"/>
      <c r="I46" s="21">
        <v>2541</v>
      </c>
      <c r="J46" s="20">
        <v>58.24</v>
      </c>
      <c r="K46" s="21"/>
      <c r="L46" s="74"/>
      <c r="S46" s="21"/>
      <c r="Y46" s="6"/>
      <c r="Z46" s="6"/>
      <c r="AA46" s="6"/>
      <c r="AB46" s="6"/>
    </row>
    <row r="47" spans="1:28" ht="21.75">
      <c r="A47" s="57"/>
      <c r="B47" s="58"/>
      <c r="C47" s="58"/>
      <c r="D47" s="58"/>
      <c r="E47" s="56"/>
      <c r="I47" s="21">
        <v>2542</v>
      </c>
      <c r="J47" s="20">
        <v>47</v>
      </c>
      <c r="K47" s="21"/>
      <c r="L47" s="74"/>
      <c r="S47" s="21"/>
      <c r="Y47" s="6"/>
      <c r="Z47" s="6"/>
      <c r="AA47" s="6"/>
      <c r="AB47" s="6"/>
    </row>
    <row r="48" spans="1:28" ht="21.75">
      <c r="A48" s="57"/>
      <c r="B48" s="58"/>
      <c r="C48" s="58"/>
      <c r="D48" s="58"/>
      <c r="E48" s="56"/>
      <c r="I48" s="21">
        <v>2543</v>
      </c>
      <c r="J48" s="20">
        <v>22.2</v>
      </c>
      <c r="K48" s="21"/>
      <c r="L48" s="74"/>
      <c r="S48" s="21"/>
      <c r="Y48" s="6"/>
      <c r="Z48" s="6"/>
      <c r="AA48" s="6"/>
      <c r="AB48" s="6"/>
    </row>
    <row r="49" spans="1:28" ht="21.75">
      <c r="A49" s="57"/>
      <c r="B49" s="58"/>
      <c r="C49" s="58"/>
      <c r="D49" s="58"/>
      <c r="E49" s="56"/>
      <c r="I49" s="21">
        <v>2544</v>
      </c>
      <c r="J49" s="20">
        <v>71.4</v>
      </c>
      <c r="K49" s="21"/>
      <c r="L49" s="74"/>
      <c r="S49" s="21"/>
      <c r="Y49" s="6"/>
      <c r="Z49" s="6"/>
      <c r="AA49" s="6"/>
      <c r="AB49" s="6"/>
    </row>
    <row r="50" spans="1:28" ht="21.75">
      <c r="A50" s="57"/>
      <c r="B50" s="58"/>
      <c r="C50" s="58"/>
      <c r="D50" s="58"/>
      <c r="E50" s="56"/>
      <c r="I50" s="21">
        <v>2545</v>
      </c>
      <c r="J50" s="20">
        <v>53.18</v>
      </c>
      <c r="K50" s="21"/>
      <c r="L50" s="74"/>
      <c r="S50" s="21"/>
      <c r="Y50" s="6"/>
      <c r="Z50" s="6"/>
      <c r="AA50" s="6"/>
      <c r="AB50" s="6"/>
    </row>
    <row r="51" spans="1:28" ht="21.75">
      <c r="A51" s="57"/>
      <c r="B51" s="58"/>
      <c r="C51" s="58"/>
      <c r="D51" s="58"/>
      <c r="E51" s="56"/>
      <c r="I51" s="21">
        <v>2546</v>
      </c>
      <c r="J51" s="20">
        <v>71.08</v>
      </c>
      <c r="K51" s="21"/>
      <c r="L51" s="74"/>
      <c r="S51" s="21"/>
      <c r="Y51" s="6"/>
      <c r="Z51" s="6"/>
      <c r="AA51" s="6"/>
      <c r="AB51" s="6"/>
    </row>
    <row r="52" spans="1:28" ht="21.75">
      <c r="A52" s="57"/>
      <c r="B52" s="58"/>
      <c r="C52" s="58"/>
      <c r="D52" s="58"/>
      <c r="E52" s="56"/>
      <c r="I52" s="21">
        <v>2547</v>
      </c>
      <c r="J52" s="20">
        <v>61.08</v>
      </c>
      <c r="K52" s="21"/>
      <c r="L52" s="74"/>
      <c r="S52" s="21"/>
      <c r="Y52" s="6"/>
      <c r="Z52" s="6"/>
      <c r="AA52" s="6"/>
      <c r="AB52" s="6"/>
    </row>
    <row r="53" spans="1:28" ht="21.75">
      <c r="A53" s="57"/>
      <c r="B53" s="58"/>
      <c r="C53" s="58"/>
      <c r="D53" s="58"/>
      <c r="E53" s="56"/>
      <c r="I53" s="59">
        <v>2548</v>
      </c>
      <c r="J53" s="20">
        <v>54.96</v>
      </c>
      <c r="K53" s="21"/>
      <c r="L53" s="74"/>
      <c r="S53" s="21"/>
      <c r="Y53" s="6"/>
      <c r="Z53" s="6"/>
      <c r="AA53" s="6"/>
      <c r="AB53" s="6"/>
    </row>
    <row r="54" spans="1:28" ht="21.75">
      <c r="A54" s="57"/>
      <c r="B54" s="56"/>
      <c r="C54" s="56"/>
      <c r="D54" s="56"/>
      <c r="E54" s="56"/>
      <c r="I54" s="21">
        <v>2549</v>
      </c>
      <c r="J54" s="20">
        <v>67.72</v>
      </c>
      <c r="K54" s="21"/>
      <c r="L54" s="74"/>
      <c r="S54" s="21"/>
      <c r="Y54" s="6"/>
      <c r="Z54" s="6"/>
      <c r="AA54" s="6"/>
      <c r="AB54" s="6"/>
    </row>
    <row r="55" spans="1:28" ht="21.75">
      <c r="A55" s="57"/>
      <c r="B55" s="56"/>
      <c r="C55" s="56"/>
      <c r="D55" s="56"/>
      <c r="E55" s="56"/>
      <c r="I55" s="21">
        <v>2550</v>
      </c>
      <c r="J55" s="20">
        <v>56.8</v>
      </c>
      <c r="K55" s="21"/>
      <c r="L55" s="74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59">
        <v>2551</v>
      </c>
      <c r="J56" s="20">
        <v>71.56</v>
      </c>
      <c r="K56" s="21"/>
      <c r="L56" s="74"/>
      <c r="S56" s="21"/>
      <c r="W56" s="4" t="s">
        <v>0</v>
      </c>
    </row>
    <row r="57" spans="2:26" ht="21.75">
      <c r="B57" s="1"/>
      <c r="C57" s="1"/>
      <c r="D57" s="1"/>
      <c r="E57" s="1"/>
      <c r="I57" s="21">
        <v>2552</v>
      </c>
      <c r="J57" s="68">
        <v>54.68</v>
      </c>
      <c r="K57" s="21"/>
      <c r="L57" s="74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2553</v>
      </c>
      <c r="J58" s="68">
        <v>109.98</v>
      </c>
      <c r="K58" s="21"/>
      <c r="L58" s="74"/>
      <c r="S58" s="21"/>
      <c r="Y58" s="6">
        <v>1</v>
      </c>
      <c r="Z58" s="6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59">
        <v>2554</v>
      </c>
      <c r="J59" s="20">
        <v>56.02</v>
      </c>
      <c r="K59" s="21"/>
      <c r="L59" s="74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59">
        <v>2555</v>
      </c>
      <c r="J60" s="20">
        <v>62.15</v>
      </c>
      <c r="K60" s="21"/>
      <c r="L60" s="74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2556</v>
      </c>
      <c r="J61" s="20">
        <v>51.2</v>
      </c>
      <c r="K61" s="21"/>
      <c r="L61" s="74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59">
        <v>2557</v>
      </c>
      <c r="J62" s="20">
        <v>115.13</v>
      </c>
      <c r="K62" s="21"/>
      <c r="L62" s="74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1"/>
      <c r="C63" s="61"/>
      <c r="D63" s="61"/>
      <c r="E63" s="61"/>
      <c r="F63" s="61"/>
      <c r="G63" s="7"/>
      <c r="H63" s="7"/>
      <c r="I63" s="59">
        <v>2558</v>
      </c>
      <c r="J63" s="69">
        <v>26.65</v>
      </c>
      <c r="K63" s="62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3"/>
      <c r="C64" s="63"/>
      <c r="D64" s="63"/>
      <c r="E64" s="63"/>
      <c r="F64" s="63"/>
      <c r="G64" s="48"/>
      <c r="H64" s="48"/>
      <c r="I64" s="21">
        <v>2559</v>
      </c>
      <c r="J64" s="70">
        <v>39.98</v>
      </c>
      <c r="K64" s="64"/>
      <c r="L64" s="10"/>
      <c r="M64" s="48"/>
      <c r="N64" s="48"/>
      <c r="O64" s="48"/>
      <c r="P64" s="48"/>
      <c r="Q64" s="48"/>
      <c r="R64" s="4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59">
        <v>2560</v>
      </c>
      <c r="J65" s="20">
        <v>86.84</v>
      </c>
      <c r="K65" s="21"/>
      <c r="L65" s="7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59">
        <v>2561</v>
      </c>
      <c r="J66" s="20">
        <v>134.2</v>
      </c>
      <c r="K66" s="21"/>
      <c r="L66" s="7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2562</v>
      </c>
      <c r="J67" s="20">
        <v>18.13</v>
      </c>
      <c r="K67" s="21"/>
      <c r="L67" s="7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2563</v>
      </c>
      <c r="J68" s="20">
        <v>41.3</v>
      </c>
      <c r="K68" s="21"/>
      <c r="L68" s="7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>
        <v>2564</v>
      </c>
      <c r="J69" s="86">
        <v>66.76</v>
      </c>
      <c r="K69" s="21"/>
      <c r="L69" s="7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>
        <v>2565</v>
      </c>
      <c r="J70" s="20">
        <v>106.9</v>
      </c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1"/>
      <c r="J71" s="20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1"/>
      <c r="J72" s="20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1"/>
      <c r="J73" s="20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1"/>
      <c r="J74" s="20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5">
        <f>IF($A$79&gt;=6,VLOOKUP($F$78,$X$3:$AC$38,$A$79-4),VLOOKUP($A$78,$X$3:$AC$38,$A$79+1))</f>
        <v>0.536221</v>
      </c>
      <c r="C80" s="65"/>
      <c r="D80" s="65"/>
      <c r="E80" s="65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5">
        <f>IF($A$79&gt;=6,VLOOKUP($F$78,$Y$58:$AD$97,$A$79-4),VLOOKUP($A$78,$Y$58:$AD$97,$A$79+1))</f>
        <v>1.112374</v>
      </c>
      <c r="C81" s="65"/>
      <c r="D81" s="65"/>
      <c r="E81" s="65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6">
        <f>B81/V6</f>
        <v>0.04020276647314141</v>
      </c>
      <c r="C83" s="66"/>
      <c r="D83" s="66"/>
      <c r="E83" s="66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7">
        <f>V4-(B80/B83)</f>
        <v>50.22342037258628</v>
      </c>
      <c r="C84" s="66"/>
      <c r="D84" s="66"/>
      <c r="E84" s="66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59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59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2023-06-07T03:46:35Z</dcterms:modified>
  <cp:category/>
  <cp:version/>
  <cp:contentType/>
  <cp:contentStatus/>
</cp:coreProperties>
</file>