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น่าน\"/>
    </mc:Choice>
  </mc:AlternateContent>
  <xr:revisionPtr revIDLastSave="0" documentId="8_{A4BFCE3C-B7C0-4180-A85A-62EA8D44FC09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N.1" sheetId="3" r:id="rId1"/>
    <sheet name="ปริมาณน้ำสูงสุด" sheetId="4" r:id="rId2"/>
    <sheet name="ปริมาณน้ำต่ำสุด" sheetId="6" r:id="rId3"/>
    <sheet name="Data N.1" sheetId="5" r:id="rId4"/>
  </sheets>
  <definedNames>
    <definedName name="Print_Area_MI">#REF!</definedName>
    <definedName name="_xlnm.Print_Titles" localSheetId="3">'Data N.1'!$1:$8</definedName>
  </definedNames>
  <calcPr calcId="181029"/>
</workbook>
</file>

<file path=xl/calcChain.xml><?xml version="1.0" encoding="utf-8"?>
<calcChain xmlns="http://schemas.openxmlformats.org/spreadsheetml/2006/main">
  <c r="Y11" i="5" l="1"/>
  <c r="Y15" i="5"/>
  <c r="Y19" i="5"/>
  <c r="Y23" i="5"/>
  <c r="Y27" i="5"/>
  <c r="Y31" i="5"/>
  <c r="Y35" i="5"/>
  <c r="Y39" i="5"/>
  <c r="Y43" i="5"/>
  <c r="Y47" i="5"/>
  <c r="Y51" i="5"/>
  <c r="Y55" i="5"/>
  <c r="Y59" i="5"/>
  <c r="Y63" i="5"/>
  <c r="Y67" i="5"/>
  <c r="Y71" i="5"/>
  <c r="Y75" i="5"/>
  <c r="Y79" i="5"/>
  <c r="Y83" i="5"/>
  <c r="Y87" i="5"/>
  <c r="Y91" i="5"/>
  <c r="Y95" i="5"/>
  <c r="Y99" i="5"/>
  <c r="O99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V83" i="5"/>
  <c r="V84" i="5"/>
  <c r="V85" i="5"/>
  <c r="V86" i="5"/>
  <c r="V87" i="5"/>
  <c r="V88" i="5"/>
  <c r="V89" i="5"/>
  <c r="V90" i="5"/>
  <c r="V91" i="5"/>
  <c r="V92" i="5"/>
  <c r="V93" i="5"/>
  <c r="V94" i="5"/>
  <c r="V95" i="5"/>
  <c r="V96" i="5"/>
  <c r="V97" i="5"/>
  <c r="V98" i="5"/>
  <c r="V10" i="5"/>
  <c r="S5" i="5"/>
  <c r="Y10" i="5" s="1"/>
  <c r="O72" i="5"/>
  <c r="H77" i="5"/>
  <c r="B84" i="5"/>
  <c r="E84" i="5"/>
  <c r="H84" i="5"/>
  <c r="K84" i="5"/>
  <c r="B85" i="5"/>
  <c r="H85" i="5"/>
  <c r="O85" i="5"/>
  <c r="O86" i="5"/>
  <c r="O87" i="5"/>
  <c r="O88" i="5"/>
  <c r="O89" i="5"/>
  <c r="O90" i="5"/>
  <c r="O91" i="5"/>
  <c r="O92" i="5"/>
  <c r="O93" i="5"/>
  <c r="O94" i="5"/>
  <c r="Y9" i="5" l="1"/>
  <c r="Y97" i="5"/>
  <c r="Y93" i="5"/>
  <c r="Y89" i="5"/>
  <c r="Y85" i="5"/>
  <c r="Y81" i="5"/>
  <c r="Y77" i="5"/>
  <c r="Y73" i="5"/>
  <c r="Y69" i="5"/>
  <c r="Y65" i="5"/>
  <c r="Y61" i="5"/>
  <c r="Y57" i="5"/>
  <c r="Y53" i="5"/>
  <c r="Y49" i="5"/>
  <c r="Y45" i="5"/>
  <c r="Y41" i="5"/>
  <c r="Y37" i="5"/>
  <c r="Y33" i="5"/>
  <c r="Y29" i="5"/>
  <c r="Y25" i="5"/>
  <c r="Y21" i="5"/>
  <c r="Y17" i="5"/>
  <c r="Y13" i="5"/>
  <c r="Y100" i="5"/>
  <c r="Y96" i="5"/>
  <c r="Y92" i="5"/>
  <c r="Y88" i="5"/>
  <c r="Y84" i="5"/>
  <c r="Y80" i="5"/>
  <c r="Y76" i="5"/>
  <c r="Y72" i="5"/>
  <c r="Y68" i="5"/>
  <c r="Y64" i="5"/>
  <c r="Y60" i="5"/>
  <c r="Y56" i="5"/>
  <c r="Y52" i="5"/>
  <c r="Y48" i="5"/>
  <c r="Y44" i="5"/>
  <c r="Y40" i="5"/>
  <c r="Y36" i="5"/>
  <c r="Y32" i="5"/>
  <c r="Y28" i="5"/>
  <c r="Y24" i="5"/>
  <c r="Y20" i="5"/>
  <c r="Y16" i="5"/>
  <c r="Y12" i="5"/>
  <c r="Y98" i="5"/>
  <c r="Y94" i="5"/>
  <c r="Y90" i="5"/>
  <c r="Y86" i="5"/>
  <c r="Y82" i="5"/>
  <c r="Y78" i="5"/>
  <c r="Y74" i="5"/>
  <c r="Y70" i="5"/>
  <c r="Y66" i="5"/>
  <c r="Y62" i="5"/>
  <c r="Y58" i="5"/>
  <c r="Y54" i="5"/>
  <c r="Y50" i="5"/>
  <c r="Y46" i="5"/>
  <c r="Y42" i="5"/>
  <c r="Y38" i="5"/>
  <c r="Y34" i="5"/>
  <c r="Y30" i="5"/>
  <c r="Y26" i="5"/>
  <c r="Y22" i="5"/>
  <c r="Y18" i="5"/>
  <c r="Y14" i="5"/>
</calcChain>
</file>

<file path=xl/sharedStrings.xml><?xml version="1.0" encoding="utf-8"?>
<sst xmlns="http://schemas.openxmlformats.org/spreadsheetml/2006/main" count="181" uniqueCount="28">
  <si>
    <t>_</t>
  </si>
  <si>
    <t xml:space="preserve">       ปริมาณน้ำรายปี</t>
  </si>
  <si>
    <t xml:space="preserve"> </t>
  </si>
  <si>
    <t>สถานี : N.1 แม่น้ำน่าน อ.เมือง จ.น่าน</t>
  </si>
  <si>
    <t>พื้นที่รับน้ำ  4560  ตร.กม.</t>
  </si>
  <si>
    <t>ตลิ่งฝั่งซ้าย 204.201  ม.(ร.ท.ก.) ตลิ่งฝั่งขวา 204.112 ม.(ร.ท.ก.)ท้องน้ำ  188.732 ม.(ร.ท.ก.) ศูนย์เสาระดับน้ำ 192.20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</si>
  <si>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</si>
  <si>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</si>
  <si>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</si>
  <si>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</si>
  <si>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</si>
  <si>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</si>
  <si>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</si>
  <si>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</si>
  <si>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</si>
  <si>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</si>
  <si>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</si>
  <si>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ม.(รทก)</t>
  </si>
  <si>
    <t>ลบ.ม./วิ</t>
  </si>
  <si>
    <t>ล้าน ลบ.ม.</t>
  </si>
  <si>
    <t>3 ม.ย,</t>
  </si>
  <si>
    <t xml:space="preserve">   2. ปีน้ำ 2465 - 2496 ใช้จุดสำรวจปริมาณน้ำปีน้ำ 2497 - 2499</t>
  </si>
  <si>
    <t xml:space="preserve">    3. ตั้งแต่ปีน้ำ 2540 ใช้ศุนย์เสาระดับน้ำ 192.20 ม.(ร.ท.ก.)</t>
  </si>
  <si>
    <r>
      <t>หมายเหตุ</t>
    </r>
    <r>
      <rPr>
        <sz val="15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</si>
  <si>
    <t>ระดับตลิ่ง</t>
  </si>
  <si>
    <t>ความจุตลิ่ง</t>
  </si>
  <si>
    <t>-</t>
  </si>
  <si>
    <t>ระดับตลิ่งเฉลี่ยสองฝั่ง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</si>
</sst>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bbbb"/>
    <numFmt numFmtId="167" formatCode="[$-107041E]d\ mmm\ yy;@"/>
  </numFmts>
  <fonts count="29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sz val="16"/>
      <name val="AngsanaUPC"/>
      <family val="1"/>
      <charset val="222"/>
    </font>
    <font>
      <sz val="12"/>
      <name val="TH SarabunPSK"/>
      <family val="2"/>
    </font>
    <font>
      <b/>
      <sz val="15"/>
      <name val="AngsanaUPC"/>
      <family val="1"/>
    </font>
    <font>
      <b/>
      <sz val="13"/>
      <name val="AngsanaUPC"/>
      <family val="1"/>
    </font>
    <font>
      <sz val="12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44">
    <xf numFmtId="164" fontId="0" fillId="0" borderId="0" xfId="0"/>
    <xf numFmtId="0" fontId="19" fillId="0" borderId="0" xfId="28" applyFont="1"/>
    <xf numFmtId="165" fontId="20" fillId="0" borderId="0" xfId="28" applyNumberFormat="1" applyFont="1" applyAlignment="1">
      <alignment horizontal="centerContinuous"/>
    </xf>
    <xf numFmtId="2" fontId="19" fillId="0" borderId="0" xfId="28" applyNumberFormat="1" applyFont="1" applyAlignment="1">
      <alignment horizontal="centerContinuous"/>
    </xf>
    <xf numFmtId="165" fontId="19" fillId="0" borderId="0" xfId="28" applyNumberFormat="1" applyFont="1" applyAlignment="1">
      <alignment horizontal="centerContinuous"/>
    </xf>
    <xf numFmtId="0" fontId="19" fillId="0" borderId="0" xfId="28" applyFont="1" applyAlignment="1">
      <alignment horizontal="center"/>
    </xf>
    <xf numFmtId="2" fontId="19" fillId="0" borderId="0" xfId="28" applyNumberFormat="1" applyFont="1"/>
    <xf numFmtId="165" fontId="19" fillId="0" borderId="0" xfId="28" applyNumberFormat="1" applyFont="1" applyAlignment="1">
      <alignment horizontal="right"/>
    </xf>
    <xf numFmtId="2" fontId="19" fillId="0" borderId="0" xfId="28" applyNumberFormat="1" applyFont="1" applyAlignment="1">
      <alignment horizontal="center"/>
    </xf>
    <xf numFmtId="165" fontId="19" fillId="0" borderId="0" xfId="28" applyNumberFormat="1" applyFont="1" applyAlignment="1">
      <alignment horizontal="center"/>
    </xf>
    <xf numFmtId="2" fontId="19" fillId="0" borderId="0" xfId="28" applyNumberFormat="1" applyFont="1" applyAlignment="1">
      <alignment horizontal="right"/>
    </xf>
    <xf numFmtId="165" fontId="19" fillId="0" borderId="0" xfId="28" applyNumberFormat="1" applyFont="1"/>
    <xf numFmtId="166" fontId="21" fillId="0" borderId="0" xfId="28" applyNumberFormat="1" applyFont="1"/>
    <xf numFmtId="2" fontId="21" fillId="0" borderId="0" xfId="28" applyNumberFormat="1" applyFont="1" applyAlignment="1">
      <alignment horizontal="right"/>
    </xf>
    <xf numFmtId="2" fontId="21" fillId="0" borderId="0" xfId="28" applyNumberFormat="1" applyFont="1"/>
    <xf numFmtId="0" fontId="21" fillId="0" borderId="0" xfId="28" applyFont="1"/>
    <xf numFmtId="2" fontId="22" fillId="0" borderId="0" xfId="28" applyNumberFormat="1" applyFont="1"/>
    <xf numFmtId="0" fontId="21" fillId="0" borderId="0" xfId="28" applyFont="1" applyAlignment="1">
      <alignment horizontal="right"/>
    </xf>
    <xf numFmtId="2" fontId="21" fillId="0" borderId="23" xfId="28" applyNumberFormat="1" applyFont="1" applyBorder="1" applyAlignment="1">
      <alignment horizontal="right"/>
    </xf>
    <xf numFmtId="2" fontId="21" fillId="0" borderId="34" xfId="28" applyNumberFormat="1" applyFont="1" applyBorder="1" applyAlignment="1">
      <alignment horizontal="right"/>
    </xf>
    <xf numFmtId="0" fontId="21" fillId="0" borderId="27" xfId="28" applyFont="1" applyBorder="1" applyAlignment="1">
      <alignment horizontal="right"/>
    </xf>
    <xf numFmtId="0" fontId="21" fillId="0" borderId="34" xfId="28" applyFont="1" applyBorder="1" applyAlignment="1">
      <alignment horizontal="right"/>
    </xf>
    <xf numFmtId="0" fontId="19" fillId="0" borderId="16" xfId="28" applyFont="1" applyBorder="1"/>
    <xf numFmtId="165" fontId="21" fillId="0" borderId="23" xfId="28" applyNumberFormat="1" applyFont="1" applyBorder="1" applyAlignment="1">
      <alignment horizontal="right"/>
    </xf>
    <xf numFmtId="165" fontId="21" fillId="0" borderId="27" xfId="28" applyNumberFormat="1" applyFont="1" applyBorder="1" applyAlignment="1">
      <alignment horizontal="right"/>
    </xf>
    <xf numFmtId="2" fontId="19" fillId="0" borderId="21" xfId="28" applyNumberFormat="1" applyFont="1" applyBorder="1"/>
    <xf numFmtId="2" fontId="19" fillId="0" borderId="22" xfId="28" applyNumberFormat="1" applyFont="1" applyBorder="1"/>
    <xf numFmtId="2" fontId="19" fillId="0" borderId="27" xfId="28" applyNumberFormat="1" applyFont="1" applyBorder="1"/>
    <xf numFmtId="0" fontId="19" fillId="0" borderId="21" xfId="28" applyFont="1" applyBorder="1"/>
    <xf numFmtId="0" fontId="19" fillId="0" borderId="27" xfId="28" applyFont="1" applyBorder="1"/>
    <xf numFmtId="165" fontId="19" fillId="0" borderId="27" xfId="28" applyNumberFormat="1" applyFont="1" applyBorder="1"/>
    <xf numFmtId="0" fontId="19" fillId="0" borderId="19" xfId="28" applyFont="1" applyBorder="1"/>
    <xf numFmtId="2" fontId="19" fillId="0" borderId="29" xfId="28" applyNumberFormat="1" applyFont="1" applyBorder="1"/>
    <xf numFmtId="2" fontId="19" fillId="0" borderId="30" xfId="28" applyNumberFormat="1" applyFont="1" applyBorder="1"/>
    <xf numFmtId="165" fontId="19" fillId="0" borderId="31" xfId="28" applyNumberFormat="1" applyFont="1" applyBorder="1"/>
    <xf numFmtId="0" fontId="19" fillId="0" borderId="32" xfId="28" applyFont="1" applyBorder="1"/>
    <xf numFmtId="165" fontId="19" fillId="0" borderId="33" xfId="28" applyNumberFormat="1" applyFont="1" applyBorder="1"/>
    <xf numFmtId="2" fontId="19" fillId="0" borderId="32" xfId="28" applyNumberFormat="1" applyFont="1" applyBorder="1"/>
    <xf numFmtId="0" fontId="19" fillId="0" borderId="29" xfId="28" applyFont="1" applyBorder="1"/>
    <xf numFmtId="0" fontId="19" fillId="0" borderId="33" xfId="28" applyFont="1" applyBorder="1"/>
    <xf numFmtId="0" fontId="24" fillId="0" borderId="0" xfId="28" applyFont="1"/>
    <xf numFmtId="2" fontId="25" fillId="0" borderId="0" xfId="27" applyNumberFormat="1" applyFont="1"/>
    <xf numFmtId="0" fontId="19" fillId="0" borderId="0" xfId="28" applyFont="1" applyAlignment="1">
      <alignment horizontal="right"/>
    </xf>
    <xf numFmtId="0" fontId="26" fillId="0" borderId="0" xfId="28" applyFont="1" applyAlignment="1">
      <alignment horizontal="left"/>
    </xf>
    <xf numFmtId="2" fontId="26" fillId="0" borderId="0" xfId="28" applyNumberFormat="1" applyFont="1"/>
    <xf numFmtId="165" fontId="26" fillId="0" borderId="0" xfId="28" applyNumberFormat="1" applyFont="1" applyAlignment="1">
      <alignment horizontal="right"/>
    </xf>
    <xf numFmtId="0" fontId="26" fillId="0" borderId="0" xfId="28" applyFont="1"/>
    <xf numFmtId="165" fontId="26" fillId="0" borderId="0" xfId="28" applyNumberFormat="1" applyFont="1"/>
    <xf numFmtId="2" fontId="26" fillId="0" borderId="0" xfId="28" applyNumberFormat="1" applyFont="1" applyAlignment="1">
      <alignment horizontal="right"/>
    </xf>
    <xf numFmtId="165" fontId="26" fillId="0" borderId="0" xfId="28" applyNumberFormat="1" applyFont="1" applyAlignment="1">
      <alignment horizontal="center"/>
    </xf>
    <xf numFmtId="2" fontId="26" fillId="0" borderId="0" xfId="28" applyNumberFormat="1" applyFont="1" applyAlignment="1">
      <alignment horizontal="left"/>
    </xf>
    <xf numFmtId="2" fontId="26" fillId="0" borderId="0" xfId="28" applyNumberFormat="1" applyFont="1" applyAlignment="1">
      <alignment horizontal="center"/>
    </xf>
    <xf numFmtId="0" fontId="26" fillId="0" borderId="10" xfId="28" applyFont="1" applyBorder="1" applyAlignment="1">
      <alignment horizontal="center"/>
    </xf>
    <xf numFmtId="2" fontId="26" fillId="0" borderId="11" xfId="28" applyNumberFormat="1" applyFont="1" applyBorder="1" applyAlignment="1">
      <alignment horizontal="centerContinuous"/>
    </xf>
    <xf numFmtId="0" fontId="26" fillId="0" borderId="11" xfId="28" applyFont="1" applyBorder="1" applyAlignment="1">
      <alignment horizontal="centerContinuous"/>
    </xf>
    <xf numFmtId="165" fontId="26" fillId="0" borderId="11" xfId="28" applyNumberFormat="1" applyFont="1" applyBorder="1" applyAlignment="1">
      <alignment horizontal="centerContinuous"/>
    </xf>
    <xf numFmtId="165" fontId="26" fillId="0" borderId="12" xfId="28" applyNumberFormat="1" applyFont="1" applyBorder="1" applyAlignment="1">
      <alignment horizontal="centerContinuous"/>
    </xf>
    <xf numFmtId="165" fontId="26" fillId="0" borderId="13" xfId="28" applyNumberFormat="1" applyFont="1" applyBorder="1" applyAlignment="1">
      <alignment horizontal="centerContinuous"/>
    </xf>
    <xf numFmtId="2" fontId="26" fillId="0" borderId="14" xfId="28" applyNumberFormat="1" applyFont="1" applyBorder="1" applyAlignment="1">
      <alignment horizontal="centerContinuous"/>
    </xf>
    <xf numFmtId="2" fontId="26" fillId="0" borderId="15" xfId="28" applyNumberFormat="1" applyFont="1" applyBorder="1" applyAlignment="1">
      <alignment horizontal="centerContinuous"/>
    </xf>
    <xf numFmtId="0" fontId="26" fillId="0" borderId="16" xfId="28" applyFont="1" applyBorder="1" applyAlignment="1">
      <alignment horizontal="center"/>
    </xf>
    <xf numFmtId="2" fontId="26" fillId="0" borderId="17" xfId="28" applyNumberFormat="1" applyFont="1" applyBorder="1" applyAlignment="1">
      <alignment horizontal="centerContinuous"/>
    </xf>
    <xf numFmtId="0" fontId="26" fillId="0" borderId="18" xfId="28" applyFont="1" applyBorder="1" applyAlignment="1">
      <alignment horizontal="centerContinuous"/>
    </xf>
    <xf numFmtId="165" fontId="26" fillId="0" borderId="17" xfId="28" applyNumberFormat="1" applyFont="1" applyBorder="1" applyAlignment="1">
      <alignment horizontal="centerContinuous"/>
    </xf>
    <xf numFmtId="0" fontId="26" fillId="0" borderId="17" xfId="28" applyFont="1" applyBorder="1" applyAlignment="1">
      <alignment horizontal="centerContinuous"/>
    </xf>
    <xf numFmtId="165" fontId="26" fillId="0" borderId="19" xfId="28" applyNumberFormat="1" applyFont="1" applyBorder="1" applyAlignment="1">
      <alignment horizontal="centerContinuous"/>
    </xf>
    <xf numFmtId="2" fontId="26" fillId="0" borderId="18" xfId="28" applyNumberFormat="1" applyFont="1" applyBorder="1" applyAlignment="1">
      <alignment horizontal="centerContinuous"/>
    </xf>
    <xf numFmtId="2" fontId="26" fillId="0" borderId="16" xfId="28" applyNumberFormat="1" applyFont="1" applyBorder="1" applyAlignment="1">
      <alignment horizontal="center"/>
    </xf>
    <xf numFmtId="2" fontId="27" fillId="0" borderId="20" xfId="28" applyNumberFormat="1" applyFont="1" applyBorder="1"/>
    <xf numFmtId="165" fontId="27" fillId="0" borderId="20" xfId="28" applyNumberFormat="1" applyFont="1" applyBorder="1" applyAlignment="1">
      <alignment horizontal="center"/>
    </xf>
    <xf numFmtId="2" fontId="27" fillId="0" borderId="20" xfId="28" applyNumberFormat="1" applyFont="1" applyBorder="1" applyAlignment="1">
      <alignment horizontal="left"/>
    </xf>
    <xf numFmtId="2" fontId="27" fillId="0" borderId="20" xfId="28" applyNumberFormat="1" applyFont="1" applyBorder="1" applyAlignment="1">
      <alignment horizontal="center"/>
    </xf>
    <xf numFmtId="165" fontId="27" fillId="0" borderId="16" xfId="28" applyNumberFormat="1" applyFont="1" applyBorder="1" applyAlignment="1">
      <alignment horizontal="center"/>
    </xf>
    <xf numFmtId="0" fontId="26" fillId="0" borderId="19" xfId="28" applyFont="1" applyBorder="1"/>
    <xf numFmtId="2" fontId="27" fillId="0" borderId="17" xfId="28" applyNumberFormat="1" applyFont="1" applyBorder="1"/>
    <xf numFmtId="2" fontId="27" fillId="0" borderId="17" xfId="28" applyNumberFormat="1" applyFont="1" applyBorder="1" applyAlignment="1">
      <alignment horizontal="center"/>
    </xf>
    <xf numFmtId="165" fontId="27" fillId="0" borderId="17" xfId="28" applyNumberFormat="1" applyFont="1" applyBorder="1" applyAlignment="1">
      <alignment horizontal="right"/>
    </xf>
    <xf numFmtId="165" fontId="27" fillId="0" borderId="17" xfId="28" applyNumberFormat="1" applyFont="1" applyBorder="1" applyAlignment="1">
      <alignment horizontal="center"/>
    </xf>
    <xf numFmtId="16" fontId="27" fillId="0" borderId="19" xfId="28" applyNumberFormat="1" applyFont="1" applyBorder="1" applyAlignment="1">
      <alignment horizontal="right"/>
    </xf>
    <xf numFmtId="0" fontId="6" fillId="0" borderId="10" xfId="28" applyFont="1" applyBorder="1"/>
    <xf numFmtId="2" fontId="6" fillId="0" borderId="21" xfId="28" applyNumberFormat="1" applyFont="1" applyBorder="1" applyAlignment="1">
      <alignment horizontal="right"/>
    </xf>
    <xf numFmtId="2" fontId="6" fillId="0" borderId="22" xfId="28" applyNumberFormat="1" applyFont="1" applyBorder="1" applyAlignment="1">
      <alignment horizontal="right"/>
    </xf>
    <xf numFmtId="16" fontId="6" fillId="0" borderId="23" xfId="28" applyNumberFormat="1" applyFont="1" applyBorder="1" applyAlignment="1">
      <alignment horizontal="right"/>
    </xf>
    <xf numFmtId="2" fontId="6" fillId="0" borderId="24" xfId="28" applyNumberFormat="1" applyFont="1" applyBorder="1" applyAlignment="1">
      <alignment horizontal="right"/>
    </xf>
    <xf numFmtId="2" fontId="6" fillId="0" borderId="25" xfId="28" applyNumberFormat="1" applyFont="1" applyBorder="1" applyAlignment="1">
      <alignment horizontal="right"/>
    </xf>
    <xf numFmtId="16" fontId="6" fillId="0" borderId="26" xfId="28" applyNumberFormat="1" applyFont="1" applyBorder="1" applyAlignment="1">
      <alignment horizontal="right"/>
    </xf>
    <xf numFmtId="2" fontId="6" fillId="0" borderId="27" xfId="28" applyNumberFormat="1" applyFont="1" applyBorder="1" applyAlignment="1">
      <alignment horizontal="right"/>
    </xf>
    <xf numFmtId="0" fontId="6" fillId="0" borderId="16" xfId="28" applyFont="1" applyBorder="1"/>
    <xf numFmtId="2" fontId="6" fillId="0" borderId="28" xfId="28" applyNumberFormat="1" applyFont="1" applyBorder="1" applyAlignment="1">
      <alignment horizontal="right"/>
    </xf>
    <xf numFmtId="16" fontId="6" fillId="0" borderId="27" xfId="28" applyNumberFormat="1" applyFont="1" applyBorder="1" applyAlignment="1">
      <alignment horizontal="right"/>
    </xf>
    <xf numFmtId="165" fontId="6" fillId="0" borderId="28" xfId="28" applyNumberFormat="1" applyFont="1" applyBorder="1" applyAlignment="1">
      <alignment horizontal="right"/>
    </xf>
    <xf numFmtId="165" fontId="6" fillId="0" borderId="22" xfId="28" applyNumberFormat="1" applyFont="1" applyBorder="1" applyAlignment="1">
      <alignment horizontal="right"/>
    </xf>
    <xf numFmtId="2" fontId="6" fillId="1" borderId="21" xfId="28" applyNumberFormat="1" applyFont="1" applyFill="1" applyBorder="1" applyAlignment="1">
      <alignment horizontal="right"/>
    </xf>
    <xf numFmtId="2" fontId="6" fillId="1" borderId="22" xfId="28" applyNumberFormat="1" applyFont="1" applyFill="1" applyBorder="1" applyAlignment="1">
      <alignment horizontal="right"/>
    </xf>
    <xf numFmtId="0" fontId="6" fillId="0" borderId="19" xfId="28" applyFont="1" applyBorder="1"/>
    <xf numFmtId="2" fontId="6" fillId="0" borderId="29" xfId="28" applyNumberFormat="1" applyFont="1" applyBorder="1" applyAlignment="1">
      <alignment horizontal="right"/>
    </xf>
    <xf numFmtId="2" fontId="6" fillId="0" borderId="30" xfId="28" applyNumberFormat="1" applyFont="1" applyBorder="1" applyAlignment="1">
      <alignment horizontal="right"/>
    </xf>
    <xf numFmtId="16" fontId="6" fillId="0" borderId="31" xfId="28" applyNumberFormat="1" applyFont="1" applyBorder="1" applyAlignment="1">
      <alignment horizontal="right"/>
    </xf>
    <xf numFmtId="2" fontId="6" fillId="0" borderId="32" xfId="28" applyNumberFormat="1" applyFont="1" applyBorder="1" applyAlignment="1">
      <alignment horizontal="right"/>
    </xf>
    <xf numFmtId="16" fontId="6" fillId="0" borderId="33" xfId="28" applyNumberFormat="1" applyFont="1" applyBorder="1" applyAlignment="1">
      <alignment horizontal="right"/>
    </xf>
    <xf numFmtId="2" fontId="6" fillId="0" borderId="33" xfId="28" applyNumberFormat="1" applyFont="1" applyBorder="1" applyAlignment="1">
      <alignment horizontal="right"/>
    </xf>
    <xf numFmtId="2" fontId="6" fillId="0" borderId="0" xfId="28" applyNumberFormat="1" applyFont="1" applyAlignment="1">
      <alignment horizontal="right"/>
    </xf>
    <xf numFmtId="2" fontId="6" fillId="0" borderId="23" xfId="28" applyNumberFormat="1" applyFont="1" applyBorder="1" applyAlignment="1">
      <alignment horizontal="right"/>
    </xf>
    <xf numFmtId="2" fontId="6" fillId="0" borderId="34" xfId="28" applyNumberFormat="1" applyFont="1" applyBorder="1" applyAlignment="1">
      <alignment horizontal="right"/>
    </xf>
    <xf numFmtId="0" fontId="6" fillId="0" borderId="0" xfId="28" applyFont="1" applyAlignment="1">
      <alignment horizontal="right"/>
    </xf>
    <xf numFmtId="0" fontId="6" fillId="0" borderId="27" xfId="28" applyFont="1" applyBorder="1" applyAlignment="1">
      <alignment horizontal="right"/>
    </xf>
    <xf numFmtId="0" fontId="6" fillId="0" borderId="21" xfId="28" applyFont="1" applyBorder="1" applyAlignment="1">
      <alignment horizontal="right"/>
    </xf>
    <xf numFmtId="0" fontId="6" fillId="0" borderId="34" xfId="28" applyFont="1" applyBorder="1" applyAlignment="1">
      <alignment horizontal="right"/>
    </xf>
    <xf numFmtId="2" fontId="6" fillId="0" borderId="18" xfId="28" applyNumberFormat="1" applyFont="1" applyBorder="1" applyAlignment="1">
      <alignment horizontal="right"/>
    </xf>
    <xf numFmtId="2" fontId="6" fillId="0" borderId="31" xfId="28" applyNumberFormat="1" applyFont="1" applyBorder="1" applyAlignment="1">
      <alignment horizontal="right"/>
    </xf>
    <xf numFmtId="0" fontId="6" fillId="0" borderId="35" xfId="28" applyFont="1" applyBorder="1" applyAlignment="1">
      <alignment horizontal="right"/>
    </xf>
    <xf numFmtId="2" fontId="6" fillId="0" borderId="35" xfId="28" applyNumberFormat="1" applyFont="1" applyBorder="1" applyAlignment="1">
      <alignment horizontal="right"/>
    </xf>
    <xf numFmtId="0" fontId="6" fillId="0" borderId="18" xfId="28" applyFont="1" applyBorder="1" applyAlignment="1">
      <alignment horizontal="right"/>
    </xf>
    <xf numFmtId="0" fontId="6" fillId="18" borderId="16" xfId="28" applyFont="1" applyFill="1" applyBorder="1"/>
    <xf numFmtId="2" fontId="6" fillId="18" borderId="0" xfId="28" applyNumberFormat="1" applyFont="1" applyFill="1" applyAlignment="1">
      <alignment horizontal="right"/>
    </xf>
    <xf numFmtId="2" fontId="6" fillId="18" borderId="23" xfId="28" applyNumberFormat="1" applyFont="1" applyFill="1" applyBorder="1" applyAlignment="1">
      <alignment horizontal="right"/>
    </xf>
    <xf numFmtId="16" fontId="6" fillId="18" borderId="27" xfId="28" applyNumberFormat="1" applyFont="1" applyFill="1" applyBorder="1" applyAlignment="1">
      <alignment horizontal="right"/>
    </xf>
    <xf numFmtId="0" fontId="28" fillId="0" borderId="16" xfId="27" applyFont="1" applyBorder="1"/>
    <xf numFmtId="2" fontId="28" fillId="0" borderId="0" xfId="27" applyNumberFormat="1" applyFont="1" applyAlignment="1">
      <alignment horizontal="right"/>
    </xf>
    <xf numFmtId="4" fontId="28" fillId="0" borderId="23" xfId="27" applyNumberFormat="1" applyFont="1" applyBorder="1" applyAlignment="1">
      <alignment horizontal="right"/>
    </xf>
    <xf numFmtId="16" fontId="28" fillId="0" borderId="27" xfId="27" applyNumberFormat="1" applyFont="1" applyBorder="1" applyAlignment="1">
      <alignment horizontal="right"/>
    </xf>
    <xf numFmtId="2" fontId="28" fillId="0" borderId="34" xfId="27" applyNumberFormat="1" applyFont="1" applyBorder="1" applyAlignment="1">
      <alignment horizontal="right"/>
    </xf>
    <xf numFmtId="2" fontId="28" fillId="0" borderId="23" xfId="27" applyNumberFormat="1" applyFont="1" applyBorder="1" applyAlignment="1">
      <alignment horizontal="right"/>
    </xf>
    <xf numFmtId="4" fontId="28" fillId="0" borderId="0" xfId="27" applyNumberFormat="1" applyFont="1" applyAlignment="1">
      <alignment horizontal="right"/>
    </xf>
    <xf numFmtId="2" fontId="28" fillId="0" borderId="27" xfId="27" applyNumberFormat="1" applyFont="1" applyBorder="1" applyAlignment="1">
      <alignment horizontal="right"/>
    </xf>
    <xf numFmtId="0" fontId="28" fillId="18" borderId="16" xfId="27" applyFont="1" applyFill="1" applyBorder="1"/>
    <xf numFmtId="2" fontId="28" fillId="18" borderId="0" xfId="27" applyNumberFormat="1" applyFont="1" applyFill="1" applyAlignment="1">
      <alignment horizontal="right"/>
    </xf>
    <xf numFmtId="4" fontId="28" fillId="18" borderId="23" xfId="27" applyNumberFormat="1" applyFont="1" applyFill="1" applyBorder="1" applyAlignment="1">
      <alignment horizontal="right"/>
    </xf>
    <xf numFmtId="16" fontId="28" fillId="18" borderId="27" xfId="27" applyNumberFormat="1" applyFont="1" applyFill="1" applyBorder="1" applyAlignment="1">
      <alignment horizontal="right"/>
    </xf>
    <xf numFmtId="167" fontId="28" fillId="0" borderId="23" xfId="28" applyNumberFormat="1" applyFont="1" applyBorder="1" applyAlignment="1">
      <alignment horizontal="right"/>
    </xf>
    <xf numFmtId="167" fontId="28" fillId="0" borderId="27" xfId="28" applyNumberFormat="1" applyFont="1" applyBorder="1" applyAlignment="1">
      <alignment horizontal="right"/>
    </xf>
    <xf numFmtId="4" fontId="6" fillId="0" borderId="0" xfId="28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4" fontId="6" fillId="0" borderId="23" xfId="0" applyNumberFormat="1" applyFont="1" applyBorder="1" applyAlignment="1">
      <alignment horizontal="right"/>
    </xf>
    <xf numFmtId="16" fontId="6" fillId="0" borderId="27" xfId="0" applyNumberFormat="1" applyFont="1" applyBorder="1" applyAlignment="1">
      <alignment horizontal="right"/>
    </xf>
    <xf numFmtId="2" fontId="6" fillId="0" borderId="34" xfId="0" applyNumberFormat="1" applyFont="1" applyBorder="1" applyAlignment="1">
      <alignment horizontal="right"/>
    </xf>
    <xf numFmtId="2" fontId="6" fillId="0" borderId="23" xfId="0" applyNumberFormat="1" applyFont="1" applyBorder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27" xfId="0" applyFont="1" applyBorder="1" applyAlignment="1">
      <alignment horizontal="right"/>
    </xf>
    <xf numFmtId="4" fontId="21" fillId="0" borderId="0" xfId="28" applyNumberFormat="1" applyFont="1" applyAlignment="1">
      <alignment horizontal="right"/>
    </xf>
    <xf numFmtId="2" fontId="19" fillId="0" borderId="0" xfId="28" applyNumberFormat="1" applyFont="1" applyBorder="1"/>
    <xf numFmtId="165" fontId="23" fillId="0" borderId="0" xfId="28" applyNumberFormat="1" applyFont="1" applyBorder="1"/>
    <xf numFmtId="0" fontId="19" fillId="0" borderId="0" xfId="28" applyFont="1" applyBorder="1"/>
    <xf numFmtId="165" fontId="19" fillId="0" borderId="0" xfId="28" applyNumberFormat="1" applyFont="1" applyBorder="1"/>
  </cellXfs>
  <cellStyles count="45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2" xr:uid="{00000000-0005-0000-0000-000020000000}"/>
    <cellStyle name="แสดงผล" xfId="39" xr:uid="{00000000-0005-0000-0000-000027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Data N.1" xfId="27" xr:uid="{00000000-0005-0000-0000-00001B000000}"/>
    <cellStyle name="ปกติ_H41N1" xfId="28" xr:uid="{00000000-0005-0000-0000-00001C000000}"/>
    <cellStyle name="ป้อนค่า" xfId="29" xr:uid="{00000000-0005-0000-0000-00001D000000}"/>
    <cellStyle name="ปานกลาง" xfId="30" xr:uid="{00000000-0005-0000-0000-00001E000000}"/>
    <cellStyle name="ผลรวม" xfId="31" xr:uid="{00000000-0005-0000-0000-00001F000000}"/>
    <cellStyle name="ส่วนที่ถูกเน้น1" xfId="33" xr:uid="{00000000-0005-0000-0000-000021000000}"/>
    <cellStyle name="ส่วนที่ถูกเน้น2" xfId="34" xr:uid="{00000000-0005-0000-0000-000022000000}"/>
    <cellStyle name="ส่วนที่ถูกเน้น3" xfId="35" xr:uid="{00000000-0005-0000-0000-000023000000}"/>
    <cellStyle name="ส่วนที่ถูกเน้น4" xfId="36" xr:uid="{00000000-0005-0000-0000-000024000000}"/>
    <cellStyle name="ส่วนที่ถูกเน้น5" xfId="37" xr:uid="{00000000-0005-0000-0000-000025000000}"/>
    <cellStyle name="ส่วนที่ถูกเน้น6" xfId="38" xr:uid="{00000000-0005-0000-0000-000026000000}"/>
    <cellStyle name="หมายเหตุ" xfId="40" xr:uid="{00000000-0005-0000-0000-000028000000}"/>
    <cellStyle name="หัวเรื่อง 1" xfId="41" xr:uid="{00000000-0005-0000-0000-000029000000}"/>
    <cellStyle name="หัวเรื่อง 2" xfId="42" xr:uid="{00000000-0005-0000-0000-00002A000000}"/>
    <cellStyle name="หัวเรื่อง 3" xfId="43" xr:uid="{00000000-0005-0000-0000-00002B000000}"/>
    <cellStyle name="หัวเรื่อง 4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N.1 </a:t>
            </a:r>
            <a:r>
              <a:rPr lang="th-TH"/>
              <a:t>แม่น้ำน่าน สะพานพัฒนาภาคเหนือ อ.เมือง จ.น่าน</a:t>
            </a:r>
          </a:p>
        </c:rich>
      </c:tx>
      <c:layout>
        <c:manualLayout>
          <c:xMode val="edge"/>
          <c:yMode val="edge"/>
          <c:x val="0.24528301886792453"/>
          <c:y val="0.10603588907014681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8.990011098779134E-2"/>
          <c:y val="0.26427406199021208"/>
          <c:w val="0.79800221975582686"/>
          <c:h val="0.56606851549755299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2"/>
              <c:layout>
                <c:manualLayout>
                  <c:x val="2.4134164139582026E-3"/>
                  <c:y val="6.4357126647913154E-3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2C-4CC0-B4CE-1362B4E59129}"/>
                </c:ext>
              </c:extLst>
            </c:dLbl>
            <c:dLbl>
              <c:idx val="75"/>
              <c:layout>
                <c:manualLayout>
                  <c:x val="7.2395501061817136E-4"/>
                  <c:y val="-2.2596669706661909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C-4CC0-B4CE-1362B4E59129}"/>
                </c:ext>
              </c:extLst>
            </c:dLbl>
            <c:dLbl>
              <c:idx val="80"/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2C-4CC0-B4CE-1362B4E59129}"/>
                </c:ext>
              </c:extLst>
            </c:dLbl>
            <c:dLbl>
              <c:idx val="87"/>
              <c:layout>
                <c:manualLayout>
                  <c:x val="3.0916945592677214E-3"/>
                  <c:y val="-2.4227991076971878E-2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92C-4CC0-B4CE-1362B4E59129}"/>
                </c:ext>
              </c:extLst>
            </c:dLbl>
            <c:dLbl>
              <c:idx val="89"/>
              <c:layout>
                <c:manualLayout>
                  <c:x val="4.2261587445853177E-3"/>
                  <c:y val="4.7605468566021547E-3"/>
                </c:manualLayout>
              </c:layout>
              <c:numFmt formatCode="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92C-4CC0-B4CE-1362B4E5912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N.1'!$A$9:$A$100</c:f>
              <c:numCache>
                <c:formatCode>General</c:formatCode>
                <c:ptCount val="92"/>
                <c:pt idx="0">
                  <c:v>2465</c:v>
                </c:pt>
                <c:pt idx="1">
                  <c:v>2466</c:v>
                </c:pt>
                <c:pt idx="2">
                  <c:v>2467</c:v>
                </c:pt>
                <c:pt idx="3">
                  <c:v>2468</c:v>
                </c:pt>
                <c:pt idx="4">
                  <c:v>2469</c:v>
                </c:pt>
                <c:pt idx="5">
                  <c:v>2470</c:v>
                </c:pt>
                <c:pt idx="6">
                  <c:v>2471</c:v>
                </c:pt>
                <c:pt idx="7">
                  <c:v>2472</c:v>
                </c:pt>
                <c:pt idx="8">
                  <c:v>2473</c:v>
                </c:pt>
                <c:pt idx="9">
                  <c:v>2474</c:v>
                </c:pt>
                <c:pt idx="10">
                  <c:v>2475</c:v>
                </c:pt>
                <c:pt idx="11">
                  <c:v>2476</c:v>
                </c:pt>
                <c:pt idx="12">
                  <c:v>2477</c:v>
                </c:pt>
                <c:pt idx="13">
                  <c:v>2478</c:v>
                </c:pt>
                <c:pt idx="14">
                  <c:v>2479</c:v>
                </c:pt>
                <c:pt idx="15">
                  <c:v>2480</c:v>
                </c:pt>
                <c:pt idx="16">
                  <c:v>2481</c:v>
                </c:pt>
                <c:pt idx="17">
                  <c:v>2482</c:v>
                </c:pt>
                <c:pt idx="18">
                  <c:v>2483</c:v>
                </c:pt>
                <c:pt idx="19">
                  <c:v>2484</c:v>
                </c:pt>
                <c:pt idx="20">
                  <c:v>2485</c:v>
                </c:pt>
                <c:pt idx="21">
                  <c:v>2486</c:v>
                </c:pt>
                <c:pt idx="22">
                  <c:v>2487</c:v>
                </c:pt>
                <c:pt idx="23">
                  <c:v>2488</c:v>
                </c:pt>
                <c:pt idx="24">
                  <c:v>2489</c:v>
                </c:pt>
                <c:pt idx="25">
                  <c:v>2490</c:v>
                </c:pt>
                <c:pt idx="26">
                  <c:v>2491</c:v>
                </c:pt>
                <c:pt idx="27">
                  <c:v>2492</c:v>
                </c:pt>
                <c:pt idx="28">
                  <c:v>2493</c:v>
                </c:pt>
                <c:pt idx="29">
                  <c:v>2494</c:v>
                </c:pt>
                <c:pt idx="30">
                  <c:v>2495</c:v>
                </c:pt>
                <c:pt idx="31">
                  <c:v>2496</c:v>
                </c:pt>
                <c:pt idx="32">
                  <c:v>2506</c:v>
                </c:pt>
                <c:pt idx="33">
                  <c:v>2507</c:v>
                </c:pt>
                <c:pt idx="34">
                  <c:v>2508</c:v>
                </c:pt>
                <c:pt idx="35">
                  <c:v>2509</c:v>
                </c:pt>
                <c:pt idx="36">
                  <c:v>2510</c:v>
                </c:pt>
                <c:pt idx="37">
                  <c:v>2511</c:v>
                </c:pt>
                <c:pt idx="38">
                  <c:v>2512</c:v>
                </c:pt>
                <c:pt idx="39">
                  <c:v>2513</c:v>
                </c:pt>
                <c:pt idx="40">
                  <c:v>2514</c:v>
                </c:pt>
                <c:pt idx="41">
                  <c:v>2515</c:v>
                </c:pt>
                <c:pt idx="42">
                  <c:v>2516</c:v>
                </c:pt>
                <c:pt idx="43">
                  <c:v>2517</c:v>
                </c:pt>
                <c:pt idx="44">
                  <c:v>2518</c:v>
                </c:pt>
                <c:pt idx="45">
                  <c:v>2519</c:v>
                </c:pt>
                <c:pt idx="46">
                  <c:v>2520</c:v>
                </c:pt>
                <c:pt idx="47">
                  <c:v>2521</c:v>
                </c:pt>
                <c:pt idx="48">
                  <c:v>2522</c:v>
                </c:pt>
                <c:pt idx="49">
                  <c:v>2523</c:v>
                </c:pt>
                <c:pt idx="50">
                  <c:v>2524</c:v>
                </c:pt>
                <c:pt idx="51">
                  <c:v>2525</c:v>
                </c:pt>
                <c:pt idx="52">
                  <c:v>2526</c:v>
                </c:pt>
                <c:pt idx="53">
                  <c:v>2527</c:v>
                </c:pt>
                <c:pt idx="54">
                  <c:v>2528</c:v>
                </c:pt>
                <c:pt idx="55">
                  <c:v>2529</c:v>
                </c:pt>
                <c:pt idx="56">
                  <c:v>2530</c:v>
                </c:pt>
                <c:pt idx="57">
                  <c:v>2531</c:v>
                </c:pt>
                <c:pt idx="58">
                  <c:v>2532</c:v>
                </c:pt>
                <c:pt idx="59">
                  <c:v>2533</c:v>
                </c:pt>
                <c:pt idx="60">
                  <c:v>2534</c:v>
                </c:pt>
                <c:pt idx="61">
                  <c:v>2535</c:v>
                </c:pt>
                <c:pt idx="62">
                  <c:v>2536</c:v>
                </c:pt>
                <c:pt idx="63">
                  <c:v>2537</c:v>
                </c:pt>
                <c:pt idx="64">
                  <c:v>2538</c:v>
                </c:pt>
                <c:pt idx="65">
                  <c:v>2539</c:v>
                </c:pt>
                <c:pt idx="66">
                  <c:v>2540</c:v>
                </c:pt>
                <c:pt idx="67">
                  <c:v>2541</c:v>
                </c:pt>
                <c:pt idx="68">
                  <c:v>2542</c:v>
                </c:pt>
                <c:pt idx="69">
                  <c:v>2543</c:v>
                </c:pt>
                <c:pt idx="70">
                  <c:v>2544</c:v>
                </c:pt>
                <c:pt idx="71">
                  <c:v>2545</c:v>
                </c:pt>
                <c:pt idx="72">
                  <c:v>2546</c:v>
                </c:pt>
                <c:pt idx="73">
                  <c:v>2547</c:v>
                </c:pt>
                <c:pt idx="74">
                  <c:v>2548</c:v>
                </c:pt>
                <c:pt idx="75">
                  <c:v>2549</c:v>
                </c:pt>
                <c:pt idx="76">
                  <c:v>2550</c:v>
                </c:pt>
                <c:pt idx="77">
                  <c:v>2551</c:v>
                </c:pt>
                <c:pt idx="78">
                  <c:v>2552</c:v>
                </c:pt>
                <c:pt idx="79">
                  <c:v>2553</c:v>
                </c:pt>
                <c:pt idx="80">
                  <c:v>2554</c:v>
                </c:pt>
                <c:pt idx="81">
                  <c:v>2555</c:v>
                </c:pt>
                <c:pt idx="82">
                  <c:v>2556</c:v>
                </c:pt>
                <c:pt idx="83">
                  <c:v>2557</c:v>
                </c:pt>
                <c:pt idx="84">
                  <c:v>2558</c:v>
                </c:pt>
                <c:pt idx="85">
                  <c:v>2559</c:v>
                </c:pt>
                <c:pt idx="86">
                  <c:v>2560</c:v>
                </c:pt>
                <c:pt idx="87">
                  <c:v>2561</c:v>
                </c:pt>
                <c:pt idx="88">
                  <c:v>2562</c:v>
                </c:pt>
                <c:pt idx="89">
                  <c:v>2563</c:v>
                </c:pt>
                <c:pt idx="90">
                  <c:v>2564</c:v>
                </c:pt>
                <c:pt idx="91">
                  <c:v>2565</c:v>
                </c:pt>
              </c:numCache>
            </c:numRef>
          </c:cat>
          <c:val>
            <c:numRef>
              <c:f>'Data N.1'!$Q$9:$Q$101</c:f>
              <c:numCache>
                <c:formatCode>0.00</c:formatCode>
                <c:ptCount val="93"/>
                <c:pt idx="0">
                  <c:v>5.7700000000000102</c:v>
                </c:pt>
                <c:pt idx="1">
                  <c:v>7.5100000000000193</c:v>
                </c:pt>
                <c:pt idx="2">
                  <c:v>7.4399999999999977</c:v>
                </c:pt>
                <c:pt idx="3">
                  <c:v>3.8900000000000148</c:v>
                </c:pt>
                <c:pt idx="4">
                  <c:v>4.3800000000000239</c:v>
                </c:pt>
                <c:pt idx="5">
                  <c:v>5.2800000000000011</c:v>
                </c:pt>
                <c:pt idx="6">
                  <c:v>3.7000000000000171</c:v>
                </c:pt>
                <c:pt idx="7">
                  <c:v>7.0800000000000125</c:v>
                </c:pt>
                <c:pt idx="8">
                  <c:v>6.5500000000000114</c:v>
                </c:pt>
                <c:pt idx="9">
                  <c:v>4.1300000000000239</c:v>
                </c:pt>
                <c:pt idx="10">
                  <c:v>6.6800000000000068</c:v>
                </c:pt>
                <c:pt idx="11">
                  <c:v>5.210000000000008</c:v>
                </c:pt>
                <c:pt idx="12">
                  <c:v>4.7700000000000102</c:v>
                </c:pt>
                <c:pt idx="13">
                  <c:v>3.8600000000000136</c:v>
                </c:pt>
                <c:pt idx="14">
                  <c:v>6.660000000000025</c:v>
                </c:pt>
                <c:pt idx="15">
                  <c:v>6.1700000000000159</c:v>
                </c:pt>
                <c:pt idx="16">
                  <c:v>5.2300000000000182</c:v>
                </c:pt>
                <c:pt idx="17">
                  <c:v>7.2000000000000171</c:v>
                </c:pt>
                <c:pt idx="18">
                  <c:v>0</c:v>
                </c:pt>
                <c:pt idx="19">
                  <c:v>6.6800000000000068</c:v>
                </c:pt>
                <c:pt idx="20">
                  <c:v>7.1400000000000148</c:v>
                </c:pt>
                <c:pt idx="21">
                  <c:v>5.3800000000000239</c:v>
                </c:pt>
                <c:pt idx="22">
                  <c:v>4.7600000000000193</c:v>
                </c:pt>
                <c:pt idx="23">
                  <c:v>4.5800000000000125</c:v>
                </c:pt>
                <c:pt idx="24">
                  <c:v>6.7199999999999989</c:v>
                </c:pt>
                <c:pt idx="25">
                  <c:v>7.5800000000000125</c:v>
                </c:pt>
                <c:pt idx="26">
                  <c:v>6.2800000000000011</c:v>
                </c:pt>
                <c:pt idx="27">
                  <c:v>5.2400000000000091</c:v>
                </c:pt>
                <c:pt idx="28">
                  <c:v>3.7800000000000011</c:v>
                </c:pt>
                <c:pt idx="29">
                  <c:v>6.4800000000000182</c:v>
                </c:pt>
                <c:pt idx="30">
                  <c:v>7.3300000000000125</c:v>
                </c:pt>
                <c:pt idx="31">
                  <c:v>6.7800000000000011</c:v>
                </c:pt>
                <c:pt idx="32">
                  <c:v>8.3000000000000114</c:v>
                </c:pt>
                <c:pt idx="33">
                  <c:v>5.6500000000000057</c:v>
                </c:pt>
                <c:pt idx="34">
                  <c:v>5.1200000000000045</c:v>
                </c:pt>
                <c:pt idx="35">
                  <c:v>5.9800000000000182</c:v>
                </c:pt>
                <c:pt idx="36">
                  <c:v>6.0600000000000023</c:v>
                </c:pt>
                <c:pt idx="37">
                  <c:v>0</c:v>
                </c:pt>
                <c:pt idx="38">
                  <c:v>5.2400000000000091</c:v>
                </c:pt>
                <c:pt idx="39">
                  <c:v>7.1800000000000068</c:v>
                </c:pt>
                <c:pt idx="40">
                  <c:v>6.1500000000000057</c:v>
                </c:pt>
                <c:pt idx="41">
                  <c:v>6.9000000000000057</c:v>
                </c:pt>
                <c:pt idx="42">
                  <c:v>7.4300000000000068</c:v>
                </c:pt>
                <c:pt idx="43">
                  <c:v>4.9000000000000057</c:v>
                </c:pt>
                <c:pt idx="44">
                  <c:v>5.3700000000000045</c:v>
                </c:pt>
                <c:pt idx="45">
                  <c:v>5.3400000000000034</c:v>
                </c:pt>
                <c:pt idx="46">
                  <c:v>5.1200000000000045</c:v>
                </c:pt>
                <c:pt idx="47">
                  <c:v>5.160000000000025</c:v>
                </c:pt>
                <c:pt idx="48">
                  <c:v>4.3200000000000216</c:v>
                </c:pt>
                <c:pt idx="49">
                  <c:v>6.3300000000000125</c:v>
                </c:pt>
                <c:pt idx="50">
                  <c:v>7.6200000000000045</c:v>
                </c:pt>
                <c:pt idx="51">
                  <c:v>5.2700000000000102</c:v>
                </c:pt>
                <c:pt idx="52">
                  <c:v>5.1200000000000045</c:v>
                </c:pt>
                <c:pt idx="53">
                  <c:v>5.8700000000000045</c:v>
                </c:pt>
                <c:pt idx="54">
                  <c:v>6.8900000000000148</c:v>
                </c:pt>
                <c:pt idx="55">
                  <c:v>4.5700000000000216</c:v>
                </c:pt>
                <c:pt idx="56">
                  <c:v>6.3800000000000239</c:v>
                </c:pt>
                <c:pt idx="57">
                  <c:v>4.5100000000000193</c:v>
                </c:pt>
                <c:pt idx="58">
                  <c:v>3.9500000000000171</c:v>
                </c:pt>
                <c:pt idx="59">
                  <c:v>5.0700000000000216</c:v>
                </c:pt>
                <c:pt idx="60">
                  <c:v>3.4300000000000068</c:v>
                </c:pt>
                <c:pt idx="61">
                  <c:v>5.0500000000000114</c:v>
                </c:pt>
                <c:pt idx="62">
                  <c:v>6.1300000000000239</c:v>
                </c:pt>
                <c:pt idx="63">
                  <c:v>7.2600000000000193</c:v>
                </c:pt>
                <c:pt idx="64">
                  <c:v>7.3700000000000045</c:v>
                </c:pt>
                <c:pt idx="65">
                  <c:v>5.3200000000000216</c:v>
                </c:pt>
                <c:pt idx="66">
                  <c:v>5.460000000000008</c:v>
                </c:pt>
                <c:pt idx="67">
                  <c:v>4.7400000000000091</c:v>
                </c:pt>
                <c:pt idx="68">
                  <c:v>7.0500000000000114</c:v>
                </c:pt>
                <c:pt idx="69">
                  <c:v>7.2900000000000205</c:v>
                </c:pt>
                <c:pt idx="70">
                  <c:v>6.7400000000000091</c:v>
                </c:pt>
                <c:pt idx="71">
                  <c:v>6.2700000000000102</c:v>
                </c:pt>
                <c:pt idx="72">
                  <c:v>6.0200000000000102</c:v>
                </c:pt>
                <c:pt idx="73">
                  <c:v>7.0700000000000216</c:v>
                </c:pt>
                <c:pt idx="74">
                  <c:v>6.9300000000000068</c:v>
                </c:pt>
                <c:pt idx="75">
                  <c:v>8.4199999999999875</c:v>
                </c:pt>
                <c:pt idx="76">
                  <c:v>4.7299999999999898</c:v>
                </c:pt>
                <c:pt idx="77">
                  <c:v>7.1899999999999977</c:v>
                </c:pt>
                <c:pt idx="78">
                  <c:v>5.5800000000000125</c:v>
                </c:pt>
                <c:pt idx="79">
                  <c:v>7.25</c:v>
                </c:pt>
                <c:pt idx="80">
                  <c:v>8.3000000000000114</c:v>
                </c:pt>
                <c:pt idx="81">
                  <c:v>6.3200000000000216</c:v>
                </c:pt>
                <c:pt idx="82">
                  <c:v>7.1100000000000136</c:v>
                </c:pt>
                <c:pt idx="83">
                  <c:v>6.8000000000000114</c:v>
                </c:pt>
                <c:pt idx="84">
                  <c:v>4.5</c:v>
                </c:pt>
                <c:pt idx="85">
                  <c:v>8.3500000000000227</c:v>
                </c:pt>
                <c:pt idx="86">
                  <c:v>6.3700000000000045</c:v>
                </c:pt>
                <c:pt idx="87">
                  <c:v>8.4200000000000159</c:v>
                </c:pt>
                <c:pt idx="88">
                  <c:v>6.3400000000000034</c:v>
                </c:pt>
                <c:pt idx="89">
                  <c:v>7.25</c:v>
                </c:pt>
                <c:pt idx="90" formatCode="General">
                  <c:v>5.5900000000000034</c:v>
                </c:pt>
                <c:pt idx="91" formatCode="General">
                  <c:v>7.75</c:v>
                </c:pt>
                <c:pt idx="92" formatCode="General">
                  <c:v>7.09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2C-4CC0-B4CE-1362B4E59129}"/>
            </c:ext>
          </c:extLst>
        </c:ser>
        <c:ser>
          <c:idx val="2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C0" mc:Ignorable="a14" a14:legacySpreadsheetColorIndex="2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N.1'!$A$9:$A$100</c:f>
              <c:numCache>
                <c:formatCode>General</c:formatCode>
                <c:ptCount val="92"/>
                <c:pt idx="0">
                  <c:v>2465</c:v>
                </c:pt>
                <c:pt idx="1">
                  <c:v>2466</c:v>
                </c:pt>
                <c:pt idx="2">
                  <c:v>2467</c:v>
                </c:pt>
                <c:pt idx="3">
                  <c:v>2468</c:v>
                </c:pt>
                <c:pt idx="4">
                  <c:v>2469</c:v>
                </c:pt>
                <c:pt idx="5">
                  <c:v>2470</c:v>
                </c:pt>
                <c:pt idx="6">
                  <c:v>2471</c:v>
                </c:pt>
                <c:pt idx="7">
                  <c:v>2472</c:v>
                </c:pt>
                <c:pt idx="8">
                  <c:v>2473</c:v>
                </c:pt>
                <c:pt idx="9">
                  <c:v>2474</c:v>
                </c:pt>
                <c:pt idx="10">
                  <c:v>2475</c:v>
                </c:pt>
                <c:pt idx="11">
                  <c:v>2476</c:v>
                </c:pt>
                <c:pt idx="12">
                  <c:v>2477</c:v>
                </c:pt>
                <c:pt idx="13">
                  <c:v>2478</c:v>
                </c:pt>
                <c:pt idx="14">
                  <c:v>2479</c:v>
                </c:pt>
                <c:pt idx="15">
                  <c:v>2480</c:v>
                </c:pt>
                <c:pt idx="16">
                  <c:v>2481</c:v>
                </c:pt>
                <c:pt idx="17">
                  <c:v>2482</c:v>
                </c:pt>
                <c:pt idx="18">
                  <c:v>2483</c:v>
                </c:pt>
                <c:pt idx="19">
                  <c:v>2484</c:v>
                </c:pt>
                <c:pt idx="20">
                  <c:v>2485</c:v>
                </c:pt>
                <c:pt idx="21">
                  <c:v>2486</c:v>
                </c:pt>
                <c:pt idx="22">
                  <c:v>2487</c:v>
                </c:pt>
                <c:pt idx="23">
                  <c:v>2488</c:v>
                </c:pt>
                <c:pt idx="24">
                  <c:v>2489</c:v>
                </c:pt>
                <c:pt idx="25">
                  <c:v>2490</c:v>
                </c:pt>
                <c:pt idx="26">
                  <c:v>2491</c:v>
                </c:pt>
                <c:pt idx="27">
                  <c:v>2492</c:v>
                </c:pt>
                <c:pt idx="28">
                  <c:v>2493</c:v>
                </c:pt>
                <c:pt idx="29">
                  <c:v>2494</c:v>
                </c:pt>
                <c:pt idx="30">
                  <c:v>2495</c:v>
                </c:pt>
                <c:pt idx="31">
                  <c:v>2496</c:v>
                </c:pt>
                <c:pt idx="32">
                  <c:v>2506</c:v>
                </c:pt>
                <c:pt idx="33">
                  <c:v>2507</c:v>
                </c:pt>
                <c:pt idx="34">
                  <c:v>2508</c:v>
                </c:pt>
                <c:pt idx="35">
                  <c:v>2509</c:v>
                </c:pt>
                <c:pt idx="36">
                  <c:v>2510</c:v>
                </c:pt>
                <c:pt idx="37">
                  <c:v>2511</c:v>
                </c:pt>
                <c:pt idx="38">
                  <c:v>2512</c:v>
                </c:pt>
                <c:pt idx="39">
                  <c:v>2513</c:v>
                </c:pt>
                <c:pt idx="40">
                  <c:v>2514</c:v>
                </c:pt>
                <c:pt idx="41">
                  <c:v>2515</c:v>
                </c:pt>
                <c:pt idx="42">
                  <c:v>2516</c:v>
                </c:pt>
                <c:pt idx="43">
                  <c:v>2517</c:v>
                </c:pt>
                <c:pt idx="44">
                  <c:v>2518</c:v>
                </c:pt>
                <c:pt idx="45">
                  <c:v>2519</c:v>
                </c:pt>
                <c:pt idx="46">
                  <c:v>2520</c:v>
                </c:pt>
                <c:pt idx="47">
                  <c:v>2521</c:v>
                </c:pt>
                <c:pt idx="48">
                  <c:v>2522</c:v>
                </c:pt>
                <c:pt idx="49">
                  <c:v>2523</c:v>
                </c:pt>
                <c:pt idx="50">
                  <c:v>2524</c:v>
                </c:pt>
                <c:pt idx="51">
                  <c:v>2525</c:v>
                </c:pt>
                <c:pt idx="52">
                  <c:v>2526</c:v>
                </c:pt>
                <c:pt idx="53">
                  <c:v>2527</c:v>
                </c:pt>
                <c:pt idx="54">
                  <c:v>2528</c:v>
                </c:pt>
                <c:pt idx="55">
                  <c:v>2529</c:v>
                </c:pt>
                <c:pt idx="56">
                  <c:v>2530</c:v>
                </c:pt>
                <c:pt idx="57">
                  <c:v>2531</c:v>
                </c:pt>
                <c:pt idx="58">
                  <c:v>2532</c:v>
                </c:pt>
                <c:pt idx="59">
                  <c:v>2533</c:v>
                </c:pt>
                <c:pt idx="60">
                  <c:v>2534</c:v>
                </c:pt>
                <c:pt idx="61">
                  <c:v>2535</c:v>
                </c:pt>
                <c:pt idx="62">
                  <c:v>2536</c:v>
                </c:pt>
                <c:pt idx="63">
                  <c:v>2537</c:v>
                </c:pt>
                <c:pt idx="64">
                  <c:v>2538</c:v>
                </c:pt>
                <c:pt idx="65">
                  <c:v>2539</c:v>
                </c:pt>
                <c:pt idx="66">
                  <c:v>2540</c:v>
                </c:pt>
                <c:pt idx="67">
                  <c:v>2541</c:v>
                </c:pt>
                <c:pt idx="68">
                  <c:v>2542</c:v>
                </c:pt>
                <c:pt idx="69">
                  <c:v>2543</c:v>
                </c:pt>
                <c:pt idx="70">
                  <c:v>2544</c:v>
                </c:pt>
                <c:pt idx="71">
                  <c:v>2545</c:v>
                </c:pt>
                <c:pt idx="72">
                  <c:v>2546</c:v>
                </c:pt>
                <c:pt idx="73">
                  <c:v>2547</c:v>
                </c:pt>
                <c:pt idx="74">
                  <c:v>2548</c:v>
                </c:pt>
                <c:pt idx="75">
                  <c:v>2549</c:v>
                </c:pt>
                <c:pt idx="76">
                  <c:v>2550</c:v>
                </c:pt>
                <c:pt idx="77">
                  <c:v>2551</c:v>
                </c:pt>
                <c:pt idx="78">
                  <c:v>2552</c:v>
                </c:pt>
                <c:pt idx="79">
                  <c:v>2553</c:v>
                </c:pt>
                <c:pt idx="80">
                  <c:v>2554</c:v>
                </c:pt>
                <c:pt idx="81">
                  <c:v>2555</c:v>
                </c:pt>
                <c:pt idx="82">
                  <c:v>2556</c:v>
                </c:pt>
                <c:pt idx="83">
                  <c:v>2557</c:v>
                </c:pt>
                <c:pt idx="84">
                  <c:v>2558</c:v>
                </c:pt>
                <c:pt idx="85">
                  <c:v>2559</c:v>
                </c:pt>
                <c:pt idx="86">
                  <c:v>2560</c:v>
                </c:pt>
                <c:pt idx="87">
                  <c:v>2561</c:v>
                </c:pt>
                <c:pt idx="88">
                  <c:v>2562</c:v>
                </c:pt>
                <c:pt idx="89">
                  <c:v>2563</c:v>
                </c:pt>
                <c:pt idx="90">
                  <c:v>2564</c:v>
                </c:pt>
                <c:pt idx="91">
                  <c:v>2565</c:v>
                </c:pt>
              </c:numCache>
            </c:numRef>
          </c:cat>
          <c:val>
            <c:numRef>
              <c:f>'Data N.1'!$R$9:$R$101</c:f>
              <c:numCache>
                <c:formatCode>0.00</c:formatCode>
                <c:ptCount val="93"/>
                <c:pt idx="0">
                  <c:v>-0.66999999999998749</c:v>
                </c:pt>
                <c:pt idx="1">
                  <c:v>-0.71999999999999886</c:v>
                </c:pt>
                <c:pt idx="2">
                  <c:v>-1.1499999999999773</c:v>
                </c:pt>
                <c:pt idx="3">
                  <c:v>-1.1799999999999784</c:v>
                </c:pt>
                <c:pt idx="9">
                  <c:v>-1.1799999999999784</c:v>
                </c:pt>
                <c:pt idx="10">
                  <c:v>-0.91999999999998749</c:v>
                </c:pt>
                <c:pt idx="11">
                  <c:v>-0.90999999999999659</c:v>
                </c:pt>
                <c:pt idx="12">
                  <c:v>-1</c:v>
                </c:pt>
                <c:pt idx="13">
                  <c:v>-1</c:v>
                </c:pt>
                <c:pt idx="20">
                  <c:v>-1.25</c:v>
                </c:pt>
                <c:pt idx="21">
                  <c:v>-1.4399999999999977</c:v>
                </c:pt>
                <c:pt idx="22">
                  <c:v>-1.4399999999999977</c:v>
                </c:pt>
                <c:pt idx="23">
                  <c:v>-0.89999999999997726</c:v>
                </c:pt>
                <c:pt idx="24">
                  <c:v>-0.23999999999998067</c:v>
                </c:pt>
                <c:pt idx="25">
                  <c:v>-0.45999999999997954</c:v>
                </c:pt>
                <c:pt idx="26">
                  <c:v>-0.45999999999997954</c:v>
                </c:pt>
                <c:pt idx="27">
                  <c:v>-1</c:v>
                </c:pt>
                <c:pt idx="28">
                  <c:v>-1.039999999999992</c:v>
                </c:pt>
                <c:pt idx="29">
                  <c:v>-1.1199999999999761</c:v>
                </c:pt>
                <c:pt idx="30">
                  <c:v>-0.87999999999999545</c:v>
                </c:pt>
                <c:pt idx="31">
                  <c:v>-1.0799999999999841</c:v>
                </c:pt>
                <c:pt idx="32">
                  <c:v>0.80000000000001137</c:v>
                </c:pt>
                <c:pt idx="33">
                  <c:v>0.71999999999999886</c:v>
                </c:pt>
                <c:pt idx="34">
                  <c:v>0.64000000000001478</c:v>
                </c:pt>
                <c:pt idx="35">
                  <c:v>0.56000000000000227</c:v>
                </c:pt>
                <c:pt idx="36">
                  <c:v>0.55000000000001137</c:v>
                </c:pt>
                <c:pt idx="38">
                  <c:v>0.42000000000001592</c:v>
                </c:pt>
                <c:pt idx="39">
                  <c:v>0.53000000000000114</c:v>
                </c:pt>
                <c:pt idx="40">
                  <c:v>0.56000000000000227</c:v>
                </c:pt>
                <c:pt idx="41">
                  <c:v>0.54000000000002046</c:v>
                </c:pt>
                <c:pt idx="42">
                  <c:v>0.5</c:v>
                </c:pt>
                <c:pt idx="43">
                  <c:v>0.53000000000000114</c:v>
                </c:pt>
                <c:pt idx="44">
                  <c:v>0.46000000000000796</c:v>
                </c:pt>
                <c:pt idx="45">
                  <c:v>0.5700000000000216</c:v>
                </c:pt>
                <c:pt idx="47">
                  <c:v>0.54000000000002046</c:v>
                </c:pt>
                <c:pt idx="48">
                  <c:v>0.54000000000002046</c:v>
                </c:pt>
                <c:pt idx="49">
                  <c:v>0.5</c:v>
                </c:pt>
                <c:pt idx="50">
                  <c:v>0.5</c:v>
                </c:pt>
                <c:pt idx="51">
                  <c:v>0.52000000000001023</c:v>
                </c:pt>
                <c:pt idx="52">
                  <c:v>0.49000000000000909</c:v>
                </c:pt>
                <c:pt idx="53">
                  <c:v>0.48000000000001819</c:v>
                </c:pt>
                <c:pt idx="54">
                  <c:v>0.46999999999999886</c:v>
                </c:pt>
                <c:pt idx="55">
                  <c:v>0.48000000000001819</c:v>
                </c:pt>
                <c:pt idx="56">
                  <c:v>0.46000000000000796</c:v>
                </c:pt>
                <c:pt idx="57">
                  <c:v>0.51000000000001933</c:v>
                </c:pt>
                <c:pt idx="58">
                  <c:v>0.53000000000000114</c:v>
                </c:pt>
                <c:pt idx="59">
                  <c:v>0.54000000000002046</c:v>
                </c:pt>
                <c:pt idx="60">
                  <c:v>0.51000000000001933</c:v>
                </c:pt>
                <c:pt idx="61">
                  <c:v>0.48000000000001819</c:v>
                </c:pt>
                <c:pt idx="62">
                  <c:v>0.52000000000001023</c:v>
                </c:pt>
                <c:pt idx="63">
                  <c:v>0.52000000000001023</c:v>
                </c:pt>
                <c:pt idx="64">
                  <c:v>0.46999999999999886</c:v>
                </c:pt>
                <c:pt idx="65">
                  <c:v>0.53000000000000114</c:v>
                </c:pt>
                <c:pt idx="66">
                  <c:v>0.46000000000000796</c:v>
                </c:pt>
                <c:pt idx="67">
                  <c:v>0.38000000000002387</c:v>
                </c:pt>
                <c:pt idx="68">
                  <c:v>0.43000000000000682</c:v>
                </c:pt>
                <c:pt idx="69">
                  <c:v>0.3200000000000216</c:v>
                </c:pt>
                <c:pt idx="70">
                  <c:v>0.28000000000000114</c:v>
                </c:pt>
                <c:pt idx="71">
                  <c:v>0.13000000000002387</c:v>
                </c:pt>
                <c:pt idx="72">
                  <c:v>-0.12999999999999545</c:v>
                </c:pt>
                <c:pt idx="73">
                  <c:v>-0.11999999999997613</c:v>
                </c:pt>
                <c:pt idx="74">
                  <c:v>-0.13999999999998636</c:v>
                </c:pt>
                <c:pt idx="75">
                  <c:v>-2.0000000000010232E-2</c:v>
                </c:pt>
                <c:pt idx="76">
                  <c:v>8.0000000000012506E-2</c:v>
                </c:pt>
                <c:pt idx="77">
                  <c:v>1.0000000000019327E-2</c:v>
                </c:pt>
                <c:pt idx="78">
                  <c:v>-0.11999999999997613</c:v>
                </c:pt>
                <c:pt idx="79">
                  <c:v>-0.16999999999998749</c:v>
                </c:pt>
                <c:pt idx="80">
                  <c:v>-0.13100000000000023</c:v>
                </c:pt>
                <c:pt idx="81">
                  <c:v>-0.16999999999998749</c:v>
                </c:pt>
                <c:pt idx="82">
                  <c:v>-0.22999999999998977</c:v>
                </c:pt>
                <c:pt idx="83">
                  <c:v>-0.21999999999999886</c:v>
                </c:pt>
                <c:pt idx="84">
                  <c:v>-0.22999999999998977</c:v>
                </c:pt>
                <c:pt idx="85">
                  <c:v>-0.34999999999999432</c:v>
                </c:pt>
                <c:pt idx="86">
                  <c:v>-0.32999999999998408</c:v>
                </c:pt>
                <c:pt idx="87">
                  <c:v>-0.35999999999998522</c:v>
                </c:pt>
                <c:pt idx="88">
                  <c:v>-0.48999999999998067</c:v>
                </c:pt>
                <c:pt idx="89">
                  <c:v>-0.5</c:v>
                </c:pt>
                <c:pt idx="90" formatCode="General">
                  <c:v>-0.36999999999997613</c:v>
                </c:pt>
                <c:pt idx="91" formatCode="General">
                  <c:v>-0.42</c:v>
                </c:pt>
                <c:pt idx="92" formatCode="General">
                  <c:v>-0.5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2C-4CC0-B4CE-1362B4E59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75891200"/>
        <c:axId val="1"/>
      </c:barChart>
      <c:lineChart>
        <c:grouping val="standard"/>
        <c:varyColors val="0"/>
        <c:ser>
          <c:idx val="1"/>
          <c:order val="2"/>
          <c:tx>
            <c:v>ระดับตลิ่ง N.1</c:v>
          </c:tx>
          <c:spPr>
            <a:ln w="38100">
              <a:noFill/>
              <a:prstDash val="sysDash"/>
            </a:ln>
          </c:spPr>
          <c:marker>
            <c:symbol val="none"/>
          </c:marker>
          <c:cat>
            <c:numRef>
              <c:f>'Data N.1'!$A$9:$A$101</c:f>
              <c:numCache>
                <c:formatCode>General</c:formatCode>
                <c:ptCount val="93"/>
                <c:pt idx="0">
                  <c:v>2465</c:v>
                </c:pt>
                <c:pt idx="1">
                  <c:v>2466</c:v>
                </c:pt>
                <c:pt idx="2">
                  <c:v>2467</c:v>
                </c:pt>
                <c:pt idx="3">
                  <c:v>2468</c:v>
                </c:pt>
                <c:pt idx="4">
                  <c:v>2469</c:v>
                </c:pt>
                <c:pt idx="5">
                  <c:v>2470</c:v>
                </c:pt>
                <c:pt idx="6">
                  <c:v>2471</c:v>
                </c:pt>
                <c:pt idx="7">
                  <c:v>2472</c:v>
                </c:pt>
                <c:pt idx="8">
                  <c:v>2473</c:v>
                </c:pt>
                <c:pt idx="9">
                  <c:v>2474</c:v>
                </c:pt>
                <c:pt idx="10">
                  <c:v>2475</c:v>
                </c:pt>
                <c:pt idx="11">
                  <c:v>2476</c:v>
                </c:pt>
                <c:pt idx="12">
                  <c:v>2477</c:v>
                </c:pt>
                <c:pt idx="13">
                  <c:v>2478</c:v>
                </c:pt>
                <c:pt idx="14">
                  <c:v>2479</c:v>
                </c:pt>
                <c:pt idx="15">
                  <c:v>2480</c:v>
                </c:pt>
                <c:pt idx="16">
                  <c:v>2481</c:v>
                </c:pt>
                <c:pt idx="17">
                  <c:v>2482</c:v>
                </c:pt>
                <c:pt idx="18">
                  <c:v>2483</c:v>
                </c:pt>
                <c:pt idx="19">
                  <c:v>2484</c:v>
                </c:pt>
                <c:pt idx="20">
                  <c:v>2485</c:v>
                </c:pt>
                <c:pt idx="21">
                  <c:v>2486</c:v>
                </c:pt>
                <c:pt idx="22">
                  <c:v>2487</c:v>
                </c:pt>
                <c:pt idx="23">
                  <c:v>2488</c:v>
                </c:pt>
                <c:pt idx="24">
                  <c:v>2489</c:v>
                </c:pt>
                <c:pt idx="25">
                  <c:v>2490</c:v>
                </c:pt>
                <c:pt idx="26">
                  <c:v>2491</c:v>
                </c:pt>
                <c:pt idx="27">
                  <c:v>2492</c:v>
                </c:pt>
                <c:pt idx="28">
                  <c:v>2493</c:v>
                </c:pt>
                <c:pt idx="29">
                  <c:v>2494</c:v>
                </c:pt>
                <c:pt idx="30">
                  <c:v>2495</c:v>
                </c:pt>
                <c:pt idx="31">
                  <c:v>2496</c:v>
                </c:pt>
                <c:pt idx="32">
                  <c:v>2506</c:v>
                </c:pt>
                <c:pt idx="33">
                  <c:v>2507</c:v>
                </c:pt>
                <c:pt idx="34">
                  <c:v>2508</c:v>
                </c:pt>
                <c:pt idx="35">
                  <c:v>2509</c:v>
                </c:pt>
                <c:pt idx="36">
                  <c:v>2510</c:v>
                </c:pt>
                <c:pt idx="37">
                  <c:v>2511</c:v>
                </c:pt>
                <c:pt idx="38">
                  <c:v>2512</c:v>
                </c:pt>
                <c:pt idx="39">
                  <c:v>2513</c:v>
                </c:pt>
                <c:pt idx="40">
                  <c:v>2514</c:v>
                </c:pt>
                <c:pt idx="41">
                  <c:v>2515</c:v>
                </c:pt>
                <c:pt idx="42">
                  <c:v>2516</c:v>
                </c:pt>
                <c:pt idx="43">
                  <c:v>2517</c:v>
                </c:pt>
                <c:pt idx="44">
                  <c:v>2518</c:v>
                </c:pt>
                <c:pt idx="45">
                  <c:v>2519</c:v>
                </c:pt>
                <c:pt idx="46">
                  <c:v>2520</c:v>
                </c:pt>
                <c:pt idx="47">
                  <c:v>2521</c:v>
                </c:pt>
                <c:pt idx="48">
                  <c:v>2522</c:v>
                </c:pt>
                <c:pt idx="49">
                  <c:v>2523</c:v>
                </c:pt>
                <c:pt idx="50">
                  <c:v>2524</c:v>
                </c:pt>
                <c:pt idx="51">
                  <c:v>2525</c:v>
                </c:pt>
                <c:pt idx="52">
                  <c:v>2526</c:v>
                </c:pt>
                <c:pt idx="53">
                  <c:v>2527</c:v>
                </c:pt>
                <c:pt idx="54">
                  <c:v>2528</c:v>
                </c:pt>
                <c:pt idx="55">
                  <c:v>2529</c:v>
                </c:pt>
                <c:pt idx="56">
                  <c:v>2530</c:v>
                </c:pt>
                <c:pt idx="57">
                  <c:v>2531</c:v>
                </c:pt>
                <c:pt idx="58">
                  <c:v>2532</c:v>
                </c:pt>
                <c:pt idx="59">
                  <c:v>2533</c:v>
                </c:pt>
                <c:pt idx="60">
                  <c:v>2534</c:v>
                </c:pt>
                <c:pt idx="61">
                  <c:v>2535</c:v>
                </c:pt>
                <c:pt idx="62">
                  <c:v>2536</c:v>
                </c:pt>
                <c:pt idx="63">
                  <c:v>2537</c:v>
                </c:pt>
                <c:pt idx="64">
                  <c:v>2538</c:v>
                </c:pt>
                <c:pt idx="65">
                  <c:v>2539</c:v>
                </c:pt>
                <c:pt idx="66">
                  <c:v>2540</c:v>
                </c:pt>
                <c:pt idx="67">
                  <c:v>2541</c:v>
                </c:pt>
                <c:pt idx="68">
                  <c:v>2542</c:v>
                </c:pt>
                <c:pt idx="69">
                  <c:v>2543</c:v>
                </c:pt>
                <c:pt idx="70">
                  <c:v>2544</c:v>
                </c:pt>
                <c:pt idx="71">
                  <c:v>2545</c:v>
                </c:pt>
                <c:pt idx="72">
                  <c:v>2546</c:v>
                </c:pt>
                <c:pt idx="73">
                  <c:v>2547</c:v>
                </c:pt>
                <c:pt idx="74">
                  <c:v>2548</c:v>
                </c:pt>
                <c:pt idx="75">
                  <c:v>2549</c:v>
                </c:pt>
                <c:pt idx="76">
                  <c:v>2550</c:v>
                </c:pt>
                <c:pt idx="77">
                  <c:v>2551</c:v>
                </c:pt>
                <c:pt idx="78">
                  <c:v>2552</c:v>
                </c:pt>
                <c:pt idx="79">
                  <c:v>2553</c:v>
                </c:pt>
                <c:pt idx="80">
                  <c:v>2554</c:v>
                </c:pt>
                <c:pt idx="81">
                  <c:v>2555</c:v>
                </c:pt>
                <c:pt idx="82">
                  <c:v>2556</c:v>
                </c:pt>
                <c:pt idx="83">
                  <c:v>2557</c:v>
                </c:pt>
                <c:pt idx="84">
                  <c:v>2558</c:v>
                </c:pt>
                <c:pt idx="85">
                  <c:v>2559</c:v>
                </c:pt>
                <c:pt idx="86">
                  <c:v>2560</c:v>
                </c:pt>
                <c:pt idx="87">
                  <c:v>2561</c:v>
                </c:pt>
                <c:pt idx="88">
                  <c:v>2562</c:v>
                </c:pt>
                <c:pt idx="89">
                  <c:v>2563</c:v>
                </c:pt>
                <c:pt idx="90">
                  <c:v>2564</c:v>
                </c:pt>
                <c:pt idx="91">
                  <c:v>2565</c:v>
                </c:pt>
                <c:pt idx="92">
                  <c:v>2566</c:v>
                </c:pt>
              </c:numCache>
            </c:numRef>
          </c:cat>
          <c:val>
            <c:numRef>
              <c:f>'Data N.1'!$Y$9:$Y$101</c:f>
              <c:numCache>
                <c:formatCode>General</c:formatCode>
                <c:ptCount val="93"/>
                <c:pt idx="0">
                  <c:v>4.7065000000000055</c:v>
                </c:pt>
                <c:pt idx="1">
                  <c:v>4.7065000000000055</c:v>
                </c:pt>
                <c:pt idx="2">
                  <c:v>4.7065000000000055</c:v>
                </c:pt>
                <c:pt idx="3">
                  <c:v>4.7065000000000055</c:v>
                </c:pt>
                <c:pt idx="4">
                  <c:v>4.7065000000000055</c:v>
                </c:pt>
                <c:pt idx="5">
                  <c:v>4.7065000000000055</c:v>
                </c:pt>
                <c:pt idx="6">
                  <c:v>4.7065000000000055</c:v>
                </c:pt>
                <c:pt idx="7">
                  <c:v>4.7065000000000055</c:v>
                </c:pt>
                <c:pt idx="8">
                  <c:v>4.7065000000000055</c:v>
                </c:pt>
                <c:pt idx="9">
                  <c:v>4.7065000000000055</c:v>
                </c:pt>
                <c:pt idx="10">
                  <c:v>4.7065000000000055</c:v>
                </c:pt>
                <c:pt idx="11">
                  <c:v>4.7065000000000055</c:v>
                </c:pt>
                <c:pt idx="12">
                  <c:v>4.7065000000000055</c:v>
                </c:pt>
                <c:pt idx="13">
                  <c:v>4.7065000000000055</c:v>
                </c:pt>
                <c:pt idx="14">
                  <c:v>4.7065000000000055</c:v>
                </c:pt>
                <c:pt idx="15">
                  <c:v>4.7065000000000055</c:v>
                </c:pt>
                <c:pt idx="16">
                  <c:v>4.7065000000000055</c:v>
                </c:pt>
                <c:pt idx="17">
                  <c:v>4.7065000000000055</c:v>
                </c:pt>
                <c:pt idx="18">
                  <c:v>4.7065000000000055</c:v>
                </c:pt>
                <c:pt idx="19">
                  <c:v>4.7065000000000055</c:v>
                </c:pt>
                <c:pt idx="20">
                  <c:v>4.7065000000000055</c:v>
                </c:pt>
                <c:pt idx="21">
                  <c:v>4.7065000000000055</c:v>
                </c:pt>
                <c:pt idx="22">
                  <c:v>4.7065000000000055</c:v>
                </c:pt>
                <c:pt idx="23">
                  <c:v>4.7065000000000055</c:v>
                </c:pt>
                <c:pt idx="24">
                  <c:v>4.7065000000000055</c:v>
                </c:pt>
                <c:pt idx="25">
                  <c:v>4.7065000000000055</c:v>
                </c:pt>
                <c:pt idx="26">
                  <c:v>4.7065000000000055</c:v>
                </c:pt>
                <c:pt idx="27">
                  <c:v>4.7065000000000055</c:v>
                </c:pt>
                <c:pt idx="28">
                  <c:v>4.7065000000000055</c:v>
                </c:pt>
                <c:pt idx="29">
                  <c:v>4.7065000000000055</c:v>
                </c:pt>
                <c:pt idx="30">
                  <c:v>4.7065000000000055</c:v>
                </c:pt>
                <c:pt idx="31">
                  <c:v>4.7065000000000055</c:v>
                </c:pt>
                <c:pt idx="32">
                  <c:v>4.7065000000000055</c:v>
                </c:pt>
                <c:pt idx="33">
                  <c:v>4.7065000000000055</c:v>
                </c:pt>
                <c:pt idx="34">
                  <c:v>4.7065000000000055</c:v>
                </c:pt>
                <c:pt idx="35">
                  <c:v>4.7065000000000055</c:v>
                </c:pt>
                <c:pt idx="36">
                  <c:v>4.7065000000000055</c:v>
                </c:pt>
                <c:pt idx="37">
                  <c:v>4.7065000000000055</c:v>
                </c:pt>
                <c:pt idx="38">
                  <c:v>4.7065000000000055</c:v>
                </c:pt>
                <c:pt idx="39">
                  <c:v>4.7065000000000055</c:v>
                </c:pt>
                <c:pt idx="40">
                  <c:v>4.7065000000000055</c:v>
                </c:pt>
                <c:pt idx="41">
                  <c:v>4.7065000000000055</c:v>
                </c:pt>
                <c:pt idx="42">
                  <c:v>4.7065000000000055</c:v>
                </c:pt>
                <c:pt idx="43">
                  <c:v>4.7065000000000055</c:v>
                </c:pt>
                <c:pt idx="44">
                  <c:v>4.7065000000000055</c:v>
                </c:pt>
                <c:pt idx="45">
                  <c:v>4.7065000000000055</c:v>
                </c:pt>
                <c:pt idx="46">
                  <c:v>4.7065000000000055</c:v>
                </c:pt>
                <c:pt idx="47">
                  <c:v>4.7065000000000055</c:v>
                </c:pt>
                <c:pt idx="48">
                  <c:v>4.7065000000000055</c:v>
                </c:pt>
                <c:pt idx="49">
                  <c:v>4.7065000000000055</c:v>
                </c:pt>
                <c:pt idx="50">
                  <c:v>4.7065000000000055</c:v>
                </c:pt>
                <c:pt idx="51">
                  <c:v>4.7065000000000055</c:v>
                </c:pt>
                <c:pt idx="52">
                  <c:v>4.7065000000000055</c:v>
                </c:pt>
                <c:pt idx="53">
                  <c:v>4.7065000000000055</c:v>
                </c:pt>
                <c:pt idx="54">
                  <c:v>4.7065000000000055</c:v>
                </c:pt>
                <c:pt idx="55">
                  <c:v>4.7065000000000055</c:v>
                </c:pt>
                <c:pt idx="56">
                  <c:v>4.7065000000000055</c:v>
                </c:pt>
                <c:pt idx="57">
                  <c:v>4.7065000000000055</c:v>
                </c:pt>
                <c:pt idx="58">
                  <c:v>4.7065000000000055</c:v>
                </c:pt>
                <c:pt idx="59">
                  <c:v>4.7065000000000055</c:v>
                </c:pt>
                <c:pt idx="60">
                  <c:v>4.7065000000000055</c:v>
                </c:pt>
                <c:pt idx="61">
                  <c:v>4.7065000000000055</c:v>
                </c:pt>
                <c:pt idx="62">
                  <c:v>4.7065000000000055</c:v>
                </c:pt>
                <c:pt idx="63">
                  <c:v>4.7065000000000055</c:v>
                </c:pt>
                <c:pt idx="64">
                  <c:v>4.7065000000000055</c:v>
                </c:pt>
                <c:pt idx="65">
                  <c:v>4.7065000000000055</c:v>
                </c:pt>
                <c:pt idx="66">
                  <c:v>4.7065000000000055</c:v>
                </c:pt>
                <c:pt idx="67">
                  <c:v>4.7065000000000055</c:v>
                </c:pt>
                <c:pt idx="68">
                  <c:v>4.7065000000000055</c:v>
                </c:pt>
                <c:pt idx="69">
                  <c:v>4.7065000000000055</c:v>
                </c:pt>
                <c:pt idx="70">
                  <c:v>4.7065000000000055</c:v>
                </c:pt>
                <c:pt idx="71">
                  <c:v>4.7065000000000055</c:v>
                </c:pt>
                <c:pt idx="72">
                  <c:v>4.7065000000000055</c:v>
                </c:pt>
                <c:pt idx="73">
                  <c:v>4.7065000000000055</c:v>
                </c:pt>
                <c:pt idx="74">
                  <c:v>4.7065000000000055</c:v>
                </c:pt>
                <c:pt idx="75">
                  <c:v>4.7065000000000055</c:v>
                </c:pt>
                <c:pt idx="76">
                  <c:v>4.7065000000000055</c:v>
                </c:pt>
                <c:pt idx="77">
                  <c:v>4.7065000000000055</c:v>
                </c:pt>
                <c:pt idx="78">
                  <c:v>4.7065000000000055</c:v>
                </c:pt>
                <c:pt idx="79">
                  <c:v>4.7065000000000055</c:v>
                </c:pt>
                <c:pt idx="80">
                  <c:v>4.7065000000000055</c:v>
                </c:pt>
                <c:pt idx="81">
                  <c:v>4.7065000000000055</c:v>
                </c:pt>
                <c:pt idx="82">
                  <c:v>4.7065000000000055</c:v>
                </c:pt>
                <c:pt idx="83">
                  <c:v>4.7065000000000055</c:v>
                </c:pt>
                <c:pt idx="84">
                  <c:v>4.7065000000000055</c:v>
                </c:pt>
                <c:pt idx="85">
                  <c:v>4.7065000000000055</c:v>
                </c:pt>
                <c:pt idx="86">
                  <c:v>4.7065000000000055</c:v>
                </c:pt>
                <c:pt idx="87">
                  <c:v>4.7065000000000055</c:v>
                </c:pt>
                <c:pt idx="88">
                  <c:v>4.7065000000000055</c:v>
                </c:pt>
                <c:pt idx="89">
                  <c:v>4.7065000000000055</c:v>
                </c:pt>
                <c:pt idx="90">
                  <c:v>4.7065000000000055</c:v>
                </c:pt>
                <c:pt idx="91">
                  <c:v>4.7065000000000055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2C-4CC0-B4CE-1362B4E59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891200"/>
        <c:axId val="1"/>
      </c:lineChart>
      <c:catAx>
        <c:axId val="1275891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392896781354054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12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-ม.(รสม.)</a:t>
                </a:r>
              </a:p>
            </c:rich>
          </c:tx>
          <c:layout>
            <c:manualLayout>
              <c:xMode val="edge"/>
              <c:yMode val="edge"/>
              <c:x val="0"/>
              <c:y val="0.45187601957585644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275891200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5449500554938962E-2"/>
          <c:y val="0.28874388254486133"/>
          <c:w val="0.11320754716981132"/>
          <c:h val="0.119086460032626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N.1 </a:t>
            </a:r>
            <a:r>
              <a:rPr lang="th-TH"/>
              <a:t>แม่น้ำน่าน สะพานพัฒนาภาคเหนือ อ.เมือง จ.น่าน</a:t>
            </a:r>
          </a:p>
        </c:rich>
      </c:tx>
      <c:layout>
        <c:manualLayout>
          <c:xMode val="edge"/>
          <c:yMode val="edge"/>
          <c:x val="0.26577042399172701"/>
          <c:y val="2.7118644067796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7849017580145"/>
          <c:y val="0.23389830508474577"/>
          <c:w val="0.80351602895553254"/>
          <c:h val="0.561016949152542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5"/>
              <c:layout>
                <c:manualLayout>
                  <c:x val="3.4225898420181533E-4"/>
                  <c:y val="-1.1162952645379254E-2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38-4DB8-940D-6CB7749857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N.1'!$A$9:$A$100</c:f>
              <c:numCache>
                <c:formatCode>General</c:formatCode>
                <c:ptCount val="92"/>
                <c:pt idx="0">
                  <c:v>2465</c:v>
                </c:pt>
                <c:pt idx="1">
                  <c:v>2466</c:v>
                </c:pt>
                <c:pt idx="2">
                  <c:v>2467</c:v>
                </c:pt>
                <c:pt idx="3">
                  <c:v>2468</c:v>
                </c:pt>
                <c:pt idx="4">
                  <c:v>2469</c:v>
                </c:pt>
                <c:pt idx="5">
                  <c:v>2470</c:v>
                </c:pt>
                <c:pt idx="6">
                  <c:v>2471</c:v>
                </c:pt>
                <c:pt idx="7">
                  <c:v>2472</c:v>
                </c:pt>
                <c:pt idx="8">
                  <c:v>2473</c:v>
                </c:pt>
                <c:pt idx="9">
                  <c:v>2474</c:v>
                </c:pt>
                <c:pt idx="10">
                  <c:v>2475</c:v>
                </c:pt>
                <c:pt idx="11">
                  <c:v>2476</c:v>
                </c:pt>
                <c:pt idx="12">
                  <c:v>2477</c:v>
                </c:pt>
                <c:pt idx="13">
                  <c:v>2478</c:v>
                </c:pt>
                <c:pt idx="14">
                  <c:v>2479</c:v>
                </c:pt>
                <c:pt idx="15">
                  <c:v>2480</c:v>
                </c:pt>
                <c:pt idx="16">
                  <c:v>2481</c:v>
                </c:pt>
                <c:pt idx="17">
                  <c:v>2482</c:v>
                </c:pt>
                <c:pt idx="18">
                  <c:v>2483</c:v>
                </c:pt>
                <c:pt idx="19">
                  <c:v>2484</c:v>
                </c:pt>
                <c:pt idx="20">
                  <c:v>2485</c:v>
                </c:pt>
                <c:pt idx="21">
                  <c:v>2486</c:v>
                </c:pt>
                <c:pt idx="22">
                  <c:v>2487</c:v>
                </c:pt>
                <c:pt idx="23">
                  <c:v>2488</c:v>
                </c:pt>
                <c:pt idx="24">
                  <c:v>2489</c:v>
                </c:pt>
                <c:pt idx="25">
                  <c:v>2490</c:v>
                </c:pt>
                <c:pt idx="26">
                  <c:v>2491</c:v>
                </c:pt>
                <c:pt idx="27">
                  <c:v>2492</c:v>
                </c:pt>
                <c:pt idx="28">
                  <c:v>2493</c:v>
                </c:pt>
                <c:pt idx="29">
                  <c:v>2494</c:v>
                </c:pt>
                <c:pt idx="30">
                  <c:v>2495</c:v>
                </c:pt>
                <c:pt idx="31">
                  <c:v>2496</c:v>
                </c:pt>
                <c:pt idx="32">
                  <c:v>2506</c:v>
                </c:pt>
                <c:pt idx="33">
                  <c:v>2507</c:v>
                </c:pt>
                <c:pt idx="34">
                  <c:v>2508</c:v>
                </c:pt>
                <c:pt idx="35">
                  <c:v>2509</c:v>
                </c:pt>
                <c:pt idx="36">
                  <c:v>2510</c:v>
                </c:pt>
                <c:pt idx="37">
                  <c:v>2511</c:v>
                </c:pt>
                <c:pt idx="38">
                  <c:v>2512</c:v>
                </c:pt>
                <c:pt idx="39">
                  <c:v>2513</c:v>
                </c:pt>
                <c:pt idx="40">
                  <c:v>2514</c:v>
                </c:pt>
                <c:pt idx="41">
                  <c:v>2515</c:v>
                </c:pt>
                <c:pt idx="42">
                  <c:v>2516</c:v>
                </c:pt>
                <c:pt idx="43">
                  <c:v>2517</c:v>
                </c:pt>
                <c:pt idx="44">
                  <c:v>2518</c:v>
                </c:pt>
                <c:pt idx="45">
                  <c:v>2519</c:v>
                </c:pt>
                <c:pt idx="46">
                  <c:v>2520</c:v>
                </c:pt>
                <c:pt idx="47">
                  <c:v>2521</c:v>
                </c:pt>
                <c:pt idx="48">
                  <c:v>2522</c:v>
                </c:pt>
                <c:pt idx="49">
                  <c:v>2523</c:v>
                </c:pt>
                <c:pt idx="50">
                  <c:v>2524</c:v>
                </c:pt>
                <c:pt idx="51">
                  <c:v>2525</c:v>
                </c:pt>
                <c:pt idx="52">
                  <c:v>2526</c:v>
                </c:pt>
                <c:pt idx="53">
                  <c:v>2527</c:v>
                </c:pt>
                <c:pt idx="54">
                  <c:v>2528</c:v>
                </c:pt>
                <c:pt idx="55">
                  <c:v>2529</c:v>
                </c:pt>
                <c:pt idx="56">
                  <c:v>2530</c:v>
                </c:pt>
                <c:pt idx="57">
                  <c:v>2531</c:v>
                </c:pt>
                <c:pt idx="58">
                  <c:v>2532</c:v>
                </c:pt>
                <c:pt idx="59">
                  <c:v>2533</c:v>
                </c:pt>
                <c:pt idx="60">
                  <c:v>2534</c:v>
                </c:pt>
                <c:pt idx="61">
                  <c:v>2535</c:v>
                </c:pt>
                <c:pt idx="62">
                  <c:v>2536</c:v>
                </c:pt>
                <c:pt idx="63">
                  <c:v>2537</c:v>
                </c:pt>
                <c:pt idx="64">
                  <c:v>2538</c:v>
                </c:pt>
                <c:pt idx="65">
                  <c:v>2539</c:v>
                </c:pt>
                <c:pt idx="66">
                  <c:v>2540</c:v>
                </c:pt>
                <c:pt idx="67">
                  <c:v>2541</c:v>
                </c:pt>
                <c:pt idx="68">
                  <c:v>2542</c:v>
                </c:pt>
                <c:pt idx="69">
                  <c:v>2543</c:v>
                </c:pt>
                <c:pt idx="70">
                  <c:v>2544</c:v>
                </c:pt>
                <c:pt idx="71">
                  <c:v>2545</c:v>
                </c:pt>
                <c:pt idx="72">
                  <c:v>2546</c:v>
                </c:pt>
                <c:pt idx="73">
                  <c:v>2547</c:v>
                </c:pt>
                <c:pt idx="74">
                  <c:v>2548</c:v>
                </c:pt>
                <c:pt idx="75">
                  <c:v>2549</c:v>
                </c:pt>
                <c:pt idx="76">
                  <c:v>2550</c:v>
                </c:pt>
                <c:pt idx="77">
                  <c:v>2551</c:v>
                </c:pt>
                <c:pt idx="78">
                  <c:v>2552</c:v>
                </c:pt>
                <c:pt idx="79">
                  <c:v>2553</c:v>
                </c:pt>
                <c:pt idx="80">
                  <c:v>2554</c:v>
                </c:pt>
                <c:pt idx="81">
                  <c:v>2555</c:v>
                </c:pt>
                <c:pt idx="82">
                  <c:v>2556</c:v>
                </c:pt>
                <c:pt idx="83">
                  <c:v>2557</c:v>
                </c:pt>
                <c:pt idx="84">
                  <c:v>2558</c:v>
                </c:pt>
                <c:pt idx="85">
                  <c:v>2559</c:v>
                </c:pt>
                <c:pt idx="86">
                  <c:v>2560</c:v>
                </c:pt>
                <c:pt idx="87">
                  <c:v>2561</c:v>
                </c:pt>
                <c:pt idx="88">
                  <c:v>2562</c:v>
                </c:pt>
                <c:pt idx="89">
                  <c:v>2563</c:v>
                </c:pt>
                <c:pt idx="90">
                  <c:v>2564</c:v>
                </c:pt>
                <c:pt idx="91">
                  <c:v>2565</c:v>
                </c:pt>
              </c:numCache>
            </c:numRef>
          </c:cat>
          <c:val>
            <c:numRef>
              <c:f>'Data N.1'!$C$9:$C$101</c:f>
              <c:numCache>
                <c:formatCode>0.00</c:formatCode>
                <c:ptCount val="93"/>
                <c:pt idx="0">
                  <c:v>1162</c:v>
                </c:pt>
                <c:pt idx="1">
                  <c:v>2287</c:v>
                </c:pt>
                <c:pt idx="2">
                  <c:v>2238</c:v>
                </c:pt>
                <c:pt idx="3">
                  <c:v>488</c:v>
                </c:pt>
                <c:pt idx="4">
                  <c:v>616</c:v>
                </c:pt>
                <c:pt idx="5">
                  <c:v>917</c:v>
                </c:pt>
                <c:pt idx="6">
                  <c:v>0</c:v>
                </c:pt>
                <c:pt idx="7">
                  <c:v>1986</c:v>
                </c:pt>
                <c:pt idx="8">
                  <c:v>1625</c:v>
                </c:pt>
                <c:pt idx="9">
                  <c:v>548</c:v>
                </c:pt>
                <c:pt idx="10">
                  <c:v>1713</c:v>
                </c:pt>
                <c:pt idx="11">
                  <c:v>889</c:v>
                </c:pt>
                <c:pt idx="12">
                  <c:v>734</c:v>
                </c:pt>
                <c:pt idx="13">
                  <c:v>481</c:v>
                </c:pt>
                <c:pt idx="14">
                  <c:v>1699</c:v>
                </c:pt>
                <c:pt idx="15">
                  <c:v>1391</c:v>
                </c:pt>
                <c:pt idx="16">
                  <c:v>897</c:v>
                </c:pt>
                <c:pt idx="17">
                  <c:v>1793</c:v>
                </c:pt>
                <c:pt idx="18">
                  <c:v>0</c:v>
                </c:pt>
                <c:pt idx="19">
                  <c:v>1731</c:v>
                </c:pt>
                <c:pt idx="20">
                  <c:v>2028</c:v>
                </c:pt>
                <c:pt idx="21">
                  <c:v>961</c:v>
                </c:pt>
                <c:pt idx="22">
                  <c:v>731</c:v>
                </c:pt>
                <c:pt idx="23">
                  <c:v>672</c:v>
                </c:pt>
                <c:pt idx="24">
                  <c:v>1739</c:v>
                </c:pt>
                <c:pt idx="25">
                  <c:v>2336</c:v>
                </c:pt>
                <c:pt idx="26">
                  <c:v>1457</c:v>
                </c:pt>
                <c:pt idx="27">
                  <c:v>901</c:v>
                </c:pt>
                <c:pt idx="28">
                  <c:v>378</c:v>
                </c:pt>
                <c:pt idx="29">
                  <c:v>1579</c:v>
                </c:pt>
                <c:pt idx="30">
                  <c:v>2161</c:v>
                </c:pt>
                <c:pt idx="31">
                  <c:v>1780</c:v>
                </c:pt>
                <c:pt idx="32">
                  <c:v>2800</c:v>
                </c:pt>
                <c:pt idx="33">
                  <c:v>1095</c:v>
                </c:pt>
                <c:pt idx="34">
                  <c:v>589</c:v>
                </c:pt>
                <c:pt idx="35">
                  <c:v>1246</c:v>
                </c:pt>
                <c:pt idx="36">
                  <c:v>1328</c:v>
                </c:pt>
                <c:pt idx="37">
                  <c:v>0</c:v>
                </c:pt>
                <c:pt idx="38">
                  <c:v>905</c:v>
                </c:pt>
                <c:pt idx="39">
                  <c:v>1970</c:v>
                </c:pt>
                <c:pt idx="40">
                  <c:v>0</c:v>
                </c:pt>
                <c:pt idx="41">
                  <c:v>1573</c:v>
                </c:pt>
                <c:pt idx="42">
                  <c:v>1791</c:v>
                </c:pt>
                <c:pt idx="43">
                  <c:v>778</c:v>
                </c:pt>
                <c:pt idx="44">
                  <c:v>0</c:v>
                </c:pt>
                <c:pt idx="45">
                  <c:v>944</c:v>
                </c:pt>
                <c:pt idx="46">
                  <c:v>858</c:v>
                </c:pt>
                <c:pt idx="47">
                  <c:v>874</c:v>
                </c:pt>
                <c:pt idx="48">
                  <c:v>780</c:v>
                </c:pt>
                <c:pt idx="49">
                  <c:v>1657</c:v>
                </c:pt>
                <c:pt idx="50">
                  <c:v>2322</c:v>
                </c:pt>
                <c:pt idx="51">
                  <c:v>1083</c:v>
                </c:pt>
                <c:pt idx="52">
                  <c:v>981</c:v>
                </c:pt>
                <c:pt idx="53">
                  <c:v>1302</c:v>
                </c:pt>
                <c:pt idx="54">
                  <c:v>1511</c:v>
                </c:pt>
                <c:pt idx="55">
                  <c:v>757</c:v>
                </c:pt>
                <c:pt idx="56">
                  <c:v>967.4</c:v>
                </c:pt>
                <c:pt idx="57">
                  <c:v>614.29999999999995</c:v>
                </c:pt>
                <c:pt idx="58">
                  <c:v>596.5</c:v>
                </c:pt>
                <c:pt idx="59">
                  <c:v>816.7</c:v>
                </c:pt>
                <c:pt idx="60">
                  <c:v>446</c:v>
                </c:pt>
                <c:pt idx="61">
                  <c:v>694.5</c:v>
                </c:pt>
                <c:pt idx="62">
                  <c:v>1077</c:v>
                </c:pt>
                <c:pt idx="63">
                  <c:v>1765.01</c:v>
                </c:pt>
                <c:pt idx="64">
                  <c:v>1791.4</c:v>
                </c:pt>
                <c:pt idx="65">
                  <c:v>941.6</c:v>
                </c:pt>
                <c:pt idx="66">
                  <c:v>799</c:v>
                </c:pt>
                <c:pt idx="67">
                  <c:v>645.9</c:v>
                </c:pt>
                <c:pt idx="68">
                  <c:v>1284</c:v>
                </c:pt>
                <c:pt idx="69">
                  <c:v>1595.4</c:v>
                </c:pt>
                <c:pt idx="70">
                  <c:v>1179</c:v>
                </c:pt>
                <c:pt idx="71">
                  <c:v>1079.5999999999999</c:v>
                </c:pt>
                <c:pt idx="72">
                  <c:v>913</c:v>
                </c:pt>
                <c:pt idx="73">
                  <c:v>1354.75</c:v>
                </c:pt>
                <c:pt idx="74">
                  <c:v>1209</c:v>
                </c:pt>
                <c:pt idx="75">
                  <c:v>2862.5</c:v>
                </c:pt>
                <c:pt idx="76">
                  <c:v>717</c:v>
                </c:pt>
                <c:pt idx="77">
                  <c:v>1354.2</c:v>
                </c:pt>
                <c:pt idx="78">
                  <c:v>844.4</c:v>
                </c:pt>
                <c:pt idx="79">
                  <c:v>1598.75</c:v>
                </c:pt>
                <c:pt idx="80">
                  <c:v>1752</c:v>
                </c:pt>
                <c:pt idx="81">
                  <c:v>1078.8</c:v>
                </c:pt>
                <c:pt idx="82">
                  <c:v>1224.4000000000001</c:v>
                </c:pt>
                <c:pt idx="83">
                  <c:v>1096</c:v>
                </c:pt>
                <c:pt idx="84">
                  <c:v>594.5</c:v>
                </c:pt>
                <c:pt idx="85">
                  <c:v>1535.5</c:v>
                </c:pt>
                <c:pt idx="86" formatCode="#,##0.00">
                  <c:v>965</c:v>
                </c:pt>
                <c:pt idx="87" formatCode="#,##0.00">
                  <c:v>1570.1</c:v>
                </c:pt>
                <c:pt idx="88">
                  <c:v>1005</c:v>
                </c:pt>
                <c:pt idx="89">
                  <c:v>1197.5</c:v>
                </c:pt>
                <c:pt idx="90" formatCode="#,##0.00">
                  <c:v>811.2</c:v>
                </c:pt>
                <c:pt idx="91" formatCode="#,##0.00">
                  <c:v>1241</c:v>
                </c:pt>
                <c:pt idx="92">
                  <c:v>1053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38-4DB8-940D-6CB77498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41938464"/>
        <c:axId val="1"/>
      </c:barChart>
      <c:lineChart>
        <c:grouping val="standard"/>
        <c:varyColors val="0"/>
        <c:ser>
          <c:idx val="1"/>
          <c:order val="1"/>
          <c:tx>
            <c:v>ความจุตลิ่ง</c:v>
          </c:tx>
          <c:spPr>
            <a:ln w="381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numRef>
              <c:f>'Data N.1'!$A$9:$A$101</c:f>
              <c:numCache>
                <c:formatCode>General</c:formatCode>
                <c:ptCount val="93"/>
                <c:pt idx="0">
                  <c:v>2465</c:v>
                </c:pt>
                <c:pt idx="1">
                  <c:v>2466</c:v>
                </c:pt>
                <c:pt idx="2">
                  <c:v>2467</c:v>
                </c:pt>
                <c:pt idx="3">
                  <c:v>2468</c:v>
                </c:pt>
                <c:pt idx="4">
                  <c:v>2469</c:v>
                </c:pt>
                <c:pt idx="5">
                  <c:v>2470</c:v>
                </c:pt>
                <c:pt idx="6">
                  <c:v>2471</c:v>
                </c:pt>
                <c:pt idx="7">
                  <c:v>2472</c:v>
                </c:pt>
                <c:pt idx="8">
                  <c:v>2473</c:v>
                </c:pt>
                <c:pt idx="9">
                  <c:v>2474</c:v>
                </c:pt>
                <c:pt idx="10">
                  <c:v>2475</c:v>
                </c:pt>
                <c:pt idx="11">
                  <c:v>2476</c:v>
                </c:pt>
                <c:pt idx="12">
                  <c:v>2477</c:v>
                </c:pt>
                <c:pt idx="13">
                  <c:v>2478</c:v>
                </c:pt>
                <c:pt idx="14">
                  <c:v>2479</c:v>
                </c:pt>
                <c:pt idx="15">
                  <c:v>2480</c:v>
                </c:pt>
                <c:pt idx="16">
                  <c:v>2481</c:v>
                </c:pt>
                <c:pt idx="17">
                  <c:v>2482</c:v>
                </c:pt>
                <c:pt idx="18">
                  <c:v>2483</c:v>
                </c:pt>
                <c:pt idx="19">
                  <c:v>2484</c:v>
                </c:pt>
                <c:pt idx="20">
                  <c:v>2485</c:v>
                </c:pt>
                <c:pt idx="21">
                  <c:v>2486</c:v>
                </c:pt>
                <c:pt idx="22">
                  <c:v>2487</c:v>
                </c:pt>
                <c:pt idx="23">
                  <c:v>2488</c:v>
                </c:pt>
                <c:pt idx="24">
                  <c:v>2489</c:v>
                </c:pt>
                <c:pt idx="25">
                  <c:v>2490</c:v>
                </c:pt>
                <c:pt idx="26">
                  <c:v>2491</c:v>
                </c:pt>
                <c:pt idx="27">
                  <c:v>2492</c:v>
                </c:pt>
                <c:pt idx="28">
                  <c:v>2493</c:v>
                </c:pt>
                <c:pt idx="29">
                  <c:v>2494</c:v>
                </c:pt>
                <c:pt idx="30">
                  <c:v>2495</c:v>
                </c:pt>
                <c:pt idx="31">
                  <c:v>2496</c:v>
                </c:pt>
                <c:pt idx="32">
                  <c:v>2506</c:v>
                </c:pt>
                <c:pt idx="33">
                  <c:v>2507</c:v>
                </c:pt>
                <c:pt idx="34">
                  <c:v>2508</c:v>
                </c:pt>
                <c:pt idx="35">
                  <c:v>2509</c:v>
                </c:pt>
                <c:pt idx="36">
                  <c:v>2510</c:v>
                </c:pt>
                <c:pt idx="37">
                  <c:v>2511</c:v>
                </c:pt>
                <c:pt idx="38">
                  <c:v>2512</c:v>
                </c:pt>
                <c:pt idx="39">
                  <c:v>2513</c:v>
                </c:pt>
                <c:pt idx="40">
                  <c:v>2514</c:v>
                </c:pt>
                <c:pt idx="41">
                  <c:v>2515</c:v>
                </c:pt>
                <c:pt idx="42">
                  <c:v>2516</c:v>
                </c:pt>
                <c:pt idx="43">
                  <c:v>2517</c:v>
                </c:pt>
                <c:pt idx="44">
                  <c:v>2518</c:v>
                </c:pt>
                <c:pt idx="45">
                  <c:v>2519</c:v>
                </c:pt>
                <c:pt idx="46">
                  <c:v>2520</c:v>
                </c:pt>
                <c:pt idx="47">
                  <c:v>2521</c:v>
                </c:pt>
                <c:pt idx="48">
                  <c:v>2522</c:v>
                </c:pt>
                <c:pt idx="49">
                  <c:v>2523</c:v>
                </c:pt>
                <c:pt idx="50">
                  <c:v>2524</c:v>
                </c:pt>
                <c:pt idx="51">
                  <c:v>2525</c:v>
                </c:pt>
                <c:pt idx="52">
                  <c:v>2526</c:v>
                </c:pt>
                <c:pt idx="53">
                  <c:v>2527</c:v>
                </c:pt>
                <c:pt idx="54">
                  <c:v>2528</c:v>
                </c:pt>
                <c:pt idx="55">
                  <c:v>2529</c:v>
                </c:pt>
                <c:pt idx="56">
                  <c:v>2530</c:v>
                </c:pt>
                <c:pt idx="57">
                  <c:v>2531</c:v>
                </c:pt>
                <c:pt idx="58">
                  <c:v>2532</c:v>
                </c:pt>
                <c:pt idx="59">
                  <c:v>2533</c:v>
                </c:pt>
                <c:pt idx="60">
                  <c:v>2534</c:v>
                </c:pt>
                <c:pt idx="61">
                  <c:v>2535</c:v>
                </c:pt>
                <c:pt idx="62">
                  <c:v>2536</c:v>
                </c:pt>
                <c:pt idx="63">
                  <c:v>2537</c:v>
                </c:pt>
                <c:pt idx="64">
                  <c:v>2538</c:v>
                </c:pt>
                <c:pt idx="65">
                  <c:v>2539</c:v>
                </c:pt>
                <c:pt idx="66">
                  <c:v>2540</c:v>
                </c:pt>
                <c:pt idx="67">
                  <c:v>2541</c:v>
                </c:pt>
                <c:pt idx="68">
                  <c:v>2542</c:v>
                </c:pt>
                <c:pt idx="69">
                  <c:v>2543</c:v>
                </c:pt>
                <c:pt idx="70">
                  <c:v>2544</c:v>
                </c:pt>
                <c:pt idx="71">
                  <c:v>2545</c:v>
                </c:pt>
                <c:pt idx="72">
                  <c:v>2546</c:v>
                </c:pt>
                <c:pt idx="73">
                  <c:v>2547</c:v>
                </c:pt>
                <c:pt idx="74">
                  <c:v>2548</c:v>
                </c:pt>
                <c:pt idx="75">
                  <c:v>2549</c:v>
                </c:pt>
                <c:pt idx="76">
                  <c:v>2550</c:v>
                </c:pt>
                <c:pt idx="77">
                  <c:v>2551</c:v>
                </c:pt>
                <c:pt idx="78">
                  <c:v>2552</c:v>
                </c:pt>
                <c:pt idx="79">
                  <c:v>2553</c:v>
                </c:pt>
                <c:pt idx="80">
                  <c:v>2554</c:v>
                </c:pt>
                <c:pt idx="81">
                  <c:v>2555</c:v>
                </c:pt>
                <c:pt idx="82">
                  <c:v>2556</c:v>
                </c:pt>
                <c:pt idx="83">
                  <c:v>2557</c:v>
                </c:pt>
                <c:pt idx="84">
                  <c:v>2558</c:v>
                </c:pt>
                <c:pt idx="85">
                  <c:v>2559</c:v>
                </c:pt>
                <c:pt idx="86">
                  <c:v>2560</c:v>
                </c:pt>
                <c:pt idx="87">
                  <c:v>2561</c:v>
                </c:pt>
                <c:pt idx="88">
                  <c:v>2562</c:v>
                </c:pt>
                <c:pt idx="89">
                  <c:v>2563</c:v>
                </c:pt>
                <c:pt idx="90">
                  <c:v>2564</c:v>
                </c:pt>
                <c:pt idx="91">
                  <c:v>2565</c:v>
                </c:pt>
                <c:pt idx="92">
                  <c:v>2566</c:v>
                </c:pt>
              </c:numCache>
            </c:numRef>
          </c:cat>
          <c:val>
            <c:numRef>
              <c:f>'Data N.1'!$V$9:$V$101</c:f>
              <c:numCache>
                <c:formatCode>General</c:formatCode>
                <c:ptCount val="93"/>
                <c:pt idx="0">
                  <c:v>1217</c:v>
                </c:pt>
                <c:pt idx="1">
                  <c:v>1217</c:v>
                </c:pt>
                <c:pt idx="2">
                  <c:v>1217</c:v>
                </c:pt>
                <c:pt idx="3">
                  <c:v>1217</c:v>
                </c:pt>
                <c:pt idx="4">
                  <c:v>1217</c:v>
                </c:pt>
                <c:pt idx="5">
                  <c:v>1217</c:v>
                </c:pt>
                <c:pt idx="6">
                  <c:v>1217</c:v>
                </c:pt>
                <c:pt idx="7">
                  <c:v>1217</c:v>
                </c:pt>
                <c:pt idx="8">
                  <c:v>1217</c:v>
                </c:pt>
                <c:pt idx="9">
                  <c:v>1217</c:v>
                </c:pt>
                <c:pt idx="10">
                  <c:v>1217</c:v>
                </c:pt>
                <c:pt idx="11">
                  <c:v>1217</c:v>
                </c:pt>
                <c:pt idx="12">
                  <c:v>1217</c:v>
                </c:pt>
                <c:pt idx="13">
                  <c:v>1217</c:v>
                </c:pt>
                <c:pt idx="14">
                  <c:v>1217</c:v>
                </c:pt>
                <c:pt idx="15">
                  <c:v>1217</c:v>
                </c:pt>
                <c:pt idx="16">
                  <c:v>1217</c:v>
                </c:pt>
                <c:pt idx="17">
                  <c:v>1217</c:v>
                </c:pt>
                <c:pt idx="18">
                  <c:v>1217</c:v>
                </c:pt>
                <c:pt idx="19">
                  <c:v>1217</c:v>
                </c:pt>
                <c:pt idx="20">
                  <c:v>1217</c:v>
                </c:pt>
                <c:pt idx="21">
                  <c:v>1217</c:v>
                </c:pt>
                <c:pt idx="22">
                  <c:v>1217</c:v>
                </c:pt>
                <c:pt idx="23">
                  <c:v>1217</c:v>
                </c:pt>
                <c:pt idx="24">
                  <c:v>1217</c:v>
                </c:pt>
                <c:pt idx="25">
                  <c:v>1217</c:v>
                </c:pt>
                <c:pt idx="26">
                  <c:v>1217</c:v>
                </c:pt>
                <c:pt idx="27">
                  <c:v>1217</c:v>
                </c:pt>
                <c:pt idx="28">
                  <c:v>1217</c:v>
                </c:pt>
                <c:pt idx="29">
                  <c:v>1217</c:v>
                </c:pt>
                <c:pt idx="30">
                  <c:v>1217</c:v>
                </c:pt>
                <c:pt idx="31">
                  <c:v>1217</c:v>
                </c:pt>
                <c:pt idx="32">
                  <c:v>1217</c:v>
                </c:pt>
                <c:pt idx="33">
                  <c:v>1217</c:v>
                </c:pt>
                <c:pt idx="34">
                  <c:v>1217</c:v>
                </c:pt>
                <c:pt idx="35">
                  <c:v>1217</c:v>
                </c:pt>
                <c:pt idx="36">
                  <c:v>1217</c:v>
                </c:pt>
                <c:pt idx="37">
                  <c:v>1217</c:v>
                </c:pt>
                <c:pt idx="38">
                  <c:v>1217</c:v>
                </c:pt>
                <c:pt idx="39">
                  <c:v>1217</c:v>
                </c:pt>
                <c:pt idx="40">
                  <c:v>1217</c:v>
                </c:pt>
                <c:pt idx="41">
                  <c:v>1217</c:v>
                </c:pt>
                <c:pt idx="42">
                  <c:v>1217</c:v>
                </c:pt>
                <c:pt idx="43">
                  <c:v>1217</c:v>
                </c:pt>
                <c:pt idx="44">
                  <c:v>1217</c:v>
                </c:pt>
                <c:pt idx="45">
                  <c:v>1217</c:v>
                </c:pt>
                <c:pt idx="46">
                  <c:v>1217</c:v>
                </c:pt>
                <c:pt idx="47">
                  <c:v>1217</c:v>
                </c:pt>
                <c:pt idx="48">
                  <c:v>1217</c:v>
                </c:pt>
                <c:pt idx="49">
                  <c:v>1217</c:v>
                </c:pt>
                <c:pt idx="50">
                  <c:v>1217</c:v>
                </c:pt>
                <c:pt idx="51">
                  <c:v>1217</c:v>
                </c:pt>
                <c:pt idx="52">
                  <c:v>1217</c:v>
                </c:pt>
                <c:pt idx="53">
                  <c:v>1217</c:v>
                </c:pt>
                <c:pt idx="54">
                  <c:v>1217</c:v>
                </c:pt>
                <c:pt idx="55">
                  <c:v>1217</c:v>
                </c:pt>
                <c:pt idx="56">
                  <c:v>1217</c:v>
                </c:pt>
                <c:pt idx="57">
                  <c:v>1217</c:v>
                </c:pt>
                <c:pt idx="58">
                  <c:v>1217</c:v>
                </c:pt>
                <c:pt idx="59">
                  <c:v>1217</c:v>
                </c:pt>
                <c:pt idx="60">
                  <c:v>1217</c:v>
                </c:pt>
                <c:pt idx="61">
                  <c:v>1217</c:v>
                </c:pt>
                <c:pt idx="62">
                  <c:v>1217</c:v>
                </c:pt>
                <c:pt idx="63">
                  <c:v>1217</c:v>
                </c:pt>
                <c:pt idx="64">
                  <c:v>1217</c:v>
                </c:pt>
                <c:pt idx="65">
                  <c:v>1217</c:v>
                </c:pt>
                <c:pt idx="66">
                  <c:v>1217</c:v>
                </c:pt>
                <c:pt idx="67">
                  <c:v>1217</c:v>
                </c:pt>
                <c:pt idx="68">
                  <c:v>1217</c:v>
                </c:pt>
                <c:pt idx="69">
                  <c:v>1217</c:v>
                </c:pt>
                <c:pt idx="70">
                  <c:v>1217</c:v>
                </c:pt>
                <c:pt idx="71">
                  <c:v>1217</c:v>
                </c:pt>
                <c:pt idx="72">
                  <c:v>1217</c:v>
                </c:pt>
                <c:pt idx="73">
                  <c:v>1217</c:v>
                </c:pt>
                <c:pt idx="74">
                  <c:v>1217</c:v>
                </c:pt>
                <c:pt idx="75">
                  <c:v>1217</c:v>
                </c:pt>
                <c:pt idx="76">
                  <c:v>1217</c:v>
                </c:pt>
                <c:pt idx="77">
                  <c:v>1217</c:v>
                </c:pt>
                <c:pt idx="78">
                  <c:v>1217</c:v>
                </c:pt>
                <c:pt idx="79">
                  <c:v>1217</c:v>
                </c:pt>
                <c:pt idx="80">
                  <c:v>1217</c:v>
                </c:pt>
                <c:pt idx="81">
                  <c:v>1217</c:v>
                </c:pt>
                <c:pt idx="82">
                  <c:v>1217</c:v>
                </c:pt>
                <c:pt idx="83">
                  <c:v>1217</c:v>
                </c:pt>
                <c:pt idx="84">
                  <c:v>1217</c:v>
                </c:pt>
                <c:pt idx="85">
                  <c:v>1217</c:v>
                </c:pt>
                <c:pt idx="86">
                  <c:v>1217</c:v>
                </c:pt>
                <c:pt idx="87">
                  <c:v>1217</c:v>
                </c:pt>
                <c:pt idx="88">
                  <c:v>1217</c:v>
                </c:pt>
                <c:pt idx="89">
                  <c:v>1217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38-4DB8-940D-6CB774985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938464"/>
        <c:axId val="1"/>
      </c:lineChart>
      <c:catAx>
        <c:axId val="1341938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08686659772492"/>
              <c:y val="0.8881355932203389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3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4067796610169493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341938464"/>
        <c:crosses val="autoZero"/>
        <c:crossBetween val="between"/>
        <c:majorUnit val="4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N.1 </a:t>
            </a:r>
            <a:r>
              <a:rPr lang="th-TH"/>
              <a:t>แม่น้ำน่าน สะพานพัฒนาภาคเหนือ อ.เมือง จ.น่าน</a:t>
            </a:r>
          </a:p>
        </c:rich>
      </c:tx>
      <c:layout>
        <c:manualLayout>
          <c:xMode val="edge"/>
          <c:yMode val="edge"/>
          <c:x val="0.26577042399172701"/>
          <c:y val="2.71186440677966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83247156153051E-2"/>
          <c:y val="0.23389830508474577"/>
          <c:w val="0.8200620475698035"/>
          <c:h val="0.56101694915254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N.1'!$A$9:$A$101</c:f>
              <c:numCache>
                <c:formatCode>General</c:formatCode>
                <c:ptCount val="93"/>
                <c:pt idx="0">
                  <c:v>2465</c:v>
                </c:pt>
                <c:pt idx="1">
                  <c:v>2466</c:v>
                </c:pt>
                <c:pt idx="2">
                  <c:v>2467</c:v>
                </c:pt>
                <c:pt idx="3">
                  <c:v>2468</c:v>
                </c:pt>
                <c:pt idx="4">
                  <c:v>2469</c:v>
                </c:pt>
                <c:pt idx="5">
                  <c:v>2470</c:v>
                </c:pt>
                <c:pt idx="6">
                  <c:v>2471</c:v>
                </c:pt>
                <c:pt idx="7">
                  <c:v>2472</c:v>
                </c:pt>
                <c:pt idx="8">
                  <c:v>2473</c:v>
                </c:pt>
                <c:pt idx="9">
                  <c:v>2474</c:v>
                </c:pt>
                <c:pt idx="10">
                  <c:v>2475</c:v>
                </c:pt>
                <c:pt idx="11">
                  <c:v>2476</c:v>
                </c:pt>
                <c:pt idx="12">
                  <c:v>2477</c:v>
                </c:pt>
                <c:pt idx="13">
                  <c:v>2478</c:v>
                </c:pt>
                <c:pt idx="14">
                  <c:v>2479</c:v>
                </c:pt>
                <c:pt idx="15">
                  <c:v>2480</c:v>
                </c:pt>
                <c:pt idx="16">
                  <c:v>2481</c:v>
                </c:pt>
                <c:pt idx="17">
                  <c:v>2482</c:v>
                </c:pt>
                <c:pt idx="18">
                  <c:v>2483</c:v>
                </c:pt>
                <c:pt idx="19">
                  <c:v>2484</c:v>
                </c:pt>
                <c:pt idx="20">
                  <c:v>2485</c:v>
                </c:pt>
                <c:pt idx="21">
                  <c:v>2486</c:v>
                </c:pt>
                <c:pt idx="22">
                  <c:v>2487</c:v>
                </c:pt>
                <c:pt idx="23">
                  <c:v>2488</c:v>
                </c:pt>
                <c:pt idx="24">
                  <c:v>2489</c:v>
                </c:pt>
                <c:pt idx="25">
                  <c:v>2490</c:v>
                </c:pt>
                <c:pt idx="26">
                  <c:v>2491</c:v>
                </c:pt>
                <c:pt idx="27">
                  <c:v>2492</c:v>
                </c:pt>
                <c:pt idx="28">
                  <c:v>2493</c:v>
                </c:pt>
                <c:pt idx="29">
                  <c:v>2494</c:v>
                </c:pt>
                <c:pt idx="30">
                  <c:v>2495</c:v>
                </c:pt>
                <c:pt idx="31">
                  <c:v>2496</c:v>
                </c:pt>
                <c:pt idx="32">
                  <c:v>2506</c:v>
                </c:pt>
                <c:pt idx="33">
                  <c:v>2507</c:v>
                </c:pt>
                <c:pt idx="34">
                  <c:v>2508</c:v>
                </c:pt>
                <c:pt idx="35">
                  <c:v>2509</c:v>
                </c:pt>
                <c:pt idx="36">
                  <c:v>2510</c:v>
                </c:pt>
                <c:pt idx="37">
                  <c:v>2511</c:v>
                </c:pt>
                <c:pt idx="38">
                  <c:v>2512</c:v>
                </c:pt>
                <c:pt idx="39">
                  <c:v>2513</c:v>
                </c:pt>
                <c:pt idx="40">
                  <c:v>2514</c:v>
                </c:pt>
                <c:pt idx="41">
                  <c:v>2515</c:v>
                </c:pt>
                <c:pt idx="42">
                  <c:v>2516</c:v>
                </c:pt>
                <c:pt idx="43">
                  <c:v>2517</c:v>
                </c:pt>
                <c:pt idx="44">
                  <c:v>2518</c:v>
                </c:pt>
                <c:pt idx="45">
                  <c:v>2519</c:v>
                </c:pt>
                <c:pt idx="46">
                  <c:v>2520</c:v>
                </c:pt>
                <c:pt idx="47">
                  <c:v>2521</c:v>
                </c:pt>
                <c:pt idx="48">
                  <c:v>2522</c:v>
                </c:pt>
                <c:pt idx="49">
                  <c:v>2523</c:v>
                </c:pt>
                <c:pt idx="50">
                  <c:v>2524</c:v>
                </c:pt>
                <c:pt idx="51">
                  <c:v>2525</c:v>
                </c:pt>
                <c:pt idx="52">
                  <c:v>2526</c:v>
                </c:pt>
                <c:pt idx="53">
                  <c:v>2527</c:v>
                </c:pt>
                <c:pt idx="54">
                  <c:v>2528</c:v>
                </c:pt>
                <c:pt idx="55">
                  <c:v>2529</c:v>
                </c:pt>
                <c:pt idx="56">
                  <c:v>2530</c:v>
                </c:pt>
                <c:pt idx="57">
                  <c:v>2531</c:v>
                </c:pt>
                <c:pt idx="58">
                  <c:v>2532</c:v>
                </c:pt>
                <c:pt idx="59">
                  <c:v>2533</c:v>
                </c:pt>
                <c:pt idx="60">
                  <c:v>2534</c:v>
                </c:pt>
                <c:pt idx="61">
                  <c:v>2535</c:v>
                </c:pt>
                <c:pt idx="62">
                  <c:v>2536</c:v>
                </c:pt>
                <c:pt idx="63">
                  <c:v>2537</c:v>
                </c:pt>
                <c:pt idx="64">
                  <c:v>2538</c:v>
                </c:pt>
                <c:pt idx="65">
                  <c:v>2539</c:v>
                </c:pt>
                <c:pt idx="66">
                  <c:v>2540</c:v>
                </c:pt>
                <c:pt idx="67">
                  <c:v>2541</c:v>
                </c:pt>
                <c:pt idx="68">
                  <c:v>2542</c:v>
                </c:pt>
                <c:pt idx="69">
                  <c:v>2543</c:v>
                </c:pt>
                <c:pt idx="70">
                  <c:v>2544</c:v>
                </c:pt>
                <c:pt idx="71">
                  <c:v>2545</c:v>
                </c:pt>
                <c:pt idx="72">
                  <c:v>2546</c:v>
                </c:pt>
                <c:pt idx="73">
                  <c:v>2547</c:v>
                </c:pt>
                <c:pt idx="74">
                  <c:v>2548</c:v>
                </c:pt>
                <c:pt idx="75">
                  <c:v>2549</c:v>
                </c:pt>
                <c:pt idx="76">
                  <c:v>2550</c:v>
                </c:pt>
                <c:pt idx="77">
                  <c:v>2551</c:v>
                </c:pt>
                <c:pt idx="78">
                  <c:v>2552</c:v>
                </c:pt>
                <c:pt idx="79">
                  <c:v>2553</c:v>
                </c:pt>
                <c:pt idx="80">
                  <c:v>2554</c:v>
                </c:pt>
                <c:pt idx="81">
                  <c:v>2555</c:v>
                </c:pt>
                <c:pt idx="82">
                  <c:v>2556</c:v>
                </c:pt>
                <c:pt idx="83">
                  <c:v>2557</c:v>
                </c:pt>
                <c:pt idx="84">
                  <c:v>2558</c:v>
                </c:pt>
                <c:pt idx="85">
                  <c:v>2559</c:v>
                </c:pt>
                <c:pt idx="86">
                  <c:v>2560</c:v>
                </c:pt>
                <c:pt idx="87">
                  <c:v>2561</c:v>
                </c:pt>
                <c:pt idx="88">
                  <c:v>2562</c:v>
                </c:pt>
                <c:pt idx="89">
                  <c:v>2563</c:v>
                </c:pt>
                <c:pt idx="90">
                  <c:v>2564</c:v>
                </c:pt>
                <c:pt idx="91">
                  <c:v>2565</c:v>
                </c:pt>
                <c:pt idx="92">
                  <c:v>2566</c:v>
                </c:pt>
              </c:numCache>
            </c:numRef>
          </c:cat>
          <c:val>
            <c:numRef>
              <c:f>'Data N.1'!$I$9:$I$101</c:f>
              <c:numCache>
                <c:formatCode>0.00</c:formatCode>
                <c:ptCount val="9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6.5</c:v>
                </c:pt>
                <c:pt idx="33">
                  <c:v>5.3</c:v>
                </c:pt>
                <c:pt idx="34">
                  <c:v>4.0999999999999996</c:v>
                </c:pt>
                <c:pt idx="35">
                  <c:v>2.9</c:v>
                </c:pt>
                <c:pt idx="36">
                  <c:v>2.75</c:v>
                </c:pt>
                <c:pt idx="37">
                  <c:v>0</c:v>
                </c:pt>
                <c:pt idx="38">
                  <c:v>0</c:v>
                </c:pt>
                <c:pt idx="39">
                  <c:v>1.4</c:v>
                </c:pt>
                <c:pt idx="40">
                  <c:v>2.9</c:v>
                </c:pt>
                <c:pt idx="41">
                  <c:v>2.6</c:v>
                </c:pt>
                <c:pt idx="42">
                  <c:v>2</c:v>
                </c:pt>
                <c:pt idx="43">
                  <c:v>2.4500000000000002</c:v>
                </c:pt>
                <c:pt idx="44">
                  <c:v>1.4</c:v>
                </c:pt>
                <c:pt idx="45">
                  <c:v>3.05</c:v>
                </c:pt>
                <c:pt idx="46">
                  <c:v>0</c:v>
                </c:pt>
                <c:pt idx="47">
                  <c:v>2.6</c:v>
                </c:pt>
                <c:pt idx="48">
                  <c:v>12.7</c:v>
                </c:pt>
                <c:pt idx="49">
                  <c:v>6.5</c:v>
                </c:pt>
                <c:pt idx="50">
                  <c:v>7</c:v>
                </c:pt>
                <c:pt idx="51">
                  <c:v>7.2</c:v>
                </c:pt>
                <c:pt idx="52">
                  <c:v>4.5</c:v>
                </c:pt>
                <c:pt idx="53">
                  <c:v>4</c:v>
                </c:pt>
                <c:pt idx="54">
                  <c:v>3.5</c:v>
                </c:pt>
                <c:pt idx="55">
                  <c:v>5.8</c:v>
                </c:pt>
                <c:pt idx="56">
                  <c:v>5.2</c:v>
                </c:pt>
                <c:pt idx="57">
                  <c:v>3.65</c:v>
                </c:pt>
                <c:pt idx="58">
                  <c:v>4.8</c:v>
                </c:pt>
                <c:pt idx="59">
                  <c:v>7.1</c:v>
                </c:pt>
                <c:pt idx="60">
                  <c:v>5.3</c:v>
                </c:pt>
                <c:pt idx="61">
                  <c:v>4.54</c:v>
                </c:pt>
                <c:pt idx="62">
                  <c:v>7.6</c:v>
                </c:pt>
                <c:pt idx="63">
                  <c:v>12.5</c:v>
                </c:pt>
                <c:pt idx="64">
                  <c:v>3</c:v>
                </c:pt>
                <c:pt idx="65">
                  <c:v>8</c:v>
                </c:pt>
                <c:pt idx="66">
                  <c:v>5.5</c:v>
                </c:pt>
                <c:pt idx="67">
                  <c:v>3.06</c:v>
                </c:pt>
                <c:pt idx="68">
                  <c:v>4.9000000000000004</c:v>
                </c:pt>
                <c:pt idx="69">
                  <c:v>5.26</c:v>
                </c:pt>
                <c:pt idx="70">
                  <c:v>5.2</c:v>
                </c:pt>
                <c:pt idx="71">
                  <c:v>11.64</c:v>
                </c:pt>
                <c:pt idx="72">
                  <c:v>2.1</c:v>
                </c:pt>
                <c:pt idx="73">
                  <c:v>1.8</c:v>
                </c:pt>
                <c:pt idx="74">
                  <c:v>1.8</c:v>
                </c:pt>
                <c:pt idx="75">
                  <c:v>7.92</c:v>
                </c:pt>
                <c:pt idx="76">
                  <c:v>2.2400000000000002</c:v>
                </c:pt>
                <c:pt idx="77">
                  <c:v>10.95</c:v>
                </c:pt>
                <c:pt idx="78">
                  <c:v>2.4</c:v>
                </c:pt>
                <c:pt idx="79">
                  <c:v>1.9</c:v>
                </c:pt>
                <c:pt idx="80">
                  <c:v>9.07</c:v>
                </c:pt>
                <c:pt idx="81">
                  <c:v>7.49</c:v>
                </c:pt>
                <c:pt idx="82">
                  <c:v>4.66</c:v>
                </c:pt>
                <c:pt idx="83">
                  <c:v>6.2</c:v>
                </c:pt>
                <c:pt idx="84">
                  <c:v>4.45</c:v>
                </c:pt>
                <c:pt idx="85">
                  <c:v>3.05</c:v>
                </c:pt>
                <c:pt idx="86">
                  <c:v>3.48</c:v>
                </c:pt>
                <c:pt idx="87">
                  <c:v>3.58</c:v>
                </c:pt>
                <c:pt idx="88">
                  <c:v>1.1499999999999999</c:v>
                </c:pt>
                <c:pt idx="89">
                  <c:v>1.4</c:v>
                </c:pt>
                <c:pt idx="90">
                  <c:v>3.51</c:v>
                </c:pt>
                <c:pt idx="91">
                  <c:v>3.14</c:v>
                </c:pt>
                <c:pt idx="9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1-4C71-9B50-7B7F6D4E9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41939904"/>
        <c:axId val="1"/>
      </c:barChart>
      <c:catAx>
        <c:axId val="134193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259565667011377"/>
              <c:y val="0.8881355932203389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4067796610169493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341939904"/>
        <c:crosses val="autoZero"/>
        <c:crossBetween val="between"/>
        <c:majorUnit val="3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A943C1-B0B6-714D-546F-345F2B75D3F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801CCE-1E68-BE25-A936-048E35AA58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A3E9B0-4E8D-FCE5-CA0F-6930B7C84D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115"/>
  <sheetViews>
    <sheetView tabSelected="1" topLeftCell="A108" workbookViewId="0">
      <selection activeCell="B102" sqref="B102"/>
    </sheetView>
  </sheetViews>
  <sheetFormatPr defaultRowHeight="21.75" x14ac:dyDescent="0.45"/>
  <cols>
    <col min="1" max="1" width="6.5" style="1" customWidth="1"/>
    <col min="2" max="2" width="6.83203125" style="6" customWidth="1"/>
    <col min="3" max="3" width="7.83203125" style="6" customWidth="1"/>
    <col min="4" max="4" width="7.6640625" style="11" customWidth="1"/>
    <col min="5" max="5" width="6.83203125" style="1" customWidth="1"/>
    <col min="6" max="6" width="7.83203125" style="6" customWidth="1"/>
    <col min="7" max="7" width="7.6640625" style="11" customWidth="1"/>
    <col min="8" max="8" width="6.83203125" style="6" customWidth="1"/>
    <col min="9" max="9" width="7.83203125" style="6" customWidth="1"/>
    <col min="10" max="10" width="8.83203125" style="11" customWidth="1"/>
    <col min="11" max="11" width="8.6640625" style="6" customWidth="1"/>
    <col min="12" max="12" width="7.83203125" style="6" customWidth="1"/>
    <col min="13" max="13" width="9" style="11" customWidth="1"/>
    <col min="14" max="14" width="8.6640625" style="1" customWidth="1"/>
    <col min="15" max="15" width="6.83203125" style="1" customWidth="1"/>
    <col min="16" max="16384" width="9.33203125" style="1"/>
  </cols>
  <sheetData>
    <row r="1" spans="1:37" x14ac:dyDescent="0.45">
      <c r="B1" s="2" t="s">
        <v>1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2</v>
      </c>
      <c r="O1" s="3"/>
    </row>
    <row r="2" spans="1:37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37" ht="23.25" customHeight="1" x14ac:dyDescent="0.45">
      <c r="A3" s="43" t="s">
        <v>3</v>
      </c>
      <c r="B3" s="44"/>
      <c r="C3" s="44"/>
      <c r="D3" s="45"/>
      <c r="E3" s="44"/>
      <c r="F3" s="44"/>
      <c r="G3" s="45"/>
      <c r="H3" s="44"/>
      <c r="I3" s="46"/>
      <c r="J3" s="47"/>
      <c r="K3" s="48"/>
      <c r="L3" s="49" t="s">
        <v>4</v>
      </c>
      <c r="M3" s="47"/>
      <c r="N3" s="44"/>
      <c r="O3" s="44"/>
      <c r="AJ3" s="12">
        <v>8309</v>
      </c>
      <c r="AK3" s="13"/>
    </row>
    <row r="4" spans="1:37" ht="22.5" customHeight="1" x14ac:dyDescent="0.45">
      <c r="A4" s="43" t="s">
        <v>5</v>
      </c>
      <c r="B4" s="50"/>
      <c r="C4" s="50"/>
      <c r="D4" s="45"/>
      <c r="E4" s="44"/>
      <c r="F4" s="44"/>
      <c r="G4" s="45"/>
      <c r="H4" s="44"/>
      <c r="I4" s="51"/>
      <c r="J4" s="49"/>
      <c r="K4" s="48"/>
      <c r="L4" s="48"/>
      <c r="M4" s="47"/>
      <c r="N4" s="44"/>
      <c r="O4" s="44"/>
      <c r="AJ4" s="12">
        <v>8675</v>
      </c>
      <c r="AK4" s="13">
        <v>3504.13</v>
      </c>
    </row>
    <row r="5" spans="1:37" x14ac:dyDescent="0.45">
      <c r="A5" s="52"/>
      <c r="B5" s="53" t="s">
        <v>6</v>
      </c>
      <c r="C5" s="54"/>
      <c r="D5" s="55"/>
      <c r="E5" s="53"/>
      <c r="F5" s="53"/>
      <c r="G5" s="56"/>
      <c r="H5" s="56" t="s">
        <v>7</v>
      </c>
      <c r="I5" s="53"/>
      <c r="J5" s="55"/>
      <c r="K5" s="53"/>
      <c r="L5" s="53"/>
      <c r="M5" s="57"/>
      <c r="N5" s="58" t="s">
        <v>8</v>
      </c>
      <c r="O5" s="59"/>
      <c r="Q5" s="6">
        <v>192.2</v>
      </c>
      <c r="S5" s="6">
        <f>7.25+Q5</f>
        <v>199.45</v>
      </c>
      <c r="AJ5" s="12">
        <v>9041</v>
      </c>
      <c r="AK5" s="13">
        <v>4049.34</v>
      </c>
    </row>
    <row r="6" spans="1:37" x14ac:dyDescent="0.45">
      <c r="A6" s="60" t="s">
        <v>9</v>
      </c>
      <c r="B6" s="61" t="s">
        <v>10</v>
      </c>
      <c r="C6" s="62"/>
      <c r="D6" s="63"/>
      <c r="E6" s="61" t="s">
        <v>11</v>
      </c>
      <c r="F6" s="64"/>
      <c r="G6" s="63"/>
      <c r="H6" s="61" t="s">
        <v>10</v>
      </c>
      <c r="I6" s="64"/>
      <c r="J6" s="63"/>
      <c r="K6" s="61" t="s">
        <v>11</v>
      </c>
      <c r="L6" s="64"/>
      <c r="M6" s="65"/>
      <c r="N6" s="66" t="s">
        <v>2</v>
      </c>
      <c r="O6" s="61"/>
      <c r="AJ6" s="12">
        <v>9407</v>
      </c>
      <c r="AK6" s="13">
        <v>1734.61</v>
      </c>
    </row>
    <row r="7" spans="1:37" s="6" customFormat="1" x14ac:dyDescent="0.45">
      <c r="A7" s="67" t="s">
        <v>12</v>
      </c>
      <c r="B7" s="68" t="s">
        <v>13</v>
      </c>
      <c r="C7" s="68" t="s">
        <v>14</v>
      </c>
      <c r="D7" s="69" t="s">
        <v>15</v>
      </c>
      <c r="E7" s="70" t="s">
        <v>13</v>
      </c>
      <c r="F7" s="68" t="s">
        <v>14</v>
      </c>
      <c r="G7" s="69" t="s">
        <v>15</v>
      </c>
      <c r="H7" s="68" t="s">
        <v>13</v>
      </c>
      <c r="I7" s="70" t="s">
        <v>14</v>
      </c>
      <c r="J7" s="69" t="s">
        <v>15</v>
      </c>
      <c r="K7" s="71" t="s">
        <v>13</v>
      </c>
      <c r="L7" s="71" t="s">
        <v>14</v>
      </c>
      <c r="M7" s="72" t="s">
        <v>15</v>
      </c>
      <c r="N7" s="71" t="s">
        <v>14</v>
      </c>
      <c r="O7" s="71" t="s">
        <v>16</v>
      </c>
      <c r="AJ7" s="12">
        <v>9773</v>
      </c>
      <c r="AK7" s="13"/>
    </row>
    <row r="8" spans="1:37" x14ac:dyDescent="0.45">
      <c r="A8" s="73"/>
      <c r="B8" s="74" t="s">
        <v>17</v>
      </c>
      <c r="C8" s="75" t="s">
        <v>18</v>
      </c>
      <c r="D8" s="76"/>
      <c r="E8" s="74" t="s">
        <v>17</v>
      </c>
      <c r="F8" s="75" t="s">
        <v>18</v>
      </c>
      <c r="G8" s="76"/>
      <c r="H8" s="74" t="s">
        <v>17</v>
      </c>
      <c r="I8" s="75" t="s">
        <v>18</v>
      </c>
      <c r="J8" s="77"/>
      <c r="K8" s="74" t="s">
        <v>17</v>
      </c>
      <c r="L8" s="75" t="s">
        <v>18</v>
      </c>
      <c r="M8" s="78"/>
      <c r="N8" s="75" t="s">
        <v>19</v>
      </c>
      <c r="O8" s="74" t="s">
        <v>18</v>
      </c>
      <c r="Q8" s="42" t="s">
        <v>6</v>
      </c>
      <c r="R8" s="42" t="s">
        <v>7</v>
      </c>
      <c r="U8" s="1" t="s">
        <v>24</v>
      </c>
      <c r="V8" s="1" t="s">
        <v>25</v>
      </c>
      <c r="Y8" s="1" t="s">
        <v>27</v>
      </c>
      <c r="AJ8" s="12">
        <v>10139</v>
      </c>
      <c r="AK8" s="13"/>
    </row>
    <row r="9" spans="1:37" ht="18" customHeight="1" x14ac:dyDescent="0.45">
      <c r="A9" s="79">
        <v>2465</v>
      </c>
      <c r="B9" s="80">
        <v>197.97</v>
      </c>
      <c r="C9" s="81">
        <v>1162</v>
      </c>
      <c r="D9" s="82">
        <v>34581</v>
      </c>
      <c r="E9" s="83">
        <v>197.97</v>
      </c>
      <c r="F9" s="84">
        <v>1162</v>
      </c>
      <c r="G9" s="85">
        <v>34581</v>
      </c>
      <c r="H9" s="80">
        <v>191.53</v>
      </c>
      <c r="I9" s="81" t="s">
        <v>0</v>
      </c>
      <c r="J9" s="82">
        <v>37421</v>
      </c>
      <c r="K9" s="83">
        <v>193.01</v>
      </c>
      <c r="L9" s="84">
        <v>29</v>
      </c>
      <c r="M9" s="85">
        <v>37421</v>
      </c>
      <c r="N9" s="80" t="s">
        <v>0</v>
      </c>
      <c r="O9" s="86" t="s">
        <v>0</v>
      </c>
      <c r="Q9" s="14">
        <v>5.7700000000000102</v>
      </c>
      <c r="R9" s="14">
        <v>-0.66999999999998749</v>
      </c>
      <c r="S9" s="14"/>
      <c r="U9" s="8"/>
      <c r="V9" s="1">
        <v>1217</v>
      </c>
      <c r="X9" s="1">
        <v>-1</v>
      </c>
      <c r="Y9" s="1">
        <f>((204.201+204.112)/2)-$S$5</f>
        <v>4.7065000000000055</v>
      </c>
      <c r="AJ9" s="12">
        <v>10505</v>
      </c>
      <c r="AK9" s="13"/>
    </row>
    <row r="10" spans="1:37" ht="18" customHeight="1" x14ac:dyDescent="0.45">
      <c r="A10" s="87">
        <v>2466</v>
      </c>
      <c r="B10" s="80">
        <v>199.71</v>
      </c>
      <c r="C10" s="81">
        <v>2287</v>
      </c>
      <c r="D10" s="82">
        <v>34577</v>
      </c>
      <c r="E10" s="88">
        <v>199.71</v>
      </c>
      <c r="F10" s="81">
        <v>2287</v>
      </c>
      <c r="G10" s="89">
        <v>34577</v>
      </c>
      <c r="H10" s="80">
        <v>191.48</v>
      </c>
      <c r="I10" s="81" t="s">
        <v>0</v>
      </c>
      <c r="J10" s="82">
        <v>37388</v>
      </c>
      <c r="K10" s="88">
        <v>192.99</v>
      </c>
      <c r="L10" s="81">
        <v>27</v>
      </c>
      <c r="M10" s="89">
        <v>34412</v>
      </c>
      <c r="N10" s="80">
        <v>3504.13</v>
      </c>
      <c r="O10" s="86">
        <v>111.11491106099999</v>
      </c>
      <c r="Q10" s="14">
        <v>7.5100000000000193</v>
      </c>
      <c r="R10" s="14">
        <v>-0.71999999999999886</v>
      </c>
      <c r="S10" s="14"/>
      <c r="U10" s="8"/>
      <c r="V10" s="1">
        <f>V$9</f>
        <v>1217</v>
      </c>
      <c r="X10" s="1">
        <v>0</v>
      </c>
      <c r="Y10" s="1">
        <f t="shared" ref="Y10:Y73" si="0">((204.201+204.112)/2)-$S$5</f>
        <v>4.7065000000000055</v>
      </c>
      <c r="AJ10" s="12">
        <v>10871</v>
      </c>
      <c r="AK10" s="13"/>
    </row>
    <row r="11" spans="1:37" ht="18" customHeight="1" x14ac:dyDescent="0.45">
      <c r="A11" s="87">
        <v>2467</v>
      </c>
      <c r="B11" s="80">
        <v>199.64</v>
      </c>
      <c r="C11" s="81">
        <v>2238</v>
      </c>
      <c r="D11" s="82">
        <v>34563</v>
      </c>
      <c r="E11" s="88">
        <v>199.64</v>
      </c>
      <c r="F11" s="81">
        <v>2238</v>
      </c>
      <c r="G11" s="89">
        <v>34563</v>
      </c>
      <c r="H11" s="80">
        <v>191.05</v>
      </c>
      <c r="I11" s="81" t="s">
        <v>0</v>
      </c>
      <c r="J11" s="82">
        <v>37346</v>
      </c>
      <c r="K11" s="88">
        <v>192.53</v>
      </c>
      <c r="L11" s="81">
        <v>6.9</v>
      </c>
      <c r="M11" s="89">
        <v>34424</v>
      </c>
      <c r="N11" s="80">
        <v>4049.34</v>
      </c>
      <c r="O11" s="86">
        <v>128.40335659799999</v>
      </c>
      <c r="Q11" s="14">
        <v>7.4399999999999977</v>
      </c>
      <c r="R11" s="14">
        <v>-1.1499999999999773</v>
      </c>
      <c r="S11" s="14"/>
      <c r="U11" s="8"/>
      <c r="V11" s="1">
        <f t="shared" ref="V11:V74" si="1">V$9</f>
        <v>1217</v>
      </c>
      <c r="X11" s="1">
        <v>1</v>
      </c>
      <c r="Y11" s="1">
        <f t="shared" si="0"/>
        <v>4.7065000000000055</v>
      </c>
      <c r="AJ11" s="12">
        <v>11237</v>
      </c>
      <c r="AK11" s="13"/>
    </row>
    <row r="12" spans="1:37" ht="18" customHeight="1" x14ac:dyDescent="0.45">
      <c r="A12" s="87">
        <v>2468</v>
      </c>
      <c r="B12" s="80">
        <v>196.09</v>
      </c>
      <c r="C12" s="81">
        <v>488</v>
      </c>
      <c r="D12" s="82">
        <v>34536</v>
      </c>
      <c r="E12" s="88">
        <v>196.09</v>
      </c>
      <c r="F12" s="81">
        <v>488</v>
      </c>
      <c r="G12" s="89">
        <v>34536</v>
      </c>
      <c r="H12" s="80">
        <v>191.02</v>
      </c>
      <c r="I12" s="81" t="s">
        <v>0</v>
      </c>
      <c r="J12" s="82">
        <v>37353</v>
      </c>
      <c r="K12" s="88">
        <v>192.5</v>
      </c>
      <c r="L12" s="81">
        <v>6</v>
      </c>
      <c r="M12" s="89">
        <v>34430</v>
      </c>
      <c r="N12" s="80">
        <v>1734.61</v>
      </c>
      <c r="O12" s="86">
        <v>55.003962717</v>
      </c>
      <c r="Q12" s="14">
        <v>3.8900000000000148</v>
      </c>
      <c r="R12" s="14">
        <v>-1.1799999999999784</v>
      </c>
      <c r="S12" s="14"/>
      <c r="U12" s="8"/>
      <c r="V12" s="1">
        <f t="shared" si="1"/>
        <v>1217</v>
      </c>
      <c r="X12" s="1">
        <v>2</v>
      </c>
      <c r="Y12" s="1">
        <f t="shared" si="0"/>
        <v>4.7065000000000055</v>
      </c>
      <c r="AJ12" s="12">
        <v>11603</v>
      </c>
      <c r="AK12" s="13"/>
    </row>
    <row r="13" spans="1:37" ht="18" customHeight="1" x14ac:dyDescent="0.45">
      <c r="A13" s="87">
        <v>2469</v>
      </c>
      <c r="B13" s="80">
        <v>196.58</v>
      </c>
      <c r="C13" s="81">
        <v>616</v>
      </c>
      <c r="D13" s="82">
        <v>34578</v>
      </c>
      <c r="E13" s="88">
        <v>196.58</v>
      </c>
      <c r="F13" s="81">
        <v>616</v>
      </c>
      <c r="G13" s="89">
        <v>34578</v>
      </c>
      <c r="H13" s="80" t="s">
        <v>0</v>
      </c>
      <c r="I13" s="81" t="s">
        <v>0</v>
      </c>
      <c r="J13" s="82" t="s">
        <v>0</v>
      </c>
      <c r="K13" s="88">
        <v>192.96</v>
      </c>
      <c r="L13" s="81">
        <v>25</v>
      </c>
      <c r="M13" s="89">
        <v>37438</v>
      </c>
      <c r="N13" s="80" t="s">
        <v>0</v>
      </c>
      <c r="O13" s="86" t="s">
        <v>0</v>
      </c>
      <c r="Q13" s="14">
        <v>4.3800000000000239</v>
      </c>
      <c r="R13" s="14"/>
      <c r="S13" s="14"/>
      <c r="U13" s="8"/>
      <c r="V13" s="1">
        <f t="shared" si="1"/>
        <v>1217</v>
      </c>
      <c r="X13" s="1">
        <v>3</v>
      </c>
      <c r="Y13" s="1">
        <f t="shared" si="0"/>
        <v>4.7065000000000055</v>
      </c>
      <c r="AJ13" s="12">
        <v>11969</v>
      </c>
      <c r="AK13" s="13">
        <v>2220.7600000000002</v>
      </c>
    </row>
    <row r="14" spans="1:37" ht="18" customHeight="1" x14ac:dyDescent="0.45">
      <c r="A14" s="87">
        <v>2470</v>
      </c>
      <c r="B14" s="80">
        <v>197.48</v>
      </c>
      <c r="C14" s="81">
        <v>917</v>
      </c>
      <c r="D14" s="82">
        <v>34544</v>
      </c>
      <c r="E14" s="88">
        <v>197.48</v>
      </c>
      <c r="F14" s="81">
        <v>917</v>
      </c>
      <c r="G14" s="89">
        <v>34544</v>
      </c>
      <c r="H14" s="80" t="s">
        <v>0</v>
      </c>
      <c r="I14" s="81" t="s">
        <v>0</v>
      </c>
      <c r="J14" s="82" t="s">
        <v>0</v>
      </c>
      <c r="K14" s="88">
        <v>193.48</v>
      </c>
      <c r="L14" s="81">
        <v>65</v>
      </c>
      <c r="M14" s="89">
        <v>37446</v>
      </c>
      <c r="N14" s="80" t="s">
        <v>0</v>
      </c>
      <c r="O14" s="86" t="s">
        <v>0</v>
      </c>
      <c r="Q14" s="14">
        <v>5.2800000000000011</v>
      </c>
      <c r="R14" s="14"/>
      <c r="S14" s="14"/>
      <c r="U14" s="8"/>
      <c r="V14" s="1">
        <f t="shared" si="1"/>
        <v>1217</v>
      </c>
      <c r="X14" s="1">
        <v>4</v>
      </c>
      <c r="Y14" s="1">
        <f t="shared" si="0"/>
        <v>4.7065000000000055</v>
      </c>
      <c r="AJ14" s="12">
        <v>12335</v>
      </c>
      <c r="AK14" s="13">
        <v>3054.4</v>
      </c>
    </row>
    <row r="15" spans="1:37" ht="18" customHeight="1" x14ac:dyDescent="0.45">
      <c r="A15" s="87">
        <v>2471</v>
      </c>
      <c r="B15" s="80">
        <v>195.9</v>
      </c>
      <c r="C15" s="81" t="s">
        <v>0</v>
      </c>
      <c r="D15" s="82" t="s">
        <v>0</v>
      </c>
      <c r="E15" s="88" t="s">
        <v>0</v>
      </c>
      <c r="F15" s="81" t="s">
        <v>0</v>
      </c>
      <c r="G15" s="89" t="s">
        <v>0</v>
      </c>
      <c r="H15" s="80" t="s">
        <v>0</v>
      </c>
      <c r="I15" s="81" t="s">
        <v>0</v>
      </c>
      <c r="J15" s="82" t="s">
        <v>0</v>
      </c>
      <c r="K15" s="90" t="s">
        <v>0</v>
      </c>
      <c r="L15" s="91" t="s">
        <v>0</v>
      </c>
      <c r="M15" s="89" t="s">
        <v>0</v>
      </c>
      <c r="N15" s="80" t="s">
        <v>0</v>
      </c>
      <c r="O15" s="86" t="s">
        <v>0</v>
      </c>
      <c r="Q15" s="14">
        <v>3.7000000000000171</v>
      </c>
      <c r="R15" s="14"/>
      <c r="S15" s="14"/>
      <c r="U15" s="8"/>
      <c r="V15" s="1">
        <f t="shared" si="1"/>
        <v>1217</v>
      </c>
      <c r="X15" s="1">
        <v>5</v>
      </c>
      <c r="Y15" s="1">
        <f t="shared" si="0"/>
        <v>4.7065000000000055</v>
      </c>
      <c r="AJ15" s="12">
        <v>12701</v>
      </c>
      <c r="AK15" s="13"/>
    </row>
    <row r="16" spans="1:37" ht="18" customHeight="1" x14ac:dyDescent="0.45">
      <c r="A16" s="87">
        <v>2472</v>
      </c>
      <c r="B16" s="80">
        <v>199.28</v>
      </c>
      <c r="C16" s="81">
        <v>1986</v>
      </c>
      <c r="D16" s="82">
        <v>34568</v>
      </c>
      <c r="E16" s="88">
        <v>199.28</v>
      </c>
      <c r="F16" s="81">
        <v>1986</v>
      </c>
      <c r="G16" s="89">
        <v>34568</v>
      </c>
      <c r="H16" s="80" t="s">
        <v>0</v>
      </c>
      <c r="I16" s="81" t="s">
        <v>0</v>
      </c>
      <c r="J16" s="82" t="s">
        <v>0</v>
      </c>
      <c r="K16" s="88">
        <v>192.52</v>
      </c>
      <c r="L16" s="81">
        <v>6.6</v>
      </c>
      <c r="M16" s="89">
        <v>34419</v>
      </c>
      <c r="N16" s="80" t="s">
        <v>0</v>
      </c>
      <c r="O16" s="86" t="s">
        <v>0</v>
      </c>
      <c r="Q16" s="14">
        <v>7.0800000000000125</v>
      </c>
      <c r="R16" s="14"/>
      <c r="S16" s="14"/>
      <c r="U16" s="8"/>
      <c r="V16" s="1">
        <f t="shared" si="1"/>
        <v>1217</v>
      </c>
      <c r="X16" s="1">
        <v>6</v>
      </c>
      <c r="Y16" s="1">
        <f t="shared" si="0"/>
        <v>4.7065000000000055</v>
      </c>
      <c r="AJ16" s="12">
        <v>13067</v>
      </c>
      <c r="AK16" s="13"/>
    </row>
    <row r="17" spans="1:37" ht="18" customHeight="1" x14ac:dyDescent="0.45">
      <c r="A17" s="87">
        <v>2473</v>
      </c>
      <c r="B17" s="80">
        <v>198.75</v>
      </c>
      <c r="C17" s="81">
        <v>1625</v>
      </c>
      <c r="D17" s="82">
        <v>34551</v>
      </c>
      <c r="E17" s="88">
        <v>198.75</v>
      </c>
      <c r="F17" s="81">
        <v>1625</v>
      </c>
      <c r="G17" s="89">
        <v>34551</v>
      </c>
      <c r="H17" s="80" t="s">
        <v>0</v>
      </c>
      <c r="I17" s="81" t="s">
        <v>0</v>
      </c>
      <c r="J17" s="82" t="s">
        <v>0</v>
      </c>
      <c r="K17" s="88">
        <v>193.76</v>
      </c>
      <c r="L17" s="81">
        <v>93</v>
      </c>
      <c r="M17" s="89">
        <v>37458</v>
      </c>
      <c r="N17" s="80" t="s">
        <v>0</v>
      </c>
      <c r="O17" s="86" t="s">
        <v>0</v>
      </c>
      <c r="Q17" s="14">
        <v>6.5500000000000114</v>
      </c>
      <c r="R17" s="14"/>
      <c r="S17" s="14"/>
      <c r="U17" s="8"/>
      <c r="V17" s="1">
        <f t="shared" si="1"/>
        <v>1217</v>
      </c>
      <c r="X17" s="1">
        <v>7</v>
      </c>
      <c r="Y17" s="1">
        <f t="shared" si="0"/>
        <v>4.7065000000000055</v>
      </c>
      <c r="AJ17" s="12">
        <v>13433</v>
      </c>
      <c r="AK17" s="13"/>
    </row>
    <row r="18" spans="1:37" ht="18" customHeight="1" x14ac:dyDescent="0.45">
      <c r="A18" s="87">
        <v>2474</v>
      </c>
      <c r="B18" s="80">
        <v>196.33</v>
      </c>
      <c r="C18" s="81">
        <v>548</v>
      </c>
      <c r="D18" s="82">
        <v>34583</v>
      </c>
      <c r="E18" s="88">
        <v>196.33</v>
      </c>
      <c r="F18" s="81">
        <v>548</v>
      </c>
      <c r="G18" s="89">
        <v>34583</v>
      </c>
      <c r="H18" s="80">
        <v>191.02</v>
      </c>
      <c r="I18" s="81" t="s">
        <v>0</v>
      </c>
      <c r="J18" s="82">
        <v>37368</v>
      </c>
      <c r="K18" s="88">
        <v>192.77</v>
      </c>
      <c r="L18" s="81">
        <v>16</v>
      </c>
      <c r="M18" s="89">
        <v>37607</v>
      </c>
      <c r="N18" s="80" t="s">
        <v>0</v>
      </c>
      <c r="O18" s="86" t="s">
        <v>0</v>
      </c>
      <c r="Q18" s="14">
        <v>4.1300000000000239</v>
      </c>
      <c r="R18" s="14">
        <v>-1.1799999999999784</v>
      </c>
      <c r="S18" s="14"/>
      <c r="U18" s="8"/>
      <c r="V18" s="1">
        <f t="shared" si="1"/>
        <v>1217</v>
      </c>
      <c r="X18" s="1">
        <v>8</v>
      </c>
      <c r="Y18" s="1">
        <f t="shared" si="0"/>
        <v>4.7065000000000055</v>
      </c>
      <c r="AJ18" s="12">
        <v>13799</v>
      </c>
      <c r="AK18" s="13"/>
    </row>
    <row r="19" spans="1:37" ht="18" customHeight="1" x14ac:dyDescent="0.45">
      <c r="A19" s="87">
        <v>2475</v>
      </c>
      <c r="B19" s="80">
        <v>198.88</v>
      </c>
      <c r="C19" s="81">
        <v>1713</v>
      </c>
      <c r="D19" s="82">
        <v>34540</v>
      </c>
      <c r="E19" s="88">
        <v>198.67</v>
      </c>
      <c r="F19" s="81">
        <v>1573</v>
      </c>
      <c r="G19" s="89">
        <v>34540</v>
      </c>
      <c r="H19" s="80">
        <v>191.28</v>
      </c>
      <c r="I19" s="81" t="s">
        <v>0</v>
      </c>
      <c r="J19" s="82">
        <v>37346</v>
      </c>
      <c r="K19" s="88">
        <v>192.72</v>
      </c>
      <c r="L19" s="81">
        <v>14</v>
      </c>
      <c r="M19" s="89">
        <v>34531</v>
      </c>
      <c r="N19" s="80">
        <v>2220.7600000000002</v>
      </c>
      <c r="O19" s="86">
        <v>70.419633372000021</v>
      </c>
      <c r="Q19" s="14">
        <v>6.6800000000000068</v>
      </c>
      <c r="R19" s="14">
        <v>-0.91999999999998749</v>
      </c>
      <c r="S19" s="14"/>
      <c r="U19" s="8"/>
      <c r="V19" s="1">
        <f t="shared" si="1"/>
        <v>1217</v>
      </c>
      <c r="X19" s="1">
        <v>9</v>
      </c>
      <c r="Y19" s="1">
        <f t="shared" si="0"/>
        <v>4.7065000000000055</v>
      </c>
      <c r="AJ19" s="12">
        <v>14165</v>
      </c>
      <c r="AK19" s="13"/>
    </row>
    <row r="20" spans="1:37" ht="18" customHeight="1" x14ac:dyDescent="0.45">
      <c r="A20" s="87">
        <v>2476</v>
      </c>
      <c r="B20" s="80">
        <v>197.41</v>
      </c>
      <c r="C20" s="81">
        <v>889</v>
      </c>
      <c r="D20" s="82">
        <v>34549</v>
      </c>
      <c r="E20" s="88">
        <v>197.28</v>
      </c>
      <c r="F20" s="81">
        <v>842</v>
      </c>
      <c r="G20" s="89">
        <v>34549</v>
      </c>
      <c r="H20" s="80">
        <v>191.29</v>
      </c>
      <c r="I20" s="81" t="s">
        <v>0</v>
      </c>
      <c r="J20" s="82">
        <v>37365</v>
      </c>
      <c r="K20" s="88">
        <v>192.68</v>
      </c>
      <c r="L20" s="81">
        <v>12</v>
      </c>
      <c r="M20" s="89">
        <v>34424</v>
      </c>
      <c r="N20" s="80">
        <v>3054.4</v>
      </c>
      <c r="O20" s="86">
        <v>96.854107679999998</v>
      </c>
      <c r="Q20" s="14">
        <v>5.210000000000008</v>
      </c>
      <c r="R20" s="14">
        <v>-0.90999999999999659</v>
      </c>
      <c r="S20" s="14"/>
      <c r="U20" s="8"/>
      <c r="V20" s="1">
        <f t="shared" si="1"/>
        <v>1217</v>
      </c>
      <c r="X20" s="1">
        <v>10</v>
      </c>
      <c r="Y20" s="1">
        <f t="shared" si="0"/>
        <v>4.7065000000000055</v>
      </c>
      <c r="AJ20" s="12">
        <v>14531</v>
      </c>
      <c r="AK20" s="13"/>
    </row>
    <row r="21" spans="1:37" ht="18" customHeight="1" x14ac:dyDescent="0.45">
      <c r="A21" s="87">
        <v>2477</v>
      </c>
      <c r="B21" s="80">
        <v>196.97</v>
      </c>
      <c r="C21" s="81">
        <v>734</v>
      </c>
      <c r="D21" s="82">
        <v>34599</v>
      </c>
      <c r="E21" s="88">
        <v>196.84</v>
      </c>
      <c r="F21" s="81">
        <v>691</v>
      </c>
      <c r="G21" s="89">
        <v>34599</v>
      </c>
      <c r="H21" s="80">
        <v>191.2</v>
      </c>
      <c r="I21" s="81" t="s">
        <v>0</v>
      </c>
      <c r="J21" s="82">
        <v>37346</v>
      </c>
      <c r="K21" s="88">
        <v>192.68</v>
      </c>
      <c r="L21" s="81">
        <v>12</v>
      </c>
      <c r="M21" s="89">
        <v>37325</v>
      </c>
      <c r="N21" s="80" t="s">
        <v>0</v>
      </c>
      <c r="O21" s="86" t="s">
        <v>0</v>
      </c>
      <c r="Q21" s="14">
        <v>4.7700000000000102</v>
      </c>
      <c r="R21" s="14">
        <v>-1</v>
      </c>
      <c r="S21" s="14"/>
      <c r="U21" s="8"/>
      <c r="V21" s="1">
        <f t="shared" si="1"/>
        <v>1217</v>
      </c>
      <c r="X21" s="1">
        <v>11</v>
      </c>
      <c r="Y21" s="1">
        <f t="shared" si="0"/>
        <v>4.7065000000000055</v>
      </c>
      <c r="AJ21" s="12">
        <v>14897</v>
      </c>
      <c r="AK21" s="13"/>
    </row>
    <row r="22" spans="1:37" ht="18" customHeight="1" x14ac:dyDescent="0.45">
      <c r="A22" s="87">
        <v>2478</v>
      </c>
      <c r="B22" s="80">
        <v>196.06</v>
      </c>
      <c r="C22" s="81">
        <v>481</v>
      </c>
      <c r="D22" s="82">
        <v>34606</v>
      </c>
      <c r="E22" s="88">
        <v>195.94</v>
      </c>
      <c r="F22" s="81">
        <v>453</v>
      </c>
      <c r="G22" s="89">
        <v>34606</v>
      </c>
      <c r="H22" s="80">
        <v>191.2</v>
      </c>
      <c r="I22" s="81" t="s">
        <v>0</v>
      </c>
      <c r="J22" s="82">
        <v>37363</v>
      </c>
      <c r="K22" s="88">
        <v>192.68</v>
      </c>
      <c r="L22" s="81">
        <v>12</v>
      </c>
      <c r="M22" s="89">
        <v>37347</v>
      </c>
      <c r="N22" s="80" t="s">
        <v>0</v>
      </c>
      <c r="O22" s="86" t="s">
        <v>0</v>
      </c>
      <c r="Q22" s="14">
        <v>3.8600000000000136</v>
      </c>
      <c r="R22" s="14">
        <v>-1</v>
      </c>
      <c r="S22" s="14"/>
      <c r="U22" s="8"/>
      <c r="V22" s="1">
        <f t="shared" si="1"/>
        <v>1217</v>
      </c>
      <c r="X22" s="1">
        <v>12</v>
      </c>
      <c r="Y22" s="1">
        <f t="shared" si="0"/>
        <v>4.7065000000000055</v>
      </c>
      <c r="AJ22" s="12">
        <v>15263</v>
      </c>
      <c r="AK22" s="13"/>
    </row>
    <row r="23" spans="1:37" ht="18" customHeight="1" x14ac:dyDescent="0.45">
      <c r="A23" s="87">
        <v>2479</v>
      </c>
      <c r="B23" s="80">
        <v>198.86</v>
      </c>
      <c r="C23" s="81">
        <v>1699</v>
      </c>
      <c r="D23" s="82">
        <v>34585</v>
      </c>
      <c r="E23" s="88">
        <v>198.81</v>
      </c>
      <c r="F23" s="81">
        <v>1666</v>
      </c>
      <c r="G23" s="89">
        <v>34585</v>
      </c>
      <c r="H23" s="80" t="s">
        <v>0</v>
      </c>
      <c r="I23" s="81" t="s">
        <v>0</v>
      </c>
      <c r="J23" s="82" t="s">
        <v>0</v>
      </c>
      <c r="K23" s="88">
        <v>192.1</v>
      </c>
      <c r="L23" s="81">
        <v>23</v>
      </c>
      <c r="M23" s="89">
        <v>37590</v>
      </c>
      <c r="N23" s="80" t="s">
        <v>0</v>
      </c>
      <c r="O23" s="86" t="s">
        <v>0</v>
      </c>
      <c r="Q23" s="14">
        <v>6.660000000000025</v>
      </c>
      <c r="R23" s="14"/>
      <c r="S23" s="14"/>
      <c r="U23" s="8"/>
      <c r="V23" s="1">
        <f t="shared" si="1"/>
        <v>1217</v>
      </c>
      <c r="Y23" s="1">
        <f t="shared" si="0"/>
        <v>4.7065000000000055</v>
      </c>
      <c r="AJ23" s="12">
        <v>15629</v>
      </c>
      <c r="AK23" s="13"/>
    </row>
    <row r="24" spans="1:37" ht="18" customHeight="1" x14ac:dyDescent="0.45">
      <c r="A24" s="87">
        <v>2480</v>
      </c>
      <c r="B24" s="80">
        <v>198.37</v>
      </c>
      <c r="C24" s="81">
        <v>1391</v>
      </c>
      <c r="D24" s="82">
        <v>34569</v>
      </c>
      <c r="E24" s="88">
        <v>198.33</v>
      </c>
      <c r="F24" s="81">
        <v>1367</v>
      </c>
      <c r="G24" s="89">
        <v>34569</v>
      </c>
      <c r="H24" s="80" t="s">
        <v>0</v>
      </c>
      <c r="I24" s="81" t="s">
        <v>0</v>
      </c>
      <c r="J24" s="82" t="s">
        <v>0</v>
      </c>
      <c r="K24" s="88">
        <v>194.47</v>
      </c>
      <c r="L24" s="81">
        <v>182</v>
      </c>
      <c r="M24" s="89">
        <v>37474</v>
      </c>
      <c r="N24" s="80" t="s">
        <v>0</v>
      </c>
      <c r="O24" s="86" t="s">
        <v>0</v>
      </c>
      <c r="Q24" s="14">
        <v>6.1700000000000159</v>
      </c>
      <c r="R24" s="14"/>
      <c r="S24" s="14"/>
      <c r="U24" s="8"/>
      <c r="V24" s="1">
        <f t="shared" si="1"/>
        <v>1217</v>
      </c>
      <c r="Y24" s="1">
        <f t="shared" si="0"/>
        <v>4.7065000000000055</v>
      </c>
      <c r="AJ24" s="12">
        <v>15995</v>
      </c>
      <c r="AK24" s="13">
        <v>3039.29</v>
      </c>
    </row>
    <row r="25" spans="1:37" ht="18" customHeight="1" x14ac:dyDescent="0.45">
      <c r="A25" s="87">
        <v>2481</v>
      </c>
      <c r="B25" s="80">
        <v>197.43</v>
      </c>
      <c r="C25" s="81">
        <v>897</v>
      </c>
      <c r="D25" s="82">
        <v>34566</v>
      </c>
      <c r="E25" s="88">
        <v>197.38</v>
      </c>
      <c r="F25" s="81">
        <v>878</v>
      </c>
      <c r="G25" s="89">
        <v>34566</v>
      </c>
      <c r="H25" s="80" t="s">
        <v>0</v>
      </c>
      <c r="I25" s="81" t="s">
        <v>0</v>
      </c>
      <c r="J25" s="82" t="s">
        <v>0</v>
      </c>
      <c r="K25" s="88">
        <v>192.92</v>
      </c>
      <c r="L25" s="81">
        <v>23</v>
      </c>
      <c r="M25" s="89">
        <v>37560</v>
      </c>
      <c r="N25" s="80" t="s">
        <v>0</v>
      </c>
      <c r="O25" s="86" t="s">
        <v>0</v>
      </c>
      <c r="Q25" s="14">
        <v>5.2300000000000182</v>
      </c>
      <c r="R25" s="14"/>
      <c r="S25" s="14"/>
      <c r="U25" s="8"/>
      <c r="V25" s="1">
        <f t="shared" si="1"/>
        <v>1217</v>
      </c>
      <c r="Y25" s="1">
        <f t="shared" si="0"/>
        <v>4.7065000000000055</v>
      </c>
      <c r="AJ25" s="12">
        <v>16361</v>
      </c>
      <c r="AK25" s="13">
        <v>2496.39</v>
      </c>
    </row>
    <row r="26" spans="1:37" ht="18" customHeight="1" x14ac:dyDescent="0.45">
      <c r="A26" s="87">
        <v>2482</v>
      </c>
      <c r="B26" s="80">
        <v>199.4</v>
      </c>
      <c r="C26" s="81">
        <v>1793</v>
      </c>
      <c r="D26" s="82">
        <v>34571</v>
      </c>
      <c r="E26" s="88">
        <v>198.85</v>
      </c>
      <c r="F26" s="81">
        <v>1692</v>
      </c>
      <c r="G26" s="89">
        <v>34571</v>
      </c>
      <c r="H26" s="80" t="s">
        <v>0</v>
      </c>
      <c r="I26" s="81" t="s">
        <v>0</v>
      </c>
      <c r="J26" s="82" t="s">
        <v>0</v>
      </c>
      <c r="K26" s="88">
        <v>193.09</v>
      </c>
      <c r="L26" s="81">
        <v>30</v>
      </c>
      <c r="M26" s="89">
        <v>37517</v>
      </c>
      <c r="N26" s="80" t="s">
        <v>0</v>
      </c>
      <c r="O26" s="86" t="s">
        <v>0</v>
      </c>
      <c r="Q26" s="14">
        <v>7.2000000000000171</v>
      </c>
      <c r="R26" s="14"/>
      <c r="S26" s="14"/>
      <c r="U26" s="8"/>
      <c r="V26" s="1">
        <f t="shared" si="1"/>
        <v>1217</v>
      </c>
      <c r="Y26" s="1">
        <f t="shared" si="0"/>
        <v>4.7065000000000055</v>
      </c>
      <c r="AJ26" s="12">
        <v>16727</v>
      </c>
      <c r="AK26" s="13">
        <v>2564.6999999999998</v>
      </c>
    </row>
    <row r="27" spans="1:37" ht="18" customHeight="1" x14ac:dyDescent="0.45">
      <c r="A27" s="87">
        <v>2483</v>
      </c>
      <c r="B27" s="80" t="s">
        <v>0</v>
      </c>
      <c r="C27" s="81" t="s">
        <v>0</v>
      </c>
      <c r="D27" s="82" t="s">
        <v>0</v>
      </c>
      <c r="E27" s="88" t="s">
        <v>0</v>
      </c>
      <c r="F27" s="81" t="s">
        <v>0</v>
      </c>
      <c r="G27" s="89" t="s">
        <v>0</v>
      </c>
      <c r="H27" s="80" t="s">
        <v>0</v>
      </c>
      <c r="I27" s="81" t="s">
        <v>0</v>
      </c>
      <c r="J27" s="82" t="s">
        <v>0</v>
      </c>
      <c r="K27" s="88" t="s">
        <v>0</v>
      </c>
      <c r="L27" s="81" t="s">
        <v>0</v>
      </c>
      <c r="M27" s="89" t="s">
        <v>0</v>
      </c>
      <c r="N27" s="80" t="s">
        <v>0</v>
      </c>
      <c r="O27" s="86" t="s">
        <v>0</v>
      </c>
      <c r="Q27" s="14" t="s">
        <v>26</v>
      </c>
      <c r="R27" s="14"/>
      <c r="S27" s="14"/>
      <c r="U27" s="8"/>
      <c r="V27" s="1">
        <f t="shared" si="1"/>
        <v>1217</v>
      </c>
      <c r="Y27" s="1">
        <f t="shared" si="0"/>
        <v>4.7065000000000055</v>
      </c>
      <c r="AJ27" s="12">
        <v>17093</v>
      </c>
      <c r="AK27" s="13">
        <v>3320.36</v>
      </c>
    </row>
    <row r="28" spans="1:37" ht="18" customHeight="1" x14ac:dyDescent="0.45">
      <c r="A28" s="87">
        <v>2484</v>
      </c>
      <c r="B28" s="80">
        <v>198.88</v>
      </c>
      <c r="C28" s="81">
        <v>1731</v>
      </c>
      <c r="D28" s="82">
        <v>34557</v>
      </c>
      <c r="E28" s="88">
        <v>198.88</v>
      </c>
      <c r="F28" s="81">
        <v>1713</v>
      </c>
      <c r="G28" s="89">
        <v>34557</v>
      </c>
      <c r="H28" s="80" t="s">
        <v>0</v>
      </c>
      <c r="I28" s="81" t="s">
        <v>0</v>
      </c>
      <c r="J28" s="82" t="s">
        <v>0</v>
      </c>
      <c r="K28" s="88">
        <v>194.96</v>
      </c>
      <c r="L28" s="81">
        <v>262</v>
      </c>
      <c r="M28" s="89">
        <v>37469</v>
      </c>
      <c r="N28" s="80" t="s">
        <v>0</v>
      </c>
      <c r="O28" s="86" t="s">
        <v>0</v>
      </c>
      <c r="Q28" s="14">
        <v>6.6800000000000068</v>
      </c>
      <c r="R28" s="14"/>
      <c r="S28" s="14"/>
      <c r="U28" s="8"/>
      <c r="V28" s="1">
        <f t="shared" si="1"/>
        <v>1217</v>
      </c>
      <c r="Y28" s="1">
        <f t="shared" si="0"/>
        <v>4.7065000000000055</v>
      </c>
      <c r="AJ28" s="12">
        <v>17459</v>
      </c>
      <c r="AK28" s="13"/>
    </row>
    <row r="29" spans="1:37" ht="18" customHeight="1" x14ac:dyDescent="0.45">
      <c r="A29" s="87">
        <v>2485</v>
      </c>
      <c r="B29" s="80">
        <v>199.34</v>
      </c>
      <c r="C29" s="81">
        <v>2028</v>
      </c>
      <c r="D29" s="82">
        <v>34548</v>
      </c>
      <c r="E29" s="88">
        <v>199.28</v>
      </c>
      <c r="F29" s="81">
        <v>1986</v>
      </c>
      <c r="G29" s="89">
        <v>34548</v>
      </c>
      <c r="H29" s="80">
        <v>190.95</v>
      </c>
      <c r="I29" s="81" t="s">
        <v>0</v>
      </c>
      <c r="J29" s="82">
        <v>37346</v>
      </c>
      <c r="K29" s="88">
        <v>192.43</v>
      </c>
      <c r="L29" s="81">
        <v>3.9</v>
      </c>
      <c r="M29" s="89">
        <v>34424</v>
      </c>
      <c r="N29" s="80" t="s">
        <v>0</v>
      </c>
      <c r="O29" s="86" t="s">
        <v>0</v>
      </c>
      <c r="Q29" s="14">
        <v>7.1400000000000148</v>
      </c>
      <c r="R29" s="14">
        <v>-1.25</v>
      </c>
      <c r="S29" s="14"/>
      <c r="U29" s="8"/>
      <c r="V29" s="1">
        <f t="shared" si="1"/>
        <v>1217</v>
      </c>
      <c r="Y29" s="1">
        <f t="shared" si="0"/>
        <v>4.7065000000000055</v>
      </c>
      <c r="AJ29" s="12">
        <v>17825</v>
      </c>
      <c r="AK29" s="13">
        <v>2299.52</v>
      </c>
    </row>
    <row r="30" spans="1:37" ht="18" customHeight="1" x14ac:dyDescent="0.45">
      <c r="A30" s="87">
        <v>2486</v>
      </c>
      <c r="B30" s="80">
        <v>197.58</v>
      </c>
      <c r="C30" s="81">
        <v>961</v>
      </c>
      <c r="D30" s="82">
        <v>34596</v>
      </c>
      <c r="E30" s="88">
        <v>197.4</v>
      </c>
      <c r="F30" s="81">
        <v>885</v>
      </c>
      <c r="G30" s="89">
        <v>34596</v>
      </c>
      <c r="H30" s="80">
        <v>190.76</v>
      </c>
      <c r="I30" s="81" t="s">
        <v>0</v>
      </c>
      <c r="J30" s="82">
        <v>37346</v>
      </c>
      <c r="K30" s="88">
        <v>192.26</v>
      </c>
      <c r="L30" s="81">
        <v>0.8</v>
      </c>
      <c r="M30" s="89">
        <v>34424</v>
      </c>
      <c r="N30" s="80">
        <v>3039.29</v>
      </c>
      <c r="O30" s="86">
        <v>96.374974113000007</v>
      </c>
      <c r="Q30" s="14">
        <v>5.3800000000000239</v>
      </c>
      <c r="R30" s="14">
        <v>-1.4399999999999977</v>
      </c>
      <c r="S30" s="16"/>
      <c r="U30" s="8"/>
      <c r="V30" s="1">
        <f t="shared" si="1"/>
        <v>1217</v>
      </c>
      <c r="Y30" s="1">
        <f t="shared" si="0"/>
        <v>4.7065000000000055</v>
      </c>
      <c r="AJ30" s="12">
        <v>18191</v>
      </c>
      <c r="AK30" s="13">
        <v>2705.2</v>
      </c>
    </row>
    <row r="31" spans="1:37" ht="18" customHeight="1" x14ac:dyDescent="0.45">
      <c r="A31" s="87">
        <v>2487</v>
      </c>
      <c r="B31" s="80">
        <v>196.96</v>
      </c>
      <c r="C31" s="81">
        <v>731</v>
      </c>
      <c r="D31" s="82">
        <v>34528</v>
      </c>
      <c r="E31" s="88">
        <v>196.94</v>
      </c>
      <c r="F31" s="81">
        <v>724</v>
      </c>
      <c r="G31" s="89">
        <v>34528</v>
      </c>
      <c r="H31" s="80">
        <v>190.76</v>
      </c>
      <c r="I31" s="81" t="s">
        <v>0</v>
      </c>
      <c r="J31" s="82">
        <v>37359</v>
      </c>
      <c r="K31" s="88">
        <v>192.24</v>
      </c>
      <c r="L31" s="81">
        <v>0.7</v>
      </c>
      <c r="M31" s="89" t="s">
        <v>20</v>
      </c>
      <c r="N31" s="80">
        <v>2496.39</v>
      </c>
      <c r="O31" s="86">
        <v>79.159777982999984</v>
      </c>
      <c r="Q31" s="14">
        <v>4.7600000000000193</v>
      </c>
      <c r="R31" s="14">
        <v>-1.4399999999999977</v>
      </c>
      <c r="S31" s="14"/>
      <c r="U31" s="8"/>
      <c r="V31" s="1">
        <f t="shared" si="1"/>
        <v>1217</v>
      </c>
      <c r="Y31" s="1">
        <f t="shared" si="0"/>
        <v>4.7065000000000055</v>
      </c>
      <c r="AJ31" s="12">
        <v>18557</v>
      </c>
      <c r="AK31" s="13">
        <v>2052.79</v>
      </c>
    </row>
    <row r="32" spans="1:37" ht="18" customHeight="1" x14ac:dyDescent="0.45">
      <c r="A32" s="87">
        <v>2488</v>
      </c>
      <c r="B32" s="80">
        <v>196.78</v>
      </c>
      <c r="C32" s="81">
        <v>672</v>
      </c>
      <c r="D32" s="82">
        <v>34559</v>
      </c>
      <c r="E32" s="88">
        <v>196.73</v>
      </c>
      <c r="F32" s="81">
        <v>658</v>
      </c>
      <c r="G32" s="89">
        <v>34559</v>
      </c>
      <c r="H32" s="80">
        <v>191.3</v>
      </c>
      <c r="I32" s="81" t="s">
        <v>0</v>
      </c>
      <c r="J32" s="82">
        <v>37359</v>
      </c>
      <c r="K32" s="88">
        <v>192.52</v>
      </c>
      <c r="L32" s="81">
        <v>6.6</v>
      </c>
      <c r="M32" s="89">
        <v>34420</v>
      </c>
      <c r="N32" s="80">
        <v>2564.6999999999998</v>
      </c>
      <c r="O32" s="86">
        <v>81.325867590000016</v>
      </c>
      <c r="Q32" s="14">
        <v>4.5800000000000125</v>
      </c>
      <c r="R32" s="14">
        <v>-0.89999999999997726</v>
      </c>
      <c r="S32" s="14"/>
      <c r="U32" s="8"/>
      <c r="V32" s="1">
        <f t="shared" si="1"/>
        <v>1217</v>
      </c>
      <c r="Y32" s="1">
        <f t="shared" si="0"/>
        <v>4.7065000000000055</v>
      </c>
      <c r="AJ32" s="12">
        <v>18923</v>
      </c>
      <c r="AK32" s="13">
        <v>3559.41</v>
      </c>
    </row>
    <row r="33" spans="1:37" ht="18" customHeight="1" x14ac:dyDescent="0.45">
      <c r="A33" s="87">
        <v>2489</v>
      </c>
      <c r="B33" s="80">
        <v>198.92</v>
      </c>
      <c r="C33" s="81">
        <v>1739</v>
      </c>
      <c r="D33" s="82">
        <v>34567</v>
      </c>
      <c r="E33" s="88">
        <v>198.9</v>
      </c>
      <c r="F33" s="81">
        <v>1726</v>
      </c>
      <c r="G33" s="89">
        <v>34567</v>
      </c>
      <c r="H33" s="80">
        <v>191.96</v>
      </c>
      <c r="I33" s="81" t="s">
        <v>0</v>
      </c>
      <c r="J33" s="82">
        <v>37368</v>
      </c>
      <c r="K33" s="88">
        <v>192.44</v>
      </c>
      <c r="L33" s="81">
        <v>4.2</v>
      </c>
      <c r="M33" s="89">
        <v>34445</v>
      </c>
      <c r="N33" s="80">
        <v>3320.36</v>
      </c>
      <c r="O33" s="86">
        <v>105.28761949199999</v>
      </c>
      <c r="Q33" s="14">
        <v>6.7199999999999989</v>
      </c>
      <c r="R33" s="14">
        <v>-0.23999999999998067</v>
      </c>
      <c r="S33" s="14"/>
      <c r="U33" s="8"/>
      <c r="V33" s="1">
        <f t="shared" si="1"/>
        <v>1217</v>
      </c>
      <c r="Y33" s="1">
        <f t="shared" si="0"/>
        <v>4.7065000000000055</v>
      </c>
      <c r="AJ33" s="12">
        <v>19289</v>
      </c>
      <c r="AK33" s="13">
        <v>4574.3500000000004</v>
      </c>
    </row>
    <row r="34" spans="1:37" ht="18" customHeight="1" x14ac:dyDescent="0.45">
      <c r="A34" s="87">
        <v>2490</v>
      </c>
      <c r="B34" s="80">
        <v>199.78</v>
      </c>
      <c r="C34" s="81">
        <v>2336</v>
      </c>
      <c r="D34" s="82">
        <v>34573</v>
      </c>
      <c r="E34" s="88">
        <v>199.02</v>
      </c>
      <c r="F34" s="81">
        <v>1806</v>
      </c>
      <c r="G34" s="89">
        <v>34573</v>
      </c>
      <c r="H34" s="80">
        <v>191.74</v>
      </c>
      <c r="I34" s="81" t="s">
        <v>0</v>
      </c>
      <c r="J34" s="82">
        <v>37346</v>
      </c>
      <c r="K34" s="88">
        <v>192.54</v>
      </c>
      <c r="L34" s="81">
        <v>7.2</v>
      </c>
      <c r="M34" s="89">
        <v>37337</v>
      </c>
      <c r="N34" s="80" t="s">
        <v>0</v>
      </c>
      <c r="O34" s="86" t="s">
        <v>0</v>
      </c>
      <c r="Q34" s="14">
        <v>7.5800000000000125</v>
      </c>
      <c r="R34" s="14">
        <v>-0.45999999999997954</v>
      </c>
      <c r="S34" s="14"/>
      <c r="U34" s="8"/>
      <c r="V34" s="1">
        <f t="shared" si="1"/>
        <v>1217</v>
      </c>
      <c r="Y34" s="1">
        <f t="shared" si="0"/>
        <v>4.7065000000000055</v>
      </c>
      <c r="AJ34" s="12">
        <v>19655</v>
      </c>
      <c r="AK34" s="13">
        <v>2759.17</v>
      </c>
    </row>
    <row r="35" spans="1:37" ht="18" customHeight="1" x14ac:dyDescent="0.45">
      <c r="A35" s="87">
        <v>2491</v>
      </c>
      <c r="B35" s="80">
        <v>198.48</v>
      </c>
      <c r="C35" s="81">
        <v>1457</v>
      </c>
      <c r="D35" s="82">
        <v>34575</v>
      </c>
      <c r="E35" s="88">
        <v>198.39</v>
      </c>
      <c r="F35" s="81">
        <v>1403</v>
      </c>
      <c r="G35" s="89">
        <v>34575</v>
      </c>
      <c r="H35" s="80">
        <v>191.74</v>
      </c>
      <c r="I35" s="81" t="s">
        <v>0</v>
      </c>
      <c r="J35" s="82">
        <v>37368</v>
      </c>
      <c r="K35" s="88">
        <v>192.22</v>
      </c>
      <c r="L35" s="81">
        <v>0.6</v>
      </c>
      <c r="M35" s="89">
        <v>34425</v>
      </c>
      <c r="N35" s="80">
        <v>2299.52</v>
      </c>
      <c r="O35" s="86">
        <v>72.917089344000004</v>
      </c>
      <c r="Q35" s="14">
        <v>6.2800000000000011</v>
      </c>
      <c r="R35" s="14">
        <v>-0.45999999999997954</v>
      </c>
      <c r="S35" s="14"/>
      <c r="U35" s="8"/>
      <c r="V35" s="1">
        <f t="shared" si="1"/>
        <v>1217</v>
      </c>
      <c r="Y35" s="1">
        <f t="shared" si="0"/>
        <v>4.7065000000000055</v>
      </c>
      <c r="AJ35" s="12">
        <v>23308</v>
      </c>
      <c r="AK35" s="13">
        <v>3632</v>
      </c>
    </row>
    <row r="36" spans="1:37" ht="18" customHeight="1" x14ac:dyDescent="0.45">
      <c r="A36" s="87">
        <v>2492</v>
      </c>
      <c r="B36" s="80">
        <v>197.44</v>
      </c>
      <c r="C36" s="81">
        <v>901</v>
      </c>
      <c r="D36" s="82">
        <v>34548</v>
      </c>
      <c r="E36" s="88">
        <v>197.32</v>
      </c>
      <c r="F36" s="81">
        <v>856</v>
      </c>
      <c r="G36" s="89">
        <v>34548</v>
      </c>
      <c r="H36" s="80">
        <v>191.2</v>
      </c>
      <c r="I36" s="81" t="s">
        <v>0</v>
      </c>
      <c r="J36" s="82">
        <v>37346</v>
      </c>
      <c r="K36" s="88">
        <v>192.66</v>
      </c>
      <c r="L36" s="81">
        <v>11</v>
      </c>
      <c r="M36" s="89">
        <v>34449</v>
      </c>
      <c r="N36" s="80">
        <v>2705.2</v>
      </c>
      <c r="O36" s="86">
        <v>85.781080440000011</v>
      </c>
      <c r="Q36" s="14">
        <v>5.2400000000000091</v>
      </c>
      <c r="R36" s="14">
        <v>-1</v>
      </c>
      <c r="S36" s="14"/>
      <c r="U36" s="8"/>
      <c r="V36" s="1">
        <f t="shared" si="1"/>
        <v>1217</v>
      </c>
      <c r="Y36" s="1">
        <f t="shared" si="0"/>
        <v>4.7065000000000055</v>
      </c>
      <c r="AJ36" s="12">
        <v>23675</v>
      </c>
      <c r="AK36" s="13">
        <v>2493.71</v>
      </c>
    </row>
    <row r="37" spans="1:37" ht="18" customHeight="1" x14ac:dyDescent="0.45">
      <c r="A37" s="87">
        <v>2493</v>
      </c>
      <c r="B37" s="80">
        <v>195.98</v>
      </c>
      <c r="C37" s="81">
        <v>378</v>
      </c>
      <c r="D37" s="82">
        <v>34542</v>
      </c>
      <c r="E37" s="88">
        <v>195.46</v>
      </c>
      <c r="F37" s="81">
        <v>353</v>
      </c>
      <c r="G37" s="89">
        <v>34542</v>
      </c>
      <c r="H37" s="80">
        <v>191.16</v>
      </c>
      <c r="I37" s="81" t="s">
        <v>0</v>
      </c>
      <c r="J37" s="82">
        <v>37326</v>
      </c>
      <c r="K37" s="88">
        <v>192.64</v>
      </c>
      <c r="L37" s="81">
        <v>11</v>
      </c>
      <c r="M37" s="89">
        <v>34424</v>
      </c>
      <c r="N37" s="80">
        <v>2052.79</v>
      </c>
      <c r="O37" s="86">
        <v>65.093355063000018</v>
      </c>
      <c r="Q37" s="14">
        <v>3.7800000000000011</v>
      </c>
      <c r="R37" s="14">
        <v>-1.039999999999992</v>
      </c>
      <c r="S37" s="14"/>
      <c r="U37" s="8"/>
      <c r="V37" s="1">
        <f t="shared" si="1"/>
        <v>1217</v>
      </c>
      <c r="Y37" s="1">
        <f t="shared" si="0"/>
        <v>4.7065000000000055</v>
      </c>
      <c r="AJ37" s="12">
        <v>24042</v>
      </c>
      <c r="AK37" s="13">
        <v>2695.25</v>
      </c>
    </row>
    <row r="38" spans="1:37" ht="18" customHeight="1" x14ac:dyDescent="0.45">
      <c r="A38" s="87">
        <v>2494</v>
      </c>
      <c r="B38" s="80">
        <v>198.68</v>
      </c>
      <c r="C38" s="81">
        <v>1579</v>
      </c>
      <c r="D38" s="82">
        <v>34581</v>
      </c>
      <c r="E38" s="88">
        <v>198.24</v>
      </c>
      <c r="F38" s="81">
        <v>1314</v>
      </c>
      <c r="G38" s="89">
        <v>34582</v>
      </c>
      <c r="H38" s="80">
        <v>191.08</v>
      </c>
      <c r="I38" s="81" t="s">
        <v>0</v>
      </c>
      <c r="J38" s="82">
        <v>37327</v>
      </c>
      <c r="K38" s="88">
        <v>192.54</v>
      </c>
      <c r="L38" s="81">
        <v>7.2</v>
      </c>
      <c r="M38" s="89">
        <v>34438</v>
      </c>
      <c r="N38" s="80">
        <v>3559.41</v>
      </c>
      <c r="O38" s="86">
        <v>112.86782327700001</v>
      </c>
      <c r="Q38" s="14">
        <v>6.4800000000000182</v>
      </c>
      <c r="R38" s="14">
        <v>-1.1199999999999761</v>
      </c>
      <c r="S38" s="14"/>
      <c r="U38" s="8"/>
      <c r="V38" s="1">
        <f t="shared" si="1"/>
        <v>1217</v>
      </c>
      <c r="Y38" s="1">
        <f t="shared" si="0"/>
        <v>4.7065000000000055</v>
      </c>
      <c r="AJ38" s="12">
        <v>24409</v>
      </c>
      <c r="AK38" s="13">
        <v>2626.88</v>
      </c>
    </row>
    <row r="39" spans="1:37" ht="18" customHeight="1" x14ac:dyDescent="0.45">
      <c r="A39" s="87">
        <v>2495</v>
      </c>
      <c r="B39" s="80">
        <v>199.53</v>
      </c>
      <c r="C39" s="81">
        <v>2161</v>
      </c>
      <c r="D39" s="82">
        <v>34597</v>
      </c>
      <c r="E39" s="88">
        <v>199.51</v>
      </c>
      <c r="F39" s="81">
        <v>2147</v>
      </c>
      <c r="G39" s="89">
        <v>34597</v>
      </c>
      <c r="H39" s="80">
        <v>191.32</v>
      </c>
      <c r="I39" s="81" t="s">
        <v>0</v>
      </c>
      <c r="J39" s="82">
        <v>37340</v>
      </c>
      <c r="K39" s="88">
        <v>192.74</v>
      </c>
      <c r="L39" s="81">
        <v>15</v>
      </c>
      <c r="M39" s="89">
        <v>34424</v>
      </c>
      <c r="N39" s="80">
        <v>4574.3500000000004</v>
      </c>
      <c r="O39" s="86">
        <v>145.05126619499998</v>
      </c>
      <c r="Q39" s="14">
        <v>7.3300000000000125</v>
      </c>
      <c r="R39" s="14">
        <v>-0.87999999999999545</v>
      </c>
      <c r="S39" s="14"/>
      <c r="U39" s="8"/>
      <c r="V39" s="1">
        <f t="shared" si="1"/>
        <v>1217</v>
      </c>
      <c r="Y39" s="1">
        <f t="shared" si="0"/>
        <v>4.7065000000000055</v>
      </c>
      <c r="AJ39" s="12">
        <v>24776</v>
      </c>
      <c r="AK39" s="13">
        <v>2024.44</v>
      </c>
    </row>
    <row r="40" spans="1:37" ht="18" customHeight="1" x14ac:dyDescent="0.45">
      <c r="A40" s="87">
        <v>2496</v>
      </c>
      <c r="B40" s="80">
        <v>198.98</v>
      </c>
      <c r="C40" s="81">
        <v>1780</v>
      </c>
      <c r="D40" s="82">
        <v>34562</v>
      </c>
      <c r="E40" s="88">
        <v>198.72</v>
      </c>
      <c r="F40" s="81">
        <v>1605</v>
      </c>
      <c r="G40" s="89">
        <v>34563</v>
      </c>
      <c r="H40" s="80">
        <v>191.12</v>
      </c>
      <c r="I40" s="81" t="s">
        <v>0</v>
      </c>
      <c r="J40" s="82">
        <v>37388</v>
      </c>
      <c r="K40" s="88">
        <v>192.6</v>
      </c>
      <c r="L40" s="81">
        <v>9</v>
      </c>
      <c r="M40" s="89">
        <v>34457</v>
      </c>
      <c r="N40" s="80">
        <v>2759.17</v>
      </c>
      <c r="O40" s="86">
        <v>87.492452948999983</v>
      </c>
      <c r="Q40" s="14">
        <v>6.7800000000000011</v>
      </c>
      <c r="R40" s="14">
        <v>-1.0799999999999841</v>
      </c>
      <c r="S40" s="14"/>
      <c r="U40" s="8"/>
      <c r="V40" s="1">
        <f t="shared" si="1"/>
        <v>1217</v>
      </c>
      <c r="Y40" s="1">
        <f t="shared" si="0"/>
        <v>4.7065000000000055</v>
      </c>
      <c r="AJ40" s="12">
        <v>25143</v>
      </c>
      <c r="AK40" s="13"/>
    </row>
    <row r="41" spans="1:37" ht="23.1" customHeight="1" x14ac:dyDescent="0.45">
      <c r="A41" s="87">
        <v>2506</v>
      </c>
      <c r="B41" s="92">
        <v>200.5</v>
      </c>
      <c r="C41" s="93">
        <v>2800</v>
      </c>
      <c r="D41" s="82">
        <v>34589</v>
      </c>
      <c r="E41" s="88">
        <v>199.38</v>
      </c>
      <c r="F41" s="81">
        <v>1970</v>
      </c>
      <c r="G41" s="89">
        <v>34590</v>
      </c>
      <c r="H41" s="80">
        <v>193</v>
      </c>
      <c r="I41" s="81">
        <v>6.5</v>
      </c>
      <c r="J41" s="82">
        <v>34424</v>
      </c>
      <c r="K41" s="88">
        <v>193</v>
      </c>
      <c r="L41" s="81">
        <v>6.5</v>
      </c>
      <c r="M41" s="89">
        <v>34424</v>
      </c>
      <c r="N41" s="80">
        <v>3632</v>
      </c>
      <c r="O41" s="86">
        <v>115.1696304</v>
      </c>
      <c r="Q41" s="14">
        <v>8.3000000000000114</v>
      </c>
      <c r="R41" s="14">
        <v>0.80000000000001137</v>
      </c>
      <c r="S41" s="14"/>
      <c r="U41" s="8"/>
      <c r="V41" s="1">
        <f t="shared" si="1"/>
        <v>1217</v>
      </c>
      <c r="Y41" s="1">
        <f t="shared" si="0"/>
        <v>4.7065000000000055</v>
      </c>
      <c r="AJ41" s="12">
        <v>25510</v>
      </c>
      <c r="AK41" s="13">
        <v>1959.28</v>
      </c>
    </row>
    <row r="42" spans="1:37" ht="18" customHeight="1" x14ac:dyDescent="0.45">
      <c r="A42" s="87">
        <v>2507</v>
      </c>
      <c r="B42" s="80">
        <v>197.85</v>
      </c>
      <c r="C42" s="81">
        <v>1095</v>
      </c>
      <c r="D42" s="82">
        <v>34572</v>
      </c>
      <c r="E42" s="88">
        <v>197.13</v>
      </c>
      <c r="F42" s="81">
        <v>789</v>
      </c>
      <c r="G42" s="89">
        <v>34572</v>
      </c>
      <c r="H42" s="80">
        <v>192.92</v>
      </c>
      <c r="I42" s="81">
        <v>5.3</v>
      </c>
      <c r="J42" s="82">
        <v>34426</v>
      </c>
      <c r="K42" s="88">
        <v>192.92</v>
      </c>
      <c r="L42" s="81">
        <v>5.3</v>
      </c>
      <c r="M42" s="89">
        <v>34426</v>
      </c>
      <c r="N42" s="80">
        <v>2493.71</v>
      </c>
      <c r="O42" s="86">
        <v>79.074795987000016</v>
      </c>
      <c r="Q42" s="14">
        <v>5.6500000000000057</v>
      </c>
      <c r="R42" s="14">
        <v>0.71999999999999886</v>
      </c>
      <c r="S42" s="14"/>
      <c r="U42" s="8"/>
      <c r="V42" s="1">
        <f t="shared" si="1"/>
        <v>1217</v>
      </c>
      <c r="Y42" s="1">
        <f t="shared" si="0"/>
        <v>4.7065000000000055</v>
      </c>
      <c r="AJ42" s="12">
        <v>25877</v>
      </c>
      <c r="AK42" s="13"/>
    </row>
    <row r="43" spans="1:37" ht="18.75" customHeight="1" x14ac:dyDescent="0.45">
      <c r="A43" s="87">
        <v>2508</v>
      </c>
      <c r="B43" s="80">
        <v>197.32</v>
      </c>
      <c r="C43" s="81">
        <v>589</v>
      </c>
      <c r="D43" s="82">
        <v>34547</v>
      </c>
      <c r="E43" s="88">
        <v>196.55</v>
      </c>
      <c r="F43" s="81">
        <v>589</v>
      </c>
      <c r="G43" s="89">
        <v>34547</v>
      </c>
      <c r="H43" s="80">
        <v>192.84</v>
      </c>
      <c r="I43" s="81">
        <v>4.0999999999999996</v>
      </c>
      <c r="J43" s="82">
        <v>34424</v>
      </c>
      <c r="K43" s="88">
        <v>192.84</v>
      </c>
      <c r="L43" s="81">
        <v>4.0999999999999996</v>
      </c>
      <c r="M43" s="89">
        <v>34424</v>
      </c>
      <c r="N43" s="80">
        <v>2695.25</v>
      </c>
      <c r="O43" s="86">
        <v>85.465568925000014</v>
      </c>
      <c r="Q43" s="14">
        <v>5.1200000000000045</v>
      </c>
      <c r="R43" s="14">
        <v>0.64000000000001478</v>
      </c>
      <c r="S43" s="14"/>
      <c r="U43" s="8"/>
      <c r="V43" s="1">
        <f t="shared" si="1"/>
        <v>1217</v>
      </c>
      <c r="Y43" s="1">
        <f t="shared" si="0"/>
        <v>4.7065000000000055</v>
      </c>
      <c r="AJ43" s="12">
        <v>26244</v>
      </c>
      <c r="AK43" s="13">
        <v>2993.08</v>
      </c>
    </row>
    <row r="44" spans="1:37" ht="18" customHeight="1" x14ac:dyDescent="0.45">
      <c r="A44" s="94">
        <v>2509</v>
      </c>
      <c r="B44" s="95">
        <v>198.18</v>
      </c>
      <c r="C44" s="96">
        <v>1246</v>
      </c>
      <c r="D44" s="97">
        <v>34570</v>
      </c>
      <c r="E44" s="98">
        <v>198.1</v>
      </c>
      <c r="F44" s="96">
        <v>1231</v>
      </c>
      <c r="G44" s="99">
        <v>34570</v>
      </c>
      <c r="H44" s="95">
        <v>192.76</v>
      </c>
      <c r="I44" s="96">
        <v>2.9</v>
      </c>
      <c r="J44" s="97">
        <v>34446</v>
      </c>
      <c r="K44" s="98">
        <v>192.78</v>
      </c>
      <c r="L44" s="96">
        <v>3.2</v>
      </c>
      <c r="M44" s="99">
        <v>34438</v>
      </c>
      <c r="N44" s="95">
        <v>2626.88</v>
      </c>
      <c r="O44" s="100">
        <v>83.297576735999996</v>
      </c>
      <c r="Q44" s="14">
        <v>5.9800000000000182</v>
      </c>
      <c r="R44" s="14">
        <v>0.56000000000000227</v>
      </c>
      <c r="S44" s="14"/>
      <c r="U44" s="8"/>
      <c r="V44" s="1">
        <f t="shared" si="1"/>
        <v>1217</v>
      </c>
      <c r="Y44" s="1">
        <f t="shared" si="0"/>
        <v>4.7065000000000055</v>
      </c>
      <c r="AJ44" s="12">
        <v>26611</v>
      </c>
      <c r="AK44" s="13">
        <v>1888.86</v>
      </c>
    </row>
    <row r="45" spans="1:37" ht="18" customHeight="1" x14ac:dyDescent="0.45">
      <c r="A45" s="87">
        <v>2510</v>
      </c>
      <c r="B45" s="80">
        <v>198.26</v>
      </c>
      <c r="C45" s="81">
        <v>1328</v>
      </c>
      <c r="D45" s="82">
        <v>34599</v>
      </c>
      <c r="E45" s="88">
        <v>197.5</v>
      </c>
      <c r="F45" s="81">
        <v>925</v>
      </c>
      <c r="G45" s="89">
        <v>34599</v>
      </c>
      <c r="H45" s="80">
        <v>192.75</v>
      </c>
      <c r="I45" s="81">
        <v>2.75</v>
      </c>
      <c r="J45" s="82">
        <v>34435</v>
      </c>
      <c r="K45" s="88">
        <v>192.76</v>
      </c>
      <c r="L45" s="81">
        <v>2.9</v>
      </c>
      <c r="M45" s="89">
        <v>34434</v>
      </c>
      <c r="N45" s="80">
        <v>2024.44</v>
      </c>
      <c r="O45" s="86">
        <v>64.194385068000003</v>
      </c>
      <c r="Q45" s="14">
        <v>6.0600000000000023</v>
      </c>
      <c r="R45" s="14">
        <v>0.55000000000001137</v>
      </c>
      <c r="S45" s="14"/>
      <c r="U45" s="8"/>
      <c r="V45" s="1">
        <f t="shared" si="1"/>
        <v>1217</v>
      </c>
      <c r="Y45" s="1">
        <f t="shared" si="0"/>
        <v>4.7065000000000055</v>
      </c>
      <c r="AJ45" s="12">
        <v>26978</v>
      </c>
      <c r="AK45" s="13">
        <v>2495.67</v>
      </c>
    </row>
    <row r="46" spans="1:37" ht="18" customHeight="1" x14ac:dyDescent="0.45">
      <c r="A46" s="87">
        <v>2511</v>
      </c>
      <c r="B46" s="80" t="s">
        <v>0</v>
      </c>
      <c r="C46" s="81" t="s">
        <v>0</v>
      </c>
      <c r="D46" s="82" t="s">
        <v>0</v>
      </c>
      <c r="E46" s="88" t="s">
        <v>0</v>
      </c>
      <c r="F46" s="81" t="s">
        <v>0</v>
      </c>
      <c r="G46" s="89" t="s">
        <v>0</v>
      </c>
      <c r="H46" s="80" t="s">
        <v>0</v>
      </c>
      <c r="I46" s="81" t="s">
        <v>0</v>
      </c>
      <c r="J46" s="82" t="s">
        <v>0</v>
      </c>
      <c r="K46" s="88" t="s">
        <v>0</v>
      </c>
      <c r="L46" s="81" t="s">
        <v>0</v>
      </c>
      <c r="M46" s="89" t="s">
        <v>0</v>
      </c>
      <c r="N46" s="80" t="s">
        <v>0</v>
      </c>
      <c r="O46" s="86" t="s">
        <v>0</v>
      </c>
      <c r="Q46" s="14" t="s">
        <v>26</v>
      </c>
      <c r="R46" s="14"/>
      <c r="S46" s="14"/>
      <c r="U46" s="8"/>
      <c r="V46" s="1">
        <f t="shared" si="1"/>
        <v>1217</v>
      </c>
      <c r="Y46" s="1">
        <f t="shared" si="0"/>
        <v>4.7065000000000055</v>
      </c>
      <c r="AJ46" s="12">
        <v>27345</v>
      </c>
      <c r="AK46" s="13">
        <v>1341.79</v>
      </c>
    </row>
    <row r="47" spans="1:37" ht="18" customHeight="1" x14ac:dyDescent="0.45">
      <c r="A47" s="87">
        <v>2512</v>
      </c>
      <c r="B47" s="80">
        <v>197.44</v>
      </c>
      <c r="C47" s="81">
        <v>905</v>
      </c>
      <c r="D47" s="82">
        <v>34560</v>
      </c>
      <c r="E47" s="88">
        <v>197.3</v>
      </c>
      <c r="F47" s="81">
        <v>851</v>
      </c>
      <c r="G47" s="89">
        <v>34560</v>
      </c>
      <c r="H47" s="80">
        <v>192.62</v>
      </c>
      <c r="I47" s="81">
        <v>0</v>
      </c>
      <c r="J47" s="82">
        <v>34460</v>
      </c>
      <c r="K47" s="88">
        <v>192.68</v>
      </c>
      <c r="L47" s="81">
        <v>0</v>
      </c>
      <c r="M47" s="89">
        <v>34454</v>
      </c>
      <c r="N47" s="80">
        <v>1959.28</v>
      </c>
      <c r="O47" s="86">
        <v>62.128181015999999</v>
      </c>
      <c r="Q47" s="14">
        <v>5.2400000000000091</v>
      </c>
      <c r="R47" s="14">
        <v>0.42000000000001592</v>
      </c>
      <c r="S47" s="14"/>
      <c r="U47" s="8"/>
      <c r="V47" s="1">
        <f t="shared" si="1"/>
        <v>1217</v>
      </c>
      <c r="Y47" s="1">
        <f t="shared" si="0"/>
        <v>4.7065000000000055</v>
      </c>
      <c r="AJ47" s="12">
        <v>27712</v>
      </c>
      <c r="AK47" s="13"/>
    </row>
    <row r="48" spans="1:37" ht="18" customHeight="1" x14ac:dyDescent="0.45">
      <c r="A48" s="87">
        <v>2513</v>
      </c>
      <c r="B48" s="80">
        <v>199.38</v>
      </c>
      <c r="C48" s="81">
        <v>1970</v>
      </c>
      <c r="D48" s="82">
        <v>34515</v>
      </c>
      <c r="E48" s="88">
        <v>199.2</v>
      </c>
      <c r="F48" s="81">
        <v>1881</v>
      </c>
      <c r="G48" s="89">
        <v>34515</v>
      </c>
      <c r="H48" s="80">
        <v>192.73</v>
      </c>
      <c r="I48" s="81">
        <v>1.4</v>
      </c>
      <c r="J48" s="82">
        <v>37373</v>
      </c>
      <c r="K48" s="88">
        <v>192.85</v>
      </c>
      <c r="L48" s="81">
        <v>4.25</v>
      </c>
      <c r="M48" s="89">
        <v>34408</v>
      </c>
      <c r="N48" s="80" t="s">
        <v>0</v>
      </c>
      <c r="O48" s="86" t="s">
        <v>0</v>
      </c>
      <c r="Q48" s="14">
        <v>7.1800000000000068</v>
      </c>
      <c r="R48" s="14">
        <v>0.53000000000000114</v>
      </c>
      <c r="S48" s="14"/>
      <c r="U48" s="8"/>
      <c r="V48" s="1">
        <f t="shared" si="1"/>
        <v>1217</v>
      </c>
      <c r="Y48" s="1">
        <f t="shared" si="0"/>
        <v>4.7065000000000055</v>
      </c>
      <c r="AJ48" s="12">
        <v>28079</v>
      </c>
      <c r="AK48" s="13">
        <v>1977.99</v>
      </c>
    </row>
    <row r="49" spans="1:37" ht="18" customHeight="1" x14ac:dyDescent="0.45">
      <c r="A49" s="87">
        <v>2514</v>
      </c>
      <c r="B49" s="80">
        <v>198.35</v>
      </c>
      <c r="C49" s="81" t="s">
        <v>0</v>
      </c>
      <c r="D49" s="82">
        <v>37457</v>
      </c>
      <c r="E49" s="88" t="s">
        <v>0</v>
      </c>
      <c r="F49" s="81" t="s">
        <v>0</v>
      </c>
      <c r="G49" s="89" t="s">
        <v>0</v>
      </c>
      <c r="H49" s="80">
        <v>192.76</v>
      </c>
      <c r="I49" s="81">
        <v>2.9</v>
      </c>
      <c r="J49" s="82">
        <v>34416</v>
      </c>
      <c r="K49" s="88">
        <v>192.76</v>
      </c>
      <c r="L49" s="81">
        <v>2.9</v>
      </c>
      <c r="M49" s="89">
        <v>34416</v>
      </c>
      <c r="N49" s="80">
        <v>2993.08</v>
      </c>
      <c r="O49" s="86">
        <v>94.909668875999998</v>
      </c>
      <c r="Q49" s="14">
        <v>6.1500000000000057</v>
      </c>
      <c r="R49" s="14">
        <v>0.56000000000000227</v>
      </c>
      <c r="S49" s="14"/>
      <c r="U49" s="8"/>
      <c r="V49" s="1">
        <f t="shared" si="1"/>
        <v>1217</v>
      </c>
      <c r="Y49" s="1">
        <f t="shared" si="0"/>
        <v>4.7065000000000055</v>
      </c>
      <c r="AJ49" s="12">
        <v>28446</v>
      </c>
      <c r="AK49" s="13">
        <v>1292.4100000000001</v>
      </c>
    </row>
    <row r="50" spans="1:37" x14ac:dyDescent="0.45">
      <c r="A50" s="87">
        <v>2515</v>
      </c>
      <c r="B50" s="80">
        <v>199.1</v>
      </c>
      <c r="C50" s="81">
        <v>1573</v>
      </c>
      <c r="D50" s="82">
        <v>34571</v>
      </c>
      <c r="E50" s="88">
        <v>198.96</v>
      </c>
      <c r="F50" s="81">
        <v>1516</v>
      </c>
      <c r="G50" s="89">
        <v>34571</v>
      </c>
      <c r="H50" s="80">
        <v>192.74</v>
      </c>
      <c r="I50" s="81">
        <v>2.6</v>
      </c>
      <c r="J50" s="82">
        <v>34400</v>
      </c>
      <c r="K50" s="88">
        <v>192.74</v>
      </c>
      <c r="L50" s="81">
        <v>2.6</v>
      </c>
      <c r="M50" s="89">
        <v>34400</v>
      </c>
      <c r="N50" s="80">
        <v>1888.86</v>
      </c>
      <c r="O50" s="86">
        <v>59.895183942000003</v>
      </c>
      <c r="Q50" s="14">
        <v>6.9000000000000057</v>
      </c>
      <c r="R50" s="14">
        <v>0.54000000000002046</v>
      </c>
      <c r="S50" s="14"/>
      <c r="U50" s="8"/>
      <c r="V50" s="1">
        <f t="shared" si="1"/>
        <v>1217</v>
      </c>
      <c r="Y50" s="1">
        <f t="shared" si="0"/>
        <v>4.7065000000000055</v>
      </c>
      <c r="AJ50" s="12">
        <v>28813</v>
      </c>
      <c r="AK50" s="13">
        <v>2141.42</v>
      </c>
    </row>
    <row r="51" spans="1:37" x14ac:dyDescent="0.45">
      <c r="A51" s="87">
        <v>2516</v>
      </c>
      <c r="B51" s="80">
        <v>199.63</v>
      </c>
      <c r="C51" s="81">
        <v>1791</v>
      </c>
      <c r="D51" s="82">
        <v>34574</v>
      </c>
      <c r="E51" s="88">
        <v>199.45</v>
      </c>
      <c r="F51" s="81">
        <v>1716</v>
      </c>
      <c r="G51" s="89">
        <v>34574</v>
      </c>
      <c r="H51" s="80">
        <v>192.7</v>
      </c>
      <c r="I51" s="81">
        <v>2</v>
      </c>
      <c r="J51" s="82">
        <v>34444</v>
      </c>
      <c r="K51" s="88">
        <v>192.7</v>
      </c>
      <c r="L51" s="81">
        <v>2</v>
      </c>
      <c r="M51" s="89">
        <v>34444</v>
      </c>
      <c r="N51" s="80">
        <v>2495.67</v>
      </c>
      <c r="O51" s="86">
        <v>79.136946999000003</v>
      </c>
      <c r="Q51" s="14">
        <v>7.4300000000000068</v>
      </c>
      <c r="R51" s="14">
        <v>0.5</v>
      </c>
      <c r="S51" s="14"/>
      <c r="U51" s="8"/>
      <c r="V51" s="1">
        <f t="shared" si="1"/>
        <v>1217</v>
      </c>
      <c r="Y51" s="1">
        <f t="shared" si="0"/>
        <v>4.7065000000000055</v>
      </c>
      <c r="AJ51" s="12">
        <v>29180</v>
      </c>
      <c r="AK51" s="13">
        <v>1850.4</v>
      </c>
    </row>
    <row r="52" spans="1:37" s="6" customFormat="1" x14ac:dyDescent="0.45">
      <c r="A52" s="87">
        <v>2517</v>
      </c>
      <c r="B52" s="80">
        <v>197.1</v>
      </c>
      <c r="C52" s="81">
        <v>778</v>
      </c>
      <c r="D52" s="82">
        <v>34564</v>
      </c>
      <c r="E52" s="88">
        <v>196.69</v>
      </c>
      <c r="F52" s="81">
        <v>637</v>
      </c>
      <c r="G52" s="89">
        <v>34564</v>
      </c>
      <c r="H52" s="80">
        <v>192.73</v>
      </c>
      <c r="I52" s="81">
        <v>2.4500000000000002</v>
      </c>
      <c r="J52" s="82">
        <v>37316</v>
      </c>
      <c r="K52" s="88">
        <v>192.81</v>
      </c>
      <c r="L52" s="81">
        <v>3.65</v>
      </c>
      <c r="M52" s="89">
        <v>34421</v>
      </c>
      <c r="N52" s="80">
        <v>1341.79</v>
      </c>
      <c r="O52" s="86">
        <v>42.547758363</v>
      </c>
      <c r="Q52" s="14">
        <v>4.9000000000000057</v>
      </c>
      <c r="R52" s="14">
        <v>0.53000000000000114</v>
      </c>
      <c r="S52" s="14"/>
      <c r="U52" s="8"/>
      <c r="V52" s="1">
        <f t="shared" si="1"/>
        <v>1217</v>
      </c>
      <c r="Y52" s="1">
        <f t="shared" si="0"/>
        <v>4.7065000000000055</v>
      </c>
      <c r="AJ52" s="12">
        <v>29547</v>
      </c>
      <c r="AK52" s="13">
        <v>4043.17</v>
      </c>
    </row>
    <row r="53" spans="1:37" ht="18" customHeight="1" x14ac:dyDescent="0.45">
      <c r="A53" s="87">
        <v>2518</v>
      </c>
      <c r="B53" s="80">
        <v>197.57</v>
      </c>
      <c r="C53" s="81" t="s">
        <v>0</v>
      </c>
      <c r="D53" s="82">
        <v>37496</v>
      </c>
      <c r="E53" s="88">
        <v>197.5</v>
      </c>
      <c r="F53" s="81">
        <v>928</v>
      </c>
      <c r="G53" s="89">
        <v>34574</v>
      </c>
      <c r="H53" s="80">
        <v>192.66</v>
      </c>
      <c r="I53" s="81">
        <v>1.4</v>
      </c>
      <c r="J53" s="82">
        <v>37374</v>
      </c>
      <c r="K53" s="88">
        <v>192.66</v>
      </c>
      <c r="L53" s="81">
        <v>1.4</v>
      </c>
      <c r="M53" s="89">
        <v>34451</v>
      </c>
      <c r="N53" s="80" t="s">
        <v>0</v>
      </c>
      <c r="O53" s="86" t="s">
        <v>0</v>
      </c>
      <c r="Q53" s="14">
        <v>5.3700000000000045</v>
      </c>
      <c r="R53" s="14">
        <v>0.46000000000000796</v>
      </c>
      <c r="S53" s="14"/>
      <c r="U53" s="8"/>
      <c r="V53" s="1">
        <f t="shared" si="1"/>
        <v>1217</v>
      </c>
      <c r="Y53" s="1">
        <f t="shared" si="0"/>
        <v>4.7065000000000055</v>
      </c>
      <c r="AJ53" s="12">
        <v>29914</v>
      </c>
      <c r="AK53" s="13">
        <v>3933.81</v>
      </c>
    </row>
    <row r="54" spans="1:37" ht="18" customHeight="1" x14ac:dyDescent="0.45">
      <c r="A54" s="87">
        <v>2519</v>
      </c>
      <c r="B54" s="80">
        <v>197.54</v>
      </c>
      <c r="C54" s="81">
        <v>944</v>
      </c>
      <c r="D54" s="82">
        <v>34602</v>
      </c>
      <c r="E54" s="88">
        <v>197.12</v>
      </c>
      <c r="F54" s="81">
        <v>786</v>
      </c>
      <c r="G54" s="89">
        <v>34603</v>
      </c>
      <c r="H54" s="80">
        <v>192.77</v>
      </c>
      <c r="I54" s="81">
        <v>3.05</v>
      </c>
      <c r="J54" s="82">
        <v>34447</v>
      </c>
      <c r="K54" s="88">
        <v>192.77</v>
      </c>
      <c r="L54" s="81">
        <v>3.05</v>
      </c>
      <c r="M54" s="89">
        <v>34447</v>
      </c>
      <c r="N54" s="80">
        <v>1977.99</v>
      </c>
      <c r="O54" s="86">
        <v>62.721469502999994</v>
      </c>
      <c r="Q54" s="14">
        <v>5.3400000000000034</v>
      </c>
      <c r="R54" s="14">
        <v>0.5700000000000216</v>
      </c>
      <c r="S54" s="14"/>
      <c r="U54" s="8"/>
      <c r="V54" s="1">
        <f t="shared" si="1"/>
        <v>1217</v>
      </c>
      <c r="Y54" s="1">
        <f t="shared" si="0"/>
        <v>4.7065000000000055</v>
      </c>
      <c r="AJ54" s="12">
        <v>30281</v>
      </c>
      <c r="AK54" s="13">
        <v>3005.69</v>
      </c>
    </row>
    <row r="55" spans="1:37" ht="18" customHeight="1" x14ac:dyDescent="0.45">
      <c r="A55" s="87">
        <v>2520</v>
      </c>
      <c r="B55" s="80">
        <v>197.32</v>
      </c>
      <c r="C55" s="81">
        <v>858</v>
      </c>
      <c r="D55" s="82">
        <v>34546</v>
      </c>
      <c r="E55" s="88">
        <v>196.07</v>
      </c>
      <c r="F55" s="81">
        <v>479</v>
      </c>
      <c r="G55" s="89">
        <v>34546</v>
      </c>
      <c r="H55" s="80" t="s">
        <v>0</v>
      </c>
      <c r="I55" s="81" t="s">
        <v>0</v>
      </c>
      <c r="J55" s="82" t="s">
        <v>0</v>
      </c>
      <c r="K55" s="88">
        <v>192.77</v>
      </c>
      <c r="L55" s="81">
        <v>3.05</v>
      </c>
      <c r="M55" s="89">
        <v>34455</v>
      </c>
      <c r="N55" s="80">
        <v>1292.4100000000001</v>
      </c>
      <c r="O55" s="86">
        <v>40.981933377000011</v>
      </c>
      <c r="Q55" s="14">
        <v>5.1200000000000045</v>
      </c>
      <c r="R55" s="14"/>
      <c r="S55" s="14"/>
      <c r="U55" s="8"/>
      <c r="V55" s="1">
        <f t="shared" si="1"/>
        <v>1217</v>
      </c>
      <c r="Y55" s="1">
        <f t="shared" si="0"/>
        <v>4.7065000000000055</v>
      </c>
      <c r="AJ55" s="12">
        <v>30648</v>
      </c>
      <c r="AK55" s="13">
        <v>3413.29</v>
      </c>
    </row>
    <row r="56" spans="1:37" ht="18" customHeight="1" x14ac:dyDescent="0.45">
      <c r="A56" s="87">
        <v>2521</v>
      </c>
      <c r="B56" s="80">
        <v>197.36</v>
      </c>
      <c r="C56" s="81">
        <v>874</v>
      </c>
      <c r="D56" s="82">
        <v>34543</v>
      </c>
      <c r="E56" s="88">
        <v>196.89</v>
      </c>
      <c r="F56" s="81">
        <v>705</v>
      </c>
      <c r="G56" s="89">
        <v>34561</v>
      </c>
      <c r="H56" s="80">
        <v>192.74</v>
      </c>
      <c r="I56" s="81">
        <v>2.6</v>
      </c>
      <c r="J56" s="82">
        <v>34399</v>
      </c>
      <c r="K56" s="88">
        <v>192.74</v>
      </c>
      <c r="L56" s="81">
        <v>2.6</v>
      </c>
      <c r="M56" s="89">
        <v>34399</v>
      </c>
      <c r="N56" s="80">
        <v>2141.42</v>
      </c>
      <c r="O56" s="86">
        <v>67.903785773999985</v>
      </c>
      <c r="Q56" s="14">
        <v>5.160000000000025</v>
      </c>
      <c r="R56" s="14">
        <v>0.54000000000002046</v>
      </c>
      <c r="S56" s="14"/>
      <c r="U56" s="8"/>
      <c r="V56" s="1">
        <f t="shared" si="1"/>
        <v>1217</v>
      </c>
      <c r="Y56" s="1">
        <f t="shared" si="0"/>
        <v>4.7065000000000055</v>
      </c>
      <c r="AJ56" s="12">
        <v>31015</v>
      </c>
      <c r="AK56" s="13">
        <v>4205.78</v>
      </c>
    </row>
    <row r="57" spans="1:37" ht="18" customHeight="1" x14ac:dyDescent="0.45">
      <c r="A57" s="87">
        <v>2522</v>
      </c>
      <c r="B57" s="80">
        <v>196.52</v>
      </c>
      <c r="C57" s="81">
        <v>780</v>
      </c>
      <c r="D57" s="82">
        <v>34554</v>
      </c>
      <c r="E57" s="88">
        <v>196.06</v>
      </c>
      <c r="F57" s="81">
        <v>601</v>
      </c>
      <c r="G57" s="89">
        <v>34554</v>
      </c>
      <c r="H57" s="80">
        <v>192.74</v>
      </c>
      <c r="I57" s="81">
        <v>12.7</v>
      </c>
      <c r="J57" s="82">
        <v>34431</v>
      </c>
      <c r="K57" s="88">
        <v>192.74</v>
      </c>
      <c r="L57" s="81">
        <v>12.7</v>
      </c>
      <c r="M57" s="89">
        <v>34431</v>
      </c>
      <c r="N57" s="80">
        <v>1850.4</v>
      </c>
      <c r="O57" s="86">
        <v>58.675628880000012</v>
      </c>
      <c r="Q57" s="14">
        <v>4.3200000000000216</v>
      </c>
      <c r="R57" s="14">
        <v>0.54000000000002046</v>
      </c>
      <c r="S57" s="14"/>
      <c r="U57" s="8"/>
      <c r="V57" s="1">
        <f t="shared" si="1"/>
        <v>1217</v>
      </c>
      <c r="Y57" s="1">
        <f t="shared" si="0"/>
        <v>4.7065000000000055</v>
      </c>
      <c r="AJ57" s="12">
        <v>31382</v>
      </c>
      <c r="AK57" s="13">
        <v>2906.48</v>
      </c>
    </row>
    <row r="58" spans="1:37" ht="18" customHeight="1" x14ac:dyDescent="0.45">
      <c r="A58" s="87">
        <v>2523</v>
      </c>
      <c r="B58" s="80">
        <v>198.53</v>
      </c>
      <c r="C58" s="81">
        <v>1657</v>
      </c>
      <c r="D58" s="82">
        <v>34582</v>
      </c>
      <c r="E58" s="88">
        <v>198.42</v>
      </c>
      <c r="F58" s="81">
        <v>1604</v>
      </c>
      <c r="G58" s="89">
        <v>34582</v>
      </c>
      <c r="H58" s="80">
        <v>192.7</v>
      </c>
      <c r="I58" s="81">
        <v>6.5</v>
      </c>
      <c r="J58" s="82">
        <v>34420</v>
      </c>
      <c r="K58" s="88">
        <v>192.7</v>
      </c>
      <c r="L58" s="81">
        <v>6.5</v>
      </c>
      <c r="M58" s="89">
        <v>34420</v>
      </c>
      <c r="N58" s="80">
        <v>4043.17</v>
      </c>
      <c r="O58" s="86">
        <v>128.20770774899998</v>
      </c>
      <c r="Q58" s="14">
        <v>6.3300000000000125</v>
      </c>
      <c r="R58" s="14">
        <v>0.5</v>
      </c>
      <c r="S58" s="14"/>
      <c r="U58" s="8"/>
      <c r="V58" s="1">
        <f t="shared" si="1"/>
        <v>1217</v>
      </c>
      <c r="Y58" s="1">
        <f t="shared" si="0"/>
        <v>4.7065000000000055</v>
      </c>
      <c r="AJ58" s="12">
        <v>31749</v>
      </c>
      <c r="AK58" s="13">
        <v>2072.41</v>
      </c>
    </row>
    <row r="59" spans="1:37" ht="18" customHeight="1" x14ac:dyDescent="0.45">
      <c r="A59" s="87">
        <v>2524</v>
      </c>
      <c r="B59" s="88">
        <v>199.82</v>
      </c>
      <c r="C59" s="81">
        <v>2322</v>
      </c>
      <c r="D59" s="82">
        <v>34522</v>
      </c>
      <c r="E59" s="88">
        <v>199.59</v>
      </c>
      <c r="F59" s="81">
        <v>2198</v>
      </c>
      <c r="G59" s="89">
        <v>34522</v>
      </c>
      <c r="H59" s="80">
        <v>192.7</v>
      </c>
      <c r="I59" s="81">
        <v>7</v>
      </c>
      <c r="J59" s="82">
        <v>34413</v>
      </c>
      <c r="K59" s="88">
        <v>192.7</v>
      </c>
      <c r="L59" s="81">
        <v>7</v>
      </c>
      <c r="M59" s="89">
        <v>34413</v>
      </c>
      <c r="N59" s="80">
        <v>3933.81</v>
      </c>
      <c r="O59" s="86">
        <v>124.73993495699999</v>
      </c>
      <c r="Q59" s="14">
        <v>7.6200000000000045</v>
      </c>
      <c r="R59" s="14">
        <v>0.5</v>
      </c>
      <c r="S59" s="14"/>
      <c r="U59" s="8"/>
      <c r="V59" s="1">
        <f t="shared" si="1"/>
        <v>1217</v>
      </c>
      <c r="Y59" s="1">
        <f t="shared" si="0"/>
        <v>4.7065000000000055</v>
      </c>
      <c r="AJ59" s="12">
        <v>32116</v>
      </c>
      <c r="AK59" s="13">
        <v>1343.88</v>
      </c>
    </row>
    <row r="60" spans="1:37" ht="18" customHeight="1" x14ac:dyDescent="0.45">
      <c r="A60" s="87">
        <v>2525</v>
      </c>
      <c r="B60" s="80">
        <v>197.47</v>
      </c>
      <c r="C60" s="81">
        <v>1083</v>
      </c>
      <c r="D60" s="82">
        <v>34605</v>
      </c>
      <c r="E60" s="88">
        <v>196.83</v>
      </c>
      <c r="F60" s="81">
        <v>866</v>
      </c>
      <c r="G60" s="89">
        <v>34605</v>
      </c>
      <c r="H60" s="80">
        <v>192.72</v>
      </c>
      <c r="I60" s="81">
        <v>7.2</v>
      </c>
      <c r="J60" s="82">
        <v>34424</v>
      </c>
      <c r="K60" s="88">
        <v>192.72</v>
      </c>
      <c r="L60" s="81">
        <v>7.2</v>
      </c>
      <c r="M60" s="89">
        <v>34424</v>
      </c>
      <c r="N60" s="80">
        <v>3005.69</v>
      </c>
      <c r="O60" s="86">
        <v>95.309528193000006</v>
      </c>
      <c r="Q60" s="14">
        <v>5.2700000000000102</v>
      </c>
      <c r="R60" s="14">
        <v>0.52000000000001023</v>
      </c>
      <c r="S60" s="14"/>
      <c r="U60" s="8"/>
      <c r="V60" s="1">
        <f t="shared" si="1"/>
        <v>1217</v>
      </c>
      <c r="Y60" s="1">
        <f t="shared" si="0"/>
        <v>4.7065000000000055</v>
      </c>
      <c r="AJ60" s="12">
        <v>32483</v>
      </c>
      <c r="AK60" s="13">
        <v>2116.64</v>
      </c>
    </row>
    <row r="61" spans="1:37" ht="18" customHeight="1" x14ac:dyDescent="0.45">
      <c r="A61" s="87">
        <v>2526</v>
      </c>
      <c r="B61" s="80">
        <v>197.32</v>
      </c>
      <c r="C61" s="81">
        <v>981</v>
      </c>
      <c r="D61" s="82">
        <v>34573</v>
      </c>
      <c r="E61" s="88">
        <v>196.94</v>
      </c>
      <c r="F61" s="81">
        <v>871</v>
      </c>
      <c r="G61" s="89">
        <v>34573</v>
      </c>
      <c r="H61" s="80">
        <v>192.69</v>
      </c>
      <c r="I61" s="81">
        <v>4.5</v>
      </c>
      <c r="J61" s="82">
        <v>34421</v>
      </c>
      <c r="K61" s="88">
        <v>192.69</v>
      </c>
      <c r="L61" s="81">
        <v>4.5</v>
      </c>
      <c r="M61" s="89">
        <v>34421</v>
      </c>
      <c r="N61" s="80">
        <v>3413.29</v>
      </c>
      <c r="O61" s="86">
        <v>108.23440191299999</v>
      </c>
      <c r="Q61" s="14">
        <v>5.1200000000000045</v>
      </c>
      <c r="R61" s="14">
        <v>0.49000000000000909</v>
      </c>
      <c r="S61" s="14"/>
      <c r="U61" s="8"/>
      <c r="V61" s="1">
        <f t="shared" si="1"/>
        <v>1217</v>
      </c>
      <c r="Y61" s="1">
        <f t="shared" si="0"/>
        <v>4.7065000000000055</v>
      </c>
      <c r="AJ61" s="12">
        <v>32850</v>
      </c>
      <c r="AK61" s="13">
        <v>2218.11</v>
      </c>
    </row>
    <row r="62" spans="1:37" ht="18" customHeight="1" x14ac:dyDescent="0.45">
      <c r="A62" s="87">
        <v>2527</v>
      </c>
      <c r="B62" s="80">
        <v>198.07</v>
      </c>
      <c r="C62" s="81">
        <v>1302</v>
      </c>
      <c r="D62" s="82">
        <v>34584</v>
      </c>
      <c r="E62" s="88">
        <v>197.67</v>
      </c>
      <c r="F62" s="81">
        <v>1163</v>
      </c>
      <c r="G62" s="89">
        <v>34581</v>
      </c>
      <c r="H62" s="80">
        <v>192.68</v>
      </c>
      <c r="I62" s="81">
        <v>4</v>
      </c>
      <c r="J62" s="82">
        <v>34425</v>
      </c>
      <c r="K62" s="88">
        <v>192.68</v>
      </c>
      <c r="L62" s="81">
        <v>4</v>
      </c>
      <c r="M62" s="89">
        <v>34425</v>
      </c>
      <c r="N62" s="80">
        <v>4205.78</v>
      </c>
      <c r="O62" s="86">
        <v>133.36402206599999</v>
      </c>
      <c r="Q62" s="14">
        <v>5.8700000000000045</v>
      </c>
      <c r="R62" s="14">
        <v>0.48000000000001819</v>
      </c>
      <c r="S62" s="14"/>
      <c r="U62" s="8"/>
      <c r="V62" s="1">
        <f t="shared" si="1"/>
        <v>1217</v>
      </c>
      <c r="Y62" s="1">
        <f t="shared" si="0"/>
        <v>4.7065000000000055</v>
      </c>
      <c r="AJ62" s="12">
        <v>33217</v>
      </c>
      <c r="AK62" s="13">
        <v>2204.9699999999998</v>
      </c>
    </row>
    <row r="63" spans="1:37" ht="18" customHeight="1" x14ac:dyDescent="0.45">
      <c r="A63" s="87">
        <v>2528</v>
      </c>
      <c r="B63" s="80">
        <v>199.09</v>
      </c>
      <c r="C63" s="81">
        <v>1511</v>
      </c>
      <c r="D63" s="82">
        <v>34562</v>
      </c>
      <c r="E63" s="88">
        <v>198.7</v>
      </c>
      <c r="F63" s="81">
        <v>1375</v>
      </c>
      <c r="G63" s="89">
        <v>34563</v>
      </c>
      <c r="H63" s="80">
        <v>192.67</v>
      </c>
      <c r="I63" s="81">
        <v>3.5</v>
      </c>
      <c r="J63" s="82">
        <v>34437</v>
      </c>
      <c r="K63" s="88">
        <v>192.67</v>
      </c>
      <c r="L63" s="81">
        <v>3.5</v>
      </c>
      <c r="M63" s="89">
        <v>34437</v>
      </c>
      <c r="N63" s="80">
        <v>2906.48</v>
      </c>
      <c r="O63" s="86">
        <v>92.163608855999996</v>
      </c>
      <c r="Q63" s="14">
        <v>6.8900000000000148</v>
      </c>
      <c r="R63" s="14">
        <v>0.46999999999999886</v>
      </c>
      <c r="S63" s="14"/>
      <c r="U63" s="8"/>
      <c r="V63" s="1">
        <f t="shared" si="1"/>
        <v>1217</v>
      </c>
      <c r="Y63" s="1">
        <f t="shared" si="0"/>
        <v>4.7065000000000055</v>
      </c>
      <c r="AJ63" s="12">
        <v>33584</v>
      </c>
      <c r="AK63" s="13">
        <v>2114.19</v>
      </c>
    </row>
    <row r="64" spans="1:37" ht="18" customHeight="1" x14ac:dyDescent="0.45">
      <c r="A64" s="87">
        <v>2529</v>
      </c>
      <c r="B64" s="80">
        <v>196.77</v>
      </c>
      <c r="C64" s="81">
        <v>757</v>
      </c>
      <c r="D64" s="82">
        <v>34525</v>
      </c>
      <c r="E64" s="88">
        <v>196.34</v>
      </c>
      <c r="F64" s="81">
        <v>655</v>
      </c>
      <c r="G64" s="89">
        <v>34540</v>
      </c>
      <c r="H64" s="80">
        <v>192.68</v>
      </c>
      <c r="I64" s="81">
        <v>5.8</v>
      </c>
      <c r="J64" s="82">
        <v>34421</v>
      </c>
      <c r="K64" s="88">
        <v>192.68</v>
      </c>
      <c r="L64" s="81">
        <v>5.8</v>
      </c>
      <c r="M64" s="89">
        <v>34421</v>
      </c>
      <c r="N64" s="80">
        <v>2072.41</v>
      </c>
      <c r="O64" s="86">
        <v>65.715499377000015</v>
      </c>
      <c r="Q64" s="14">
        <v>4.5700000000000216</v>
      </c>
      <c r="R64" s="14">
        <v>0.48000000000001819</v>
      </c>
      <c r="S64" s="14"/>
      <c r="U64" s="8"/>
      <c r="V64" s="1">
        <f t="shared" si="1"/>
        <v>1217</v>
      </c>
      <c r="Y64" s="1">
        <f t="shared" si="0"/>
        <v>4.7065000000000055</v>
      </c>
      <c r="AJ64" s="12">
        <v>33951</v>
      </c>
      <c r="AK64" s="13">
        <v>1776.57</v>
      </c>
    </row>
    <row r="65" spans="1:37" ht="18" customHeight="1" x14ac:dyDescent="0.45">
      <c r="A65" s="87">
        <v>2530</v>
      </c>
      <c r="B65" s="80">
        <v>198.58</v>
      </c>
      <c r="C65" s="81">
        <v>967.4</v>
      </c>
      <c r="D65" s="82">
        <v>34570</v>
      </c>
      <c r="E65" s="88">
        <v>198.45</v>
      </c>
      <c r="F65" s="81">
        <v>937.5</v>
      </c>
      <c r="G65" s="89">
        <v>34570</v>
      </c>
      <c r="H65" s="80">
        <v>192.66</v>
      </c>
      <c r="I65" s="81">
        <v>5.2</v>
      </c>
      <c r="J65" s="82">
        <v>34439</v>
      </c>
      <c r="K65" s="88">
        <v>192.66</v>
      </c>
      <c r="L65" s="81">
        <v>5.2</v>
      </c>
      <c r="M65" s="89">
        <v>34439</v>
      </c>
      <c r="N65" s="80">
        <v>1343.88</v>
      </c>
      <c r="O65" s="86">
        <v>42.614031636000007</v>
      </c>
      <c r="Q65" s="14">
        <v>6.3800000000000239</v>
      </c>
      <c r="R65" s="14">
        <v>0.46000000000000796</v>
      </c>
      <c r="S65" s="14"/>
      <c r="U65" s="8"/>
      <c r="V65" s="1">
        <f t="shared" si="1"/>
        <v>1217</v>
      </c>
      <c r="Y65" s="1">
        <f t="shared" si="0"/>
        <v>4.7065000000000055</v>
      </c>
      <c r="AJ65" s="12">
        <v>34318</v>
      </c>
      <c r="AK65" s="13">
        <v>2016.51</v>
      </c>
    </row>
    <row r="66" spans="1:37" ht="18" customHeight="1" x14ac:dyDescent="0.45">
      <c r="A66" s="87">
        <v>2531</v>
      </c>
      <c r="B66" s="80">
        <v>196.71</v>
      </c>
      <c r="C66" s="81">
        <v>614.29999999999995</v>
      </c>
      <c r="D66" s="82">
        <v>34557</v>
      </c>
      <c r="E66" s="88">
        <v>196.53</v>
      </c>
      <c r="F66" s="81">
        <v>581.9</v>
      </c>
      <c r="G66" s="89">
        <v>34557</v>
      </c>
      <c r="H66" s="80">
        <v>192.71</v>
      </c>
      <c r="I66" s="81">
        <v>3.65</v>
      </c>
      <c r="J66" s="82">
        <v>34433</v>
      </c>
      <c r="K66" s="88">
        <v>192.71</v>
      </c>
      <c r="L66" s="81">
        <v>3.65</v>
      </c>
      <c r="M66" s="89">
        <v>34433</v>
      </c>
      <c r="N66" s="80">
        <v>2116.64</v>
      </c>
      <c r="O66" s="86">
        <v>67.118019407999995</v>
      </c>
      <c r="Q66" s="14">
        <v>4.5100000000000193</v>
      </c>
      <c r="R66" s="14">
        <v>0.51000000000001933</v>
      </c>
      <c r="S66" s="14"/>
      <c r="U66" s="8"/>
      <c r="V66" s="1">
        <f t="shared" si="1"/>
        <v>1217</v>
      </c>
      <c r="Y66" s="1">
        <f t="shared" si="0"/>
        <v>4.7065000000000055</v>
      </c>
      <c r="AJ66" s="12">
        <v>34685</v>
      </c>
      <c r="AK66" s="13">
        <v>4917.47</v>
      </c>
    </row>
    <row r="67" spans="1:37" ht="18" customHeight="1" x14ac:dyDescent="0.45">
      <c r="A67" s="87">
        <v>2532</v>
      </c>
      <c r="B67" s="80">
        <v>196.15</v>
      </c>
      <c r="C67" s="81">
        <v>596.5</v>
      </c>
      <c r="D67" s="82">
        <v>34602</v>
      </c>
      <c r="E67" s="88">
        <v>195.92</v>
      </c>
      <c r="F67" s="81">
        <v>461.4</v>
      </c>
      <c r="G67" s="89">
        <v>34602</v>
      </c>
      <c r="H67" s="80">
        <v>192.73</v>
      </c>
      <c r="I67" s="81">
        <v>4.8</v>
      </c>
      <c r="J67" s="82">
        <v>37323</v>
      </c>
      <c r="K67" s="88">
        <v>192.74</v>
      </c>
      <c r="L67" s="81">
        <v>4.8</v>
      </c>
      <c r="M67" s="89">
        <v>34401</v>
      </c>
      <c r="N67" s="80">
        <v>2218.11</v>
      </c>
      <c r="O67" s="86">
        <v>70.335602666999989</v>
      </c>
      <c r="Q67" s="14">
        <v>3.9500000000000171</v>
      </c>
      <c r="R67" s="14">
        <v>0.53000000000000114</v>
      </c>
      <c r="S67" s="14"/>
      <c r="U67" s="8"/>
      <c r="V67" s="1">
        <f t="shared" si="1"/>
        <v>1217</v>
      </c>
      <c r="Y67" s="1">
        <f t="shared" si="0"/>
        <v>4.7065000000000055</v>
      </c>
      <c r="AJ67" s="12">
        <v>35052</v>
      </c>
      <c r="AK67" s="13">
        <v>5325.51</v>
      </c>
    </row>
    <row r="68" spans="1:37" ht="18" customHeight="1" x14ac:dyDescent="0.45">
      <c r="A68" s="87">
        <v>2533</v>
      </c>
      <c r="B68" s="80">
        <v>197.27</v>
      </c>
      <c r="C68" s="81">
        <v>816.7</v>
      </c>
      <c r="D68" s="82">
        <v>34546</v>
      </c>
      <c r="E68" s="88">
        <v>197.14</v>
      </c>
      <c r="F68" s="81">
        <v>776.4</v>
      </c>
      <c r="G68" s="89">
        <v>34546</v>
      </c>
      <c r="H68" s="80">
        <v>192.74</v>
      </c>
      <c r="I68" s="81">
        <v>7.1</v>
      </c>
      <c r="J68" s="82">
        <v>34443</v>
      </c>
      <c r="K68" s="88">
        <v>192.74</v>
      </c>
      <c r="L68" s="81">
        <v>7.1</v>
      </c>
      <c r="M68" s="89">
        <v>34443</v>
      </c>
      <c r="N68" s="80">
        <v>2204.9699999999998</v>
      </c>
      <c r="O68" s="86">
        <v>69.918937209000006</v>
      </c>
      <c r="Q68" s="14">
        <v>5.0700000000000216</v>
      </c>
      <c r="R68" s="14">
        <v>0.54000000000002046</v>
      </c>
      <c r="S68" s="14"/>
      <c r="U68" s="8"/>
      <c r="V68" s="1">
        <f t="shared" si="1"/>
        <v>1217</v>
      </c>
      <c r="Y68" s="1">
        <f t="shared" si="0"/>
        <v>4.7065000000000055</v>
      </c>
      <c r="AJ68" s="12">
        <v>35419</v>
      </c>
      <c r="AK68" s="17">
        <v>3205.82</v>
      </c>
    </row>
    <row r="69" spans="1:37" ht="18" customHeight="1" x14ac:dyDescent="0.45">
      <c r="A69" s="87">
        <v>2534</v>
      </c>
      <c r="B69" s="80">
        <v>195.63</v>
      </c>
      <c r="C69" s="81">
        <v>446</v>
      </c>
      <c r="D69" s="82">
        <v>34572</v>
      </c>
      <c r="E69" s="88">
        <v>195.48</v>
      </c>
      <c r="F69" s="81">
        <v>416</v>
      </c>
      <c r="G69" s="89">
        <v>34572</v>
      </c>
      <c r="H69" s="80">
        <v>192.71</v>
      </c>
      <c r="I69" s="81">
        <v>5.3</v>
      </c>
      <c r="J69" s="82">
        <v>34421</v>
      </c>
      <c r="K69" s="88">
        <v>192.71</v>
      </c>
      <c r="L69" s="81">
        <v>5.3</v>
      </c>
      <c r="M69" s="89">
        <v>34421</v>
      </c>
      <c r="N69" s="80">
        <v>2114.19</v>
      </c>
      <c r="O69" s="86">
        <v>67.040330643000019</v>
      </c>
      <c r="Q69" s="14">
        <v>3.4300000000000068</v>
      </c>
      <c r="R69" s="14">
        <v>0.51000000000001933</v>
      </c>
      <c r="S69" s="14"/>
      <c r="U69" s="8"/>
      <c r="V69" s="1">
        <f t="shared" si="1"/>
        <v>1217</v>
      </c>
      <c r="Y69" s="1">
        <f t="shared" si="0"/>
        <v>4.7065000000000055</v>
      </c>
      <c r="AJ69" s="12">
        <v>35786</v>
      </c>
      <c r="AK69" s="17">
        <v>2431.6619999999998</v>
      </c>
    </row>
    <row r="70" spans="1:37" ht="18" customHeight="1" x14ac:dyDescent="0.45">
      <c r="A70" s="87">
        <v>2535</v>
      </c>
      <c r="B70" s="80">
        <v>197.25</v>
      </c>
      <c r="C70" s="81">
        <v>694.5</v>
      </c>
      <c r="D70" s="82">
        <v>34538</v>
      </c>
      <c r="E70" s="88">
        <v>196.26</v>
      </c>
      <c r="F70" s="81">
        <v>454.8</v>
      </c>
      <c r="G70" s="89">
        <v>34538</v>
      </c>
      <c r="H70" s="80">
        <v>192.68</v>
      </c>
      <c r="I70" s="81">
        <v>4.54</v>
      </c>
      <c r="J70" s="82">
        <v>34465</v>
      </c>
      <c r="K70" s="88">
        <v>192.68</v>
      </c>
      <c r="L70" s="81">
        <v>4.54</v>
      </c>
      <c r="M70" s="89">
        <v>34465</v>
      </c>
      <c r="N70" s="80">
        <v>1776.57</v>
      </c>
      <c r="O70" s="86">
        <v>56.334501728999996</v>
      </c>
      <c r="Q70" s="14">
        <v>5.0500000000000114</v>
      </c>
      <c r="R70" s="14">
        <v>0.48000000000001819</v>
      </c>
      <c r="S70" s="14"/>
      <c r="U70" s="8"/>
      <c r="V70" s="1">
        <f t="shared" si="1"/>
        <v>1217</v>
      </c>
      <c r="Y70" s="1">
        <f t="shared" si="0"/>
        <v>4.7065000000000055</v>
      </c>
      <c r="AJ70" s="12">
        <v>36153</v>
      </c>
      <c r="AK70" s="17">
        <v>1775.9159999999999</v>
      </c>
    </row>
    <row r="71" spans="1:37" ht="18" customHeight="1" x14ac:dyDescent="0.45">
      <c r="A71" s="87">
        <v>2536</v>
      </c>
      <c r="B71" s="80">
        <v>198.33</v>
      </c>
      <c r="C71" s="81">
        <v>1077</v>
      </c>
      <c r="D71" s="82">
        <v>34529</v>
      </c>
      <c r="E71" s="88">
        <v>198.2</v>
      </c>
      <c r="F71" s="81">
        <v>1038</v>
      </c>
      <c r="G71" s="89">
        <v>34529</v>
      </c>
      <c r="H71" s="80">
        <v>192.72</v>
      </c>
      <c r="I71" s="81">
        <v>7.6</v>
      </c>
      <c r="J71" s="82">
        <v>34408</v>
      </c>
      <c r="K71" s="88">
        <v>192.72</v>
      </c>
      <c r="L71" s="81">
        <v>8.3000000000000007</v>
      </c>
      <c r="M71" s="89">
        <v>34408</v>
      </c>
      <c r="N71" s="80">
        <v>2016.51</v>
      </c>
      <c r="O71" s="86">
        <v>63.942927146999992</v>
      </c>
      <c r="Q71" s="14">
        <v>6.1300000000000239</v>
      </c>
      <c r="R71" s="14">
        <v>0.52000000000001023</v>
      </c>
      <c r="S71" s="14"/>
      <c r="U71" s="8"/>
      <c r="V71" s="1">
        <f t="shared" si="1"/>
        <v>1217</v>
      </c>
      <c r="Y71" s="1">
        <f t="shared" si="0"/>
        <v>4.7065000000000055</v>
      </c>
      <c r="AJ71" s="12">
        <v>36520</v>
      </c>
      <c r="AK71" s="17">
        <v>3842.08</v>
      </c>
    </row>
    <row r="72" spans="1:37" ht="18" customHeight="1" x14ac:dyDescent="0.45">
      <c r="A72" s="87">
        <v>2537</v>
      </c>
      <c r="B72" s="80">
        <v>199.46</v>
      </c>
      <c r="C72" s="81">
        <v>1765.01</v>
      </c>
      <c r="D72" s="82">
        <v>34547</v>
      </c>
      <c r="E72" s="88">
        <v>199.42</v>
      </c>
      <c r="F72" s="81">
        <v>1745</v>
      </c>
      <c r="G72" s="89">
        <v>34547</v>
      </c>
      <c r="H72" s="80">
        <v>192.72</v>
      </c>
      <c r="I72" s="81">
        <v>12.5</v>
      </c>
      <c r="J72" s="82">
        <v>34414</v>
      </c>
      <c r="K72" s="88">
        <v>192.51</v>
      </c>
      <c r="L72" s="81">
        <v>2.9</v>
      </c>
      <c r="M72" s="89">
        <v>34461</v>
      </c>
      <c r="N72" s="80">
        <v>4917.47</v>
      </c>
      <c r="O72" s="86">
        <f>+((N72*1000000)/(60*60*24*365))</f>
        <v>155.93195078640284</v>
      </c>
      <c r="Q72" s="14">
        <v>7.2600000000000193</v>
      </c>
      <c r="R72" s="14">
        <v>0.52000000000001023</v>
      </c>
      <c r="S72" s="14"/>
      <c r="U72" s="8"/>
      <c r="V72" s="1">
        <f t="shared" si="1"/>
        <v>1217</v>
      </c>
      <c r="Y72" s="1">
        <f t="shared" si="0"/>
        <v>4.7065000000000055</v>
      </c>
      <c r="AJ72" s="12">
        <v>36887</v>
      </c>
      <c r="AK72" s="17">
        <v>3173.88</v>
      </c>
    </row>
    <row r="73" spans="1:37" ht="18" customHeight="1" x14ac:dyDescent="0.45">
      <c r="A73" s="87">
        <v>2538</v>
      </c>
      <c r="B73" s="80">
        <v>199.57</v>
      </c>
      <c r="C73" s="81">
        <v>1791.4</v>
      </c>
      <c r="D73" s="82">
        <v>34577</v>
      </c>
      <c r="E73" s="88">
        <v>199.41</v>
      </c>
      <c r="F73" s="81">
        <v>1724.2</v>
      </c>
      <c r="G73" s="89">
        <v>34578</v>
      </c>
      <c r="H73" s="80">
        <v>192.67</v>
      </c>
      <c r="I73" s="81">
        <v>3</v>
      </c>
      <c r="J73" s="82">
        <v>36266</v>
      </c>
      <c r="K73" s="88">
        <v>192.67</v>
      </c>
      <c r="L73" s="81">
        <v>3</v>
      </c>
      <c r="M73" s="89">
        <v>34438</v>
      </c>
      <c r="N73" s="80">
        <v>5325.51</v>
      </c>
      <c r="O73" s="86">
        <v>168.4</v>
      </c>
      <c r="Q73" s="14">
        <v>7.3700000000000045</v>
      </c>
      <c r="R73" s="14">
        <v>0.46999999999999886</v>
      </c>
      <c r="S73" s="14"/>
      <c r="U73" s="8"/>
      <c r="V73" s="1">
        <f t="shared" si="1"/>
        <v>1217</v>
      </c>
      <c r="Y73" s="1">
        <f t="shared" si="0"/>
        <v>4.7065000000000055</v>
      </c>
      <c r="AJ73" s="12">
        <v>37254</v>
      </c>
      <c r="AK73" s="17">
        <v>3990.86</v>
      </c>
    </row>
    <row r="74" spans="1:37" ht="18" customHeight="1" x14ac:dyDescent="0.45">
      <c r="A74" s="87">
        <v>2539</v>
      </c>
      <c r="B74" s="101">
        <v>197.52</v>
      </c>
      <c r="C74" s="102">
        <v>941.6</v>
      </c>
      <c r="D74" s="82">
        <v>34570</v>
      </c>
      <c r="E74" s="103">
        <v>197.3</v>
      </c>
      <c r="F74" s="102">
        <v>880</v>
      </c>
      <c r="G74" s="89">
        <v>34570</v>
      </c>
      <c r="H74" s="101">
        <v>192.73</v>
      </c>
      <c r="I74" s="102">
        <v>8</v>
      </c>
      <c r="J74" s="82">
        <v>36245</v>
      </c>
      <c r="K74" s="103">
        <v>192.73</v>
      </c>
      <c r="L74" s="102">
        <v>8</v>
      </c>
      <c r="M74" s="89">
        <v>36245</v>
      </c>
      <c r="N74" s="104">
        <v>3205.82</v>
      </c>
      <c r="O74" s="105">
        <v>101.7</v>
      </c>
      <c r="Q74" s="14">
        <v>5.3200000000000216</v>
      </c>
      <c r="R74" s="14">
        <v>0.53000000000000114</v>
      </c>
      <c r="S74" s="14"/>
      <c r="U74" s="8"/>
      <c r="V74" s="1">
        <f t="shared" si="1"/>
        <v>1217</v>
      </c>
      <c r="Y74" s="1">
        <f t="shared" ref="Y74:Y100" si="2">((204.201+204.112)/2)-$S$5</f>
        <v>4.7065000000000055</v>
      </c>
      <c r="AJ74" s="12">
        <v>37621</v>
      </c>
      <c r="AK74" s="17">
        <v>4180.16</v>
      </c>
    </row>
    <row r="75" spans="1:37" ht="18" customHeight="1" x14ac:dyDescent="0.45">
      <c r="A75" s="87">
        <v>2540</v>
      </c>
      <c r="B75" s="101">
        <v>197.66</v>
      </c>
      <c r="C75" s="102">
        <v>799</v>
      </c>
      <c r="D75" s="82">
        <v>36406</v>
      </c>
      <c r="E75" s="103">
        <v>197.54</v>
      </c>
      <c r="F75" s="102">
        <v>775</v>
      </c>
      <c r="G75" s="89">
        <v>36406</v>
      </c>
      <c r="H75" s="101">
        <v>192.66</v>
      </c>
      <c r="I75" s="102">
        <v>5.5</v>
      </c>
      <c r="J75" s="82">
        <v>36247</v>
      </c>
      <c r="K75" s="103">
        <v>192.66</v>
      </c>
      <c r="L75" s="102">
        <v>5.5</v>
      </c>
      <c r="M75" s="89">
        <v>36247</v>
      </c>
      <c r="N75" s="106">
        <v>2431.6619999999998</v>
      </c>
      <c r="O75" s="105">
        <v>77.11</v>
      </c>
      <c r="Q75" s="14">
        <v>5.460000000000008</v>
      </c>
      <c r="R75" s="14">
        <v>0.46000000000000796</v>
      </c>
      <c r="S75" s="14"/>
      <c r="U75" s="8"/>
      <c r="V75" s="1">
        <f t="shared" ref="V75:V98" si="3">V$9</f>
        <v>1217</v>
      </c>
      <c r="Y75" s="1">
        <f t="shared" si="2"/>
        <v>4.7065000000000055</v>
      </c>
      <c r="AJ75" s="12">
        <v>37623</v>
      </c>
      <c r="AK75" s="13">
        <v>2512.67</v>
      </c>
    </row>
    <row r="76" spans="1:37" ht="18" customHeight="1" x14ac:dyDescent="0.45">
      <c r="A76" s="87">
        <v>2541</v>
      </c>
      <c r="B76" s="101">
        <v>196.94</v>
      </c>
      <c r="C76" s="102">
        <v>645.9</v>
      </c>
      <c r="D76" s="82">
        <v>36049</v>
      </c>
      <c r="E76" s="107">
        <v>196.64</v>
      </c>
      <c r="F76" s="102">
        <v>590.4</v>
      </c>
      <c r="G76" s="89">
        <v>36049</v>
      </c>
      <c r="H76" s="101">
        <v>192.58</v>
      </c>
      <c r="I76" s="102">
        <v>3.06</v>
      </c>
      <c r="J76" s="82">
        <v>36242</v>
      </c>
      <c r="K76" s="103">
        <v>192.59</v>
      </c>
      <c r="L76" s="102">
        <v>3.28</v>
      </c>
      <c r="M76" s="89">
        <v>36238</v>
      </c>
      <c r="N76" s="104">
        <v>1775.9159999999999</v>
      </c>
      <c r="O76" s="105">
        <v>56.31</v>
      </c>
      <c r="Q76" s="14">
        <v>4.7400000000000091</v>
      </c>
      <c r="R76" s="14">
        <v>0.38000000000002387</v>
      </c>
      <c r="S76" s="14"/>
      <c r="U76" s="8"/>
      <c r="V76" s="1">
        <f t="shared" si="3"/>
        <v>1217</v>
      </c>
      <c r="Y76" s="1">
        <f t="shared" si="2"/>
        <v>4.7065000000000055</v>
      </c>
      <c r="AJ76" s="12">
        <v>37990</v>
      </c>
      <c r="AK76" s="17">
        <v>3876.67</v>
      </c>
    </row>
    <row r="77" spans="1:37" ht="18" customHeight="1" x14ac:dyDescent="0.45">
      <c r="A77" s="87">
        <v>2542</v>
      </c>
      <c r="B77" s="101">
        <v>199.25</v>
      </c>
      <c r="C77" s="102">
        <v>1284</v>
      </c>
      <c r="D77" s="82">
        <v>36781</v>
      </c>
      <c r="E77" s="107">
        <v>198.76</v>
      </c>
      <c r="F77" s="102">
        <v>1146.8</v>
      </c>
      <c r="G77" s="89">
        <v>36781</v>
      </c>
      <c r="H77" s="104">
        <f>0.43+192.2</f>
        <v>192.63</v>
      </c>
      <c r="I77" s="102">
        <v>4.9000000000000004</v>
      </c>
      <c r="J77" s="82">
        <v>96</v>
      </c>
      <c r="K77" s="103">
        <v>192.64</v>
      </c>
      <c r="L77" s="102">
        <v>5.2</v>
      </c>
      <c r="M77" s="89">
        <v>36623</v>
      </c>
      <c r="N77" s="104">
        <v>3842.08</v>
      </c>
      <c r="O77" s="105">
        <v>121.5</v>
      </c>
      <c r="Q77" s="14">
        <v>7.0500000000000114</v>
      </c>
      <c r="R77" s="14">
        <v>0.43000000000000682</v>
      </c>
      <c r="S77" s="14"/>
      <c r="U77" s="8"/>
      <c r="V77" s="1">
        <f t="shared" si="3"/>
        <v>1217</v>
      </c>
      <c r="Y77" s="1">
        <f t="shared" si="2"/>
        <v>4.7065000000000055</v>
      </c>
      <c r="AJ77" s="12">
        <v>38357</v>
      </c>
      <c r="AK77" s="13">
        <v>3171.0009600000003</v>
      </c>
    </row>
    <row r="78" spans="1:37" ht="18" customHeight="1" x14ac:dyDescent="0.45">
      <c r="A78" s="87">
        <v>2543</v>
      </c>
      <c r="B78" s="101">
        <v>199.49</v>
      </c>
      <c r="C78" s="102">
        <v>1595.4</v>
      </c>
      <c r="D78" s="82">
        <v>37451</v>
      </c>
      <c r="E78" s="107">
        <v>199.46</v>
      </c>
      <c r="F78" s="102">
        <v>1569.6</v>
      </c>
      <c r="G78" s="89">
        <v>37451</v>
      </c>
      <c r="H78" s="101">
        <v>192.52</v>
      </c>
      <c r="I78" s="102">
        <v>5.26</v>
      </c>
      <c r="J78" s="82">
        <v>37323</v>
      </c>
      <c r="K78" s="103">
        <v>192.53</v>
      </c>
      <c r="L78" s="102">
        <v>5.79</v>
      </c>
      <c r="M78" s="89">
        <v>37320</v>
      </c>
      <c r="N78" s="104">
        <v>3173.88</v>
      </c>
      <c r="O78" s="105">
        <v>100.64</v>
      </c>
      <c r="Q78" s="14">
        <v>7.2900000000000205</v>
      </c>
      <c r="R78" s="14">
        <v>0.3200000000000216</v>
      </c>
      <c r="S78" s="14"/>
      <c r="U78" s="8"/>
      <c r="V78" s="1">
        <f t="shared" si="3"/>
        <v>1217</v>
      </c>
      <c r="Y78" s="1">
        <f t="shared" si="2"/>
        <v>4.7065000000000055</v>
      </c>
      <c r="AJ78" s="12">
        <v>38724</v>
      </c>
      <c r="AK78" s="17">
        <v>3955.3436160000006</v>
      </c>
    </row>
    <row r="79" spans="1:37" ht="18" customHeight="1" x14ac:dyDescent="0.45">
      <c r="A79" s="94">
        <v>2544</v>
      </c>
      <c r="B79" s="108">
        <v>198.94</v>
      </c>
      <c r="C79" s="109">
        <v>1179</v>
      </c>
      <c r="D79" s="97">
        <v>37472</v>
      </c>
      <c r="E79" s="110">
        <v>198.85</v>
      </c>
      <c r="F79" s="109">
        <v>1147.5</v>
      </c>
      <c r="G79" s="99">
        <v>37472</v>
      </c>
      <c r="H79" s="108">
        <v>192.48</v>
      </c>
      <c r="I79" s="109">
        <v>5.2</v>
      </c>
      <c r="J79" s="97">
        <v>37376</v>
      </c>
      <c r="K79" s="111">
        <v>192.48</v>
      </c>
      <c r="L79" s="109">
        <v>5.2</v>
      </c>
      <c r="M79" s="99">
        <v>37376</v>
      </c>
      <c r="N79" s="112">
        <v>3990.86</v>
      </c>
      <c r="O79" s="100">
        <v>126.5</v>
      </c>
      <c r="Q79" s="14">
        <v>6.7400000000000091</v>
      </c>
      <c r="R79" s="14">
        <v>0.28000000000000114</v>
      </c>
      <c r="S79" s="14"/>
      <c r="U79" s="8"/>
      <c r="V79" s="1">
        <f t="shared" si="3"/>
        <v>1217</v>
      </c>
      <c r="Y79" s="1">
        <f t="shared" si="2"/>
        <v>4.7065000000000055</v>
      </c>
      <c r="AJ79" s="12">
        <v>39091</v>
      </c>
      <c r="AK79" s="17">
        <v>2665.64</v>
      </c>
    </row>
    <row r="80" spans="1:37" ht="18" customHeight="1" x14ac:dyDescent="0.45">
      <c r="A80" s="87">
        <v>2545</v>
      </c>
      <c r="B80" s="101">
        <v>198.47</v>
      </c>
      <c r="C80" s="102">
        <v>1079.5999999999999</v>
      </c>
      <c r="D80" s="82">
        <v>37459</v>
      </c>
      <c r="E80" s="103">
        <v>198.2</v>
      </c>
      <c r="F80" s="102">
        <v>1007</v>
      </c>
      <c r="G80" s="89">
        <v>37459</v>
      </c>
      <c r="H80" s="101">
        <v>192.33</v>
      </c>
      <c r="I80" s="102">
        <v>11.64</v>
      </c>
      <c r="J80" s="82">
        <v>37313</v>
      </c>
      <c r="K80" s="103">
        <v>192.34</v>
      </c>
      <c r="L80" s="102">
        <v>12.1</v>
      </c>
      <c r="M80" s="89">
        <v>37314</v>
      </c>
      <c r="N80" s="104">
        <v>4180.16</v>
      </c>
      <c r="O80" s="105">
        <v>132.55161955200001</v>
      </c>
      <c r="Q80" s="14">
        <v>6.2700000000000102</v>
      </c>
      <c r="R80" s="14">
        <v>0.13000000000002387</v>
      </c>
      <c r="S80" s="14"/>
      <c r="U80" s="8"/>
      <c r="V80" s="1">
        <f t="shared" si="3"/>
        <v>1217</v>
      </c>
      <c r="Y80" s="1">
        <f t="shared" si="2"/>
        <v>4.7065000000000055</v>
      </c>
      <c r="AJ80" s="12">
        <v>39458</v>
      </c>
      <c r="AK80" s="17">
        <v>5106.08</v>
      </c>
    </row>
    <row r="81" spans="1:37" ht="18" customHeight="1" x14ac:dyDescent="0.45">
      <c r="A81" s="87">
        <v>2546</v>
      </c>
      <c r="B81" s="80">
        <v>198.22</v>
      </c>
      <c r="C81" s="81">
        <v>913</v>
      </c>
      <c r="D81" s="82">
        <v>38607</v>
      </c>
      <c r="E81" s="88">
        <v>198</v>
      </c>
      <c r="F81" s="81">
        <v>833</v>
      </c>
      <c r="G81" s="89">
        <v>38607</v>
      </c>
      <c r="H81" s="88">
        <v>192.07</v>
      </c>
      <c r="I81" s="81">
        <v>2.1</v>
      </c>
      <c r="J81" s="89">
        <v>38442</v>
      </c>
      <c r="K81" s="88">
        <v>192.07</v>
      </c>
      <c r="L81" s="81">
        <v>2.1</v>
      </c>
      <c r="M81" s="89">
        <v>38442</v>
      </c>
      <c r="N81" s="80">
        <v>2512.67</v>
      </c>
      <c r="O81" s="86">
        <v>79.5</v>
      </c>
      <c r="Q81" s="14">
        <v>6.0200000000000102</v>
      </c>
      <c r="R81" s="14">
        <v>-0.12999999999999545</v>
      </c>
      <c r="S81" s="14"/>
      <c r="U81" s="8"/>
      <c r="V81" s="1">
        <f t="shared" si="3"/>
        <v>1217</v>
      </c>
      <c r="Y81" s="1">
        <f t="shared" si="2"/>
        <v>4.7065000000000055</v>
      </c>
      <c r="AJ81" s="12">
        <v>39825</v>
      </c>
      <c r="AK81" s="13">
        <v>2332.1999999999998</v>
      </c>
    </row>
    <row r="82" spans="1:37" ht="18" customHeight="1" x14ac:dyDescent="0.45">
      <c r="A82" s="87">
        <v>2547</v>
      </c>
      <c r="B82" s="101">
        <v>199.27</v>
      </c>
      <c r="C82" s="102">
        <v>1354.75</v>
      </c>
      <c r="D82" s="82">
        <v>38242</v>
      </c>
      <c r="E82" s="107">
        <v>199.18</v>
      </c>
      <c r="F82" s="102">
        <v>1317.5</v>
      </c>
      <c r="G82" s="89">
        <v>38242</v>
      </c>
      <c r="H82" s="103">
        <v>192.08</v>
      </c>
      <c r="I82" s="102">
        <v>1.8</v>
      </c>
      <c r="J82" s="89">
        <v>38856</v>
      </c>
      <c r="K82" s="103">
        <v>192.08</v>
      </c>
      <c r="L82" s="102">
        <v>1.8</v>
      </c>
      <c r="M82" s="89">
        <v>38856</v>
      </c>
      <c r="N82" s="104">
        <v>3876.67</v>
      </c>
      <c r="O82" s="105">
        <v>122.92804269900002</v>
      </c>
      <c r="Q82" s="14">
        <v>7.0700000000000216</v>
      </c>
      <c r="R82" s="14">
        <v>-0.11999999999997613</v>
      </c>
      <c r="S82" s="14"/>
      <c r="U82" s="8"/>
      <c r="V82" s="1">
        <f t="shared" si="3"/>
        <v>1217</v>
      </c>
      <c r="Y82" s="1">
        <f t="shared" si="2"/>
        <v>4.7065000000000055</v>
      </c>
      <c r="AJ82" s="12">
        <v>40192</v>
      </c>
      <c r="AK82" s="1">
        <v>3836.06</v>
      </c>
    </row>
    <row r="83" spans="1:37" ht="18" customHeight="1" x14ac:dyDescent="0.45">
      <c r="A83" s="87">
        <v>2548</v>
      </c>
      <c r="B83" s="107">
        <v>199.13</v>
      </c>
      <c r="C83" s="102">
        <v>1209</v>
      </c>
      <c r="D83" s="89">
        <v>38943</v>
      </c>
      <c r="E83" s="107">
        <v>199.13</v>
      </c>
      <c r="F83" s="102">
        <v>1209</v>
      </c>
      <c r="G83" s="89">
        <v>38943</v>
      </c>
      <c r="H83" s="103">
        <v>192.06</v>
      </c>
      <c r="I83" s="102">
        <v>1.8</v>
      </c>
      <c r="J83" s="89">
        <v>38857</v>
      </c>
      <c r="K83" s="103">
        <v>192.06</v>
      </c>
      <c r="L83" s="102">
        <v>1.8</v>
      </c>
      <c r="M83" s="89">
        <v>38857</v>
      </c>
      <c r="N83" s="101">
        <v>3171.0009600000003</v>
      </c>
      <c r="O83" s="86">
        <v>100.55178082191775</v>
      </c>
      <c r="Q83" s="14">
        <v>6.9300000000000068</v>
      </c>
      <c r="R83" s="14">
        <v>-0.13999999999998636</v>
      </c>
      <c r="S83" s="14"/>
      <c r="U83" s="8"/>
      <c r="V83" s="1">
        <f t="shared" si="3"/>
        <v>1217</v>
      </c>
      <c r="Y83" s="1">
        <f t="shared" si="2"/>
        <v>4.7065000000000055</v>
      </c>
    </row>
    <row r="84" spans="1:37" ht="18" customHeight="1" x14ac:dyDescent="0.45">
      <c r="A84" s="113">
        <v>2549</v>
      </c>
      <c r="B84" s="114">
        <f>8.42+Q5</f>
        <v>200.61999999999998</v>
      </c>
      <c r="C84" s="115">
        <v>2862.5</v>
      </c>
      <c r="D84" s="116">
        <v>38950</v>
      </c>
      <c r="E84" s="103">
        <f>8.33+Q5</f>
        <v>200.53</v>
      </c>
      <c r="F84" s="102">
        <v>2635</v>
      </c>
      <c r="G84" s="89">
        <v>38950</v>
      </c>
      <c r="H84" s="101">
        <f>-0.02+Q5</f>
        <v>192.17999999999998</v>
      </c>
      <c r="I84" s="102">
        <v>7.92</v>
      </c>
      <c r="J84" s="89">
        <v>38833</v>
      </c>
      <c r="K84" s="103">
        <f>-0.02+Q5</f>
        <v>192.17999999999998</v>
      </c>
      <c r="L84" s="102">
        <v>7.92</v>
      </c>
      <c r="M84" s="89">
        <v>38833</v>
      </c>
      <c r="N84" s="104">
        <v>3955.3436160000006</v>
      </c>
      <c r="O84" s="105">
        <v>125.42275946027522</v>
      </c>
      <c r="Q84" s="14">
        <v>8.4199999999999875</v>
      </c>
      <c r="R84" s="14">
        <v>-2.0000000000010232E-2</v>
      </c>
      <c r="S84" s="14"/>
      <c r="U84" s="8"/>
      <c r="V84" s="1">
        <f t="shared" si="3"/>
        <v>1217</v>
      </c>
      <c r="Y84" s="1">
        <f t="shared" si="2"/>
        <v>4.7065000000000055</v>
      </c>
    </row>
    <row r="85" spans="1:37" ht="18" customHeight="1" x14ac:dyDescent="0.45">
      <c r="A85" s="87">
        <v>2550</v>
      </c>
      <c r="B85" s="101">
        <f>Q5+4.73</f>
        <v>196.92999999999998</v>
      </c>
      <c r="C85" s="102">
        <v>717</v>
      </c>
      <c r="D85" s="89">
        <v>38972</v>
      </c>
      <c r="E85" s="107">
        <v>196.23</v>
      </c>
      <c r="F85" s="102">
        <v>557.70000000000005</v>
      </c>
      <c r="G85" s="89">
        <v>38972</v>
      </c>
      <c r="H85" s="101">
        <f>Q5+0.08</f>
        <v>192.28</v>
      </c>
      <c r="I85" s="102">
        <v>2.2400000000000002</v>
      </c>
      <c r="J85" s="89">
        <v>38801</v>
      </c>
      <c r="K85" s="103">
        <v>192.28</v>
      </c>
      <c r="L85" s="102">
        <v>2.2400000000000002</v>
      </c>
      <c r="M85" s="89">
        <v>38801</v>
      </c>
      <c r="N85" s="104">
        <v>2665.64</v>
      </c>
      <c r="O85" s="86">
        <f t="shared" ref="O85:O94" si="4">N85*0.0317097</f>
        <v>84.526644707999992</v>
      </c>
      <c r="Q85" s="14">
        <v>4.7299999999999898</v>
      </c>
      <c r="R85" s="14">
        <v>8.0000000000012506E-2</v>
      </c>
      <c r="S85" s="14"/>
      <c r="U85" s="8"/>
      <c r="V85" s="1">
        <f t="shared" si="3"/>
        <v>1217</v>
      </c>
      <c r="Y85" s="1">
        <f t="shared" si="2"/>
        <v>4.7065000000000055</v>
      </c>
    </row>
    <row r="86" spans="1:37" ht="18" customHeight="1" x14ac:dyDescent="0.45">
      <c r="A86" s="87">
        <v>2551</v>
      </c>
      <c r="B86" s="101">
        <v>199.39</v>
      </c>
      <c r="C86" s="102">
        <v>1354.2</v>
      </c>
      <c r="D86" s="89">
        <v>38937</v>
      </c>
      <c r="E86" s="107">
        <v>199.26</v>
      </c>
      <c r="F86" s="102">
        <v>1318.2</v>
      </c>
      <c r="G86" s="89">
        <v>38937</v>
      </c>
      <c r="H86" s="101">
        <v>192.21</v>
      </c>
      <c r="I86" s="102">
        <v>10.95</v>
      </c>
      <c r="J86" s="89">
        <v>38807</v>
      </c>
      <c r="K86" s="103">
        <v>192.21</v>
      </c>
      <c r="L86" s="102">
        <v>10.95</v>
      </c>
      <c r="M86" s="89">
        <v>38807</v>
      </c>
      <c r="N86" s="104">
        <v>5106.08</v>
      </c>
      <c r="O86" s="105">
        <f t="shared" si="4"/>
        <v>161.91226497599999</v>
      </c>
      <c r="Q86" s="14">
        <v>7.1899999999999977</v>
      </c>
      <c r="R86" s="14">
        <v>1.0000000000019327E-2</v>
      </c>
      <c r="S86" s="14"/>
      <c r="U86" s="8"/>
      <c r="V86" s="1">
        <f t="shared" si="3"/>
        <v>1217</v>
      </c>
      <c r="Y86" s="1">
        <f t="shared" si="2"/>
        <v>4.7065000000000055</v>
      </c>
    </row>
    <row r="87" spans="1:37" ht="18" customHeight="1" x14ac:dyDescent="0.45">
      <c r="A87" s="87">
        <v>2552</v>
      </c>
      <c r="B87" s="101">
        <v>197.78</v>
      </c>
      <c r="C87" s="102">
        <v>844.4</v>
      </c>
      <c r="D87" s="89">
        <v>38912</v>
      </c>
      <c r="E87" s="107">
        <v>197.27</v>
      </c>
      <c r="F87" s="102">
        <v>752.6</v>
      </c>
      <c r="G87" s="89">
        <v>38912</v>
      </c>
      <c r="H87" s="101">
        <v>192.08</v>
      </c>
      <c r="I87" s="102">
        <v>2.4</v>
      </c>
      <c r="J87" s="89">
        <v>38806</v>
      </c>
      <c r="K87" s="103">
        <v>192.08</v>
      </c>
      <c r="L87" s="102">
        <v>2.4</v>
      </c>
      <c r="M87" s="89">
        <v>38806</v>
      </c>
      <c r="N87" s="101">
        <v>2332.1999999999998</v>
      </c>
      <c r="O87" s="86">
        <f t="shared" si="4"/>
        <v>73.953362339999998</v>
      </c>
      <c r="Q87" s="14">
        <v>5.5800000000000125</v>
      </c>
      <c r="R87" s="14">
        <v>-0.11999999999997613</v>
      </c>
      <c r="S87" s="14"/>
      <c r="U87" s="8"/>
      <c r="V87" s="1">
        <f t="shared" si="3"/>
        <v>1217</v>
      </c>
      <c r="Y87" s="1">
        <f t="shared" si="2"/>
        <v>4.7065000000000055</v>
      </c>
    </row>
    <row r="88" spans="1:37" ht="18" customHeight="1" x14ac:dyDescent="0.45">
      <c r="A88" s="87">
        <v>2553</v>
      </c>
      <c r="B88" s="101">
        <v>199.45</v>
      </c>
      <c r="C88" s="102">
        <v>1598.75</v>
      </c>
      <c r="D88" s="89">
        <v>40421</v>
      </c>
      <c r="E88" s="107">
        <v>199.01</v>
      </c>
      <c r="F88" s="102">
        <v>1438.5</v>
      </c>
      <c r="G88" s="89">
        <v>40437</v>
      </c>
      <c r="H88" s="101">
        <v>192.03</v>
      </c>
      <c r="I88" s="102">
        <v>1.9</v>
      </c>
      <c r="J88" s="89">
        <v>40283</v>
      </c>
      <c r="K88" s="103">
        <v>192.03</v>
      </c>
      <c r="L88" s="102">
        <v>1.9</v>
      </c>
      <c r="M88" s="89">
        <v>40283</v>
      </c>
      <c r="N88" s="104">
        <v>3836.06</v>
      </c>
      <c r="O88" s="86">
        <f t="shared" si="4"/>
        <v>121.640311782</v>
      </c>
      <c r="Q88" s="14">
        <v>7.25</v>
      </c>
      <c r="R88" s="14">
        <v>-0.16999999999998749</v>
      </c>
      <c r="S88" s="14"/>
      <c r="U88" s="8"/>
      <c r="V88" s="1">
        <f t="shared" si="3"/>
        <v>1217</v>
      </c>
      <c r="Y88" s="1">
        <f t="shared" si="2"/>
        <v>4.7065000000000055</v>
      </c>
    </row>
    <row r="89" spans="1:37" ht="18" customHeight="1" x14ac:dyDescent="0.45">
      <c r="A89" s="113">
        <v>2554</v>
      </c>
      <c r="B89" s="114">
        <v>200.5</v>
      </c>
      <c r="C89" s="115">
        <v>1752</v>
      </c>
      <c r="D89" s="116">
        <v>40721</v>
      </c>
      <c r="E89" s="107">
        <v>200.38300000000001</v>
      </c>
      <c r="F89" s="102">
        <v>1711.4</v>
      </c>
      <c r="G89" s="89">
        <v>40721</v>
      </c>
      <c r="H89" s="101">
        <v>192.06899999999999</v>
      </c>
      <c r="I89" s="102">
        <v>9.07</v>
      </c>
      <c r="J89" s="89">
        <v>40638</v>
      </c>
      <c r="K89" s="103">
        <v>192.07</v>
      </c>
      <c r="L89" s="102">
        <v>9.07</v>
      </c>
      <c r="M89" s="89">
        <v>40639</v>
      </c>
      <c r="N89" s="104">
        <v>6078.38</v>
      </c>
      <c r="O89" s="105">
        <f t="shared" si="4"/>
        <v>192.74360628600002</v>
      </c>
      <c r="Q89" s="14">
        <v>8.3000000000000114</v>
      </c>
      <c r="R89" s="14">
        <v>-0.13100000000000023</v>
      </c>
      <c r="S89" s="14"/>
      <c r="U89" s="8"/>
      <c r="V89" s="1">
        <f t="shared" si="3"/>
        <v>1217</v>
      </c>
      <c r="Y89" s="1">
        <f t="shared" si="2"/>
        <v>4.7065000000000055</v>
      </c>
    </row>
    <row r="90" spans="1:37" ht="18" customHeight="1" x14ac:dyDescent="0.45">
      <c r="A90" s="87">
        <v>2555</v>
      </c>
      <c r="B90" s="101">
        <v>198.52</v>
      </c>
      <c r="C90" s="102">
        <v>1078.8</v>
      </c>
      <c r="D90" s="89">
        <v>41131</v>
      </c>
      <c r="E90" s="107">
        <v>197.90600000000001</v>
      </c>
      <c r="F90" s="102">
        <v>924.75</v>
      </c>
      <c r="G90" s="89">
        <v>41131</v>
      </c>
      <c r="H90" s="101">
        <v>192.03</v>
      </c>
      <c r="I90" s="102">
        <v>7.49</v>
      </c>
      <c r="J90" s="89">
        <v>40998</v>
      </c>
      <c r="K90" s="103">
        <v>192.03</v>
      </c>
      <c r="L90" s="102">
        <v>7.49</v>
      </c>
      <c r="M90" s="89">
        <v>40998</v>
      </c>
      <c r="N90" s="104">
        <v>2621.45</v>
      </c>
      <c r="O90" s="86">
        <f t="shared" si="4"/>
        <v>83.125393064999997</v>
      </c>
      <c r="Q90" s="14">
        <v>6.3200000000000216</v>
      </c>
      <c r="R90" s="14">
        <v>-0.16999999999998749</v>
      </c>
      <c r="S90" s="15"/>
      <c r="U90" s="8"/>
      <c r="V90" s="1">
        <f t="shared" si="3"/>
        <v>1217</v>
      </c>
      <c r="Y90" s="1">
        <f t="shared" si="2"/>
        <v>4.7065000000000055</v>
      </c>
    </row>
    <row r="91" spans="1:37" ht="18" customHeight="1" x14ac:dyDescent="0.45">
      <c r="A91" s="87">
        <v>2556</v>
      </c>
      <c r="B91" s="101">
        <v>199.31</v>
      </c>
      <c r="C91" s="102">
        <v>1224.4000000000001</v>
      </c>
      <c r="D91" s="89">
        <v>41485</v>
      </c>
      <c r="E91" s="107">
        <v>199.06</v>
      </c>
      <c r="F91" s="102">
        <v>1164.4000000000001</v>
      </c>
      <c r="G91" s="89">
        <v>41485</v>
      </c>
      <c r="H91" s="101">
        <v>191.97</v>
      </c>
      <c r="I91" s="102">
        <v>4.66</v>
      </c>
      <c r="J91" s="89">
        <v>41395</v>
      </c>
      <c r="K91" s="103">
        <v>191.97</v>
      </c>
      <c r="L91" s="102">
        <v>4.66</v>
      </c>
      <c r="M91" s="89">
        <v>41395</v>
      </c>
      <c r="N91" s="104">
        <v>2509.5934080000002</v>
      </c>
      <c r="O91" s="86">
        <f t="shared" si="4"/>
        <v>79.578454089657612</v>
      </c>
      <c r="Q91" s="14">
        <v>7.1100000000000136</v>
      </c>
      <c r="R91" s="14">
        <v>-0.22999999999998977</v>
      </c>
      <c r="S91" s="15"/>
      <c r="U91" s="8"/>
      <c r="V91" s="1">
        <f t="shared" si="3"/>
        <v>1217</v>
      </c>
      <c r="Y91" s="1">
        <f t="shared" si="2"/>
        <v>4.7065000000000055</v>
      </c>
    </row>
    <row r="92" spans="1:37" ht="18" customHeight="1" x14ac:dyDescent="0.45">
      <c r="A92" s="87">
        <v>2557</v>
      </c>
      <c r="B92" s="101">
        <v>199</v>
      </c>
      <c r="C92" s="102">
        <v>1096</v>
      </c>
      <c r="D92" s="89">
        <v>41881</v>
      </c>
      <c r="E92" s="107">
        <v>198.68799999999999</v>
      </c>
      <c r="F92" s="102">
        <v>1030.9000000000001</v>
      </c>
      <c r="G92" s="89">
        <v>41881</v>
      </c>
      <c r="H92" s="101">
        <v>191.98</v>
      </c>
      <c r="I92" s="102">
        <v>6.2</v>
      </c>
      <c r="J92" s="89">
        <v>41731</v>
      </c>
      <c r="K92" s="103">
        <v>191.98</v>
      </c>
      <c r="L92" s="102">
        <v>6.2</v>
      </c>
      <c r="M92" s="89">
        <v>41732</v>
      </c>
      <c r="N92" s="104">
        <v>2547.59</v>
      </c>
      <c r="O92" s="86">
        <f t="shared" si="4"/>
        <v>80.78331462300001</v>
      </c>
      <c r="Q92" s="14">
        <v>6.8000000000000114</v>
      </c>
      <c r="R92" s="14">
        <v>-0.21999999999999886</v>
      </c>
      <c r="S92" s="15"/>
      <c r="U92" s="8"/>
      <c r="V92" s="1">
        <f t="shared" si="3"/>
        <v>1217</v>
      </c>
      <c r="Y92" s="1">
        <f t="shared" si="2"/>
        <v>4.7065000000000055</v>
      </c>
    </row>
    <row r="93" spans="1:37" ht="18" customHeight="1" x14ac:dyDescent="0.45">
      <c r="A93" s="87">
        <v>2558</v>
      </c>
      <c r="B93" s="101">
        <v>196.7</v>
      </c>
      <c r="C93" s="102">
        <v>594.5</v>
      </c>
      <c r="D93" s="89">
        <v>42220</v>
      </c>
      <c r="E93" s="107">
        <v>196.488</v>
      </c>
      <c r="F93" s="102">
        <v>558.29999999999995</v>
      </c>
      <c r="G93" s="89">
        <v>42220</v>
      </c>
      <c r="H93" s="101">
        <v>191.97</v>
      </c>
      <c r="I93" s="102">
        <v>4.45</v>
      </c>
      <c r="J93" s="89">
        <v>42089</v>
      </c>
      <c r="K93" s="103">
        <v>191.97</v>
      </c>
      <c r="L93" s="102">
        <v>4.45</v>
      </c>
      <c r="M93" s="89">
        <v>42089</v>
      </c>
      <c r="N93" s="104">
        <v>1982.46</v>
      </c>
      <c r="O93" s="86">
        <f t="shared" si="4"/>
        <v>62.863211862</v>
      </c>
      <c r="Q93" s="14">
        <v>4.5</v>
      </c>
      <c r="R93" s="14">
        <v>-0.22999999999998977</v>
      </c>
      <c r="S93" s="15"/>
      <c r="U93" s="8"/>
      <c r="V93" s="1">
        <f t="shared" si="3"/>
        <v>1217</v>
      </c>
      <c r="Y93" s="1">
        <f t="shared" si="2"/>
        <v>4.7065000000000055</v>
      </c>
    </row>
    <row r="94" spans="1:37" s="6" customFormat="1" ht="18" customHeight="1" x14ac:dyDescent="0.45">
      <c r="A94" s="113">
        <v>2559</v>
      </c>
      <c r="B94" s="114">
        <v>200.55</v>
      </c>
      <c r="C94" s="115">
        <v>1535.5</v>
      </c>
      <c r="D94" s="116">
        <v>42597</v>
      </c>
      <c r="E94" s="107">
        <v>199.672</v>
      </c>
      <c r="F94" s="102">
        <v>1303.2</v>
      </c>
      <c r="G94" s="89">
        <v>42598</v>
      </c>
      <c r="H94" s="101">
        <v>191.85</v>
      </c>
      <c r="I94" s="102">
        <v>3.05</v>
      </c>
      <c r="J94" s="89">
        <v>42458</v>
      </c>
      <c r="K94" s="103">
        <v>191.852</v>
      </c>
      <c r="L94" s="102">
        <v>3.05</v>
      </c>
      <c r="M94" s="89">
        <v>42458</v>
      </c>
      <c r="N94" s="104">
        <v>2926.24</v>
      </c>
      <c r="O94" s="105">
        <f t="shared" si="4"/>
        <v>92.790192527999992</v>
      </c>
      <c r="Q94" s="14">
        <v>8.3500000000000227</v>
      </c>
      <c r="R94" s="14">
        <v>-0.34999999999999432</v>
      </c>
      <c r="S94" s="14"/>
      <c r="U94" s="8"/>
      <c r="V94" s="1">
        <f t="shared" si="3"/>
        <v>1217</v>
      </c>
      <c r="Y94" s="1">
        <f t="shared" si="2"/>
        <v>4.7065000000000055</v>
      </c>
    </row>
    <row r="95" spans="1:37" s="6" customFormat="1" ht="18" customHeight="1" x14ac:dyDescent="0.45">
      <c r="A95" s="117">
        <v>2560</v>
      </c>
      <c r="B95" s="118">
        <v>198.57</v>
      </c>
      <c r="C95" s="119">
        <v>965</v>
      </c>
      <c r="D95" s="120">
        <v>42934</v>
      </c>
      <c r="E95" s="121">
        <v>198.047</v>
      </c>
      <c r="F95" s="119">
        <v>863.5</v>
      </c>
      <c r="G95" s="120">
        <v>42934</v>
      </c>
      <c r="H95" s="118">
        <v>191.87</v>
      </c>
      <c r="I95" s="122">
        <v>3.48</v>
      </c>
      <c r="J95" s="120">
        <v>42826</v>
      </c>
      <c r="K95" s="121">
        <v>191.90799999999999</v>
      </c>
      <c r="L95" s="122">
        <v>4.54</v>
      </c>
      <c r="M95" s="120">
        <v>42826</v>
      </c>
      <c r="N95" s="123">
        <v>2935.65</v>
      </c>
      <c r="O95" s="124">
        <v>93.088580805000007</v>
      </c>
      <c r="P95" s="41"/>
      <c r="Q95" s="14">
        <v>6.3700000000000045</v>
      </c>
      <c r="R95" s="14">
        <v>-0.32999999999998408</v>
      </c>
      <c r="S95" s="41"/>
      <c r="U95" s="8"/>
      <c r="V95" s="1">
        <f t="shared" si="3"/>
        <v>1217</v>
      </c>
      <c r="Y95" s="1">
        <f t="shared" si="2"/>
        <v>4.7065000000000055</v>
      </c>
    </row>
    <row r="96" spans="1:37" s="6" customFormat="1" ht="18" customHeight="1" x14ac:dyDescent="0.45">
      <c r="A96" s="125">
        <v>2561</v>
      </c>
      <c r="B96" s="126">
        <v>200.62</v>
      </c>
      <c r="C96" s="127">
        <v>1570.1</v>
      </c>
      <c r="D96" s="128">
        <v>43330</v>
      </c>
      <c r="E96" s="121">
        <v>200.518</v>
      </c>
      <c r="F96" s="119">
        <v>1544.6</v>
      </c>
      <c r="G96" s="120">
        <v>43330</v>
      </c>
      <c r="H96" s="118">
        <v>191.84</v>
      </c>
      <c r="I96" s="122">
        <v>3.58</v>
      </c>
      <c r="J96" s="120">
        <v>241877</v>
      </c>
      <c r="K96" s="121">
        <v>191.84399999999999</v>
      </c>
      <c r="L96" s="122">
        <v>3.58</v>
      </c>
      <c r="M96" s="120">
        <v>241878</v>
      </c>
      <c r="N96" s="123">
        <v>4128.1000000000004</v>
      </c>
      <c r="O96" s="124">
        <v>130.90081257</v>
      </c>
      <c r="P96" s="41"/>
      <c r="Q96" s="14">
        <v>8.4200000000000159</v>
      </c>
      <c r="R96" s="14">
        <v>-0.35999999999998522</v>
      </c>
      <c r="S96" s="41"/>
      <c r="U96" s="8"/>
      <c r="V96" s="1">
        <f t="shared" si="3"/>
        <v>1217</v>
      </c>
      <c r="Y96" s="1">
        <f t="shared" si="2"/>
        <v>4.7065000000000055</v>
      </c>
    </row>
    <row r="97" spans="1:25" s="6" customFormat="1" ht="18" customHeight="1" x14ac:dyDescent="0.45">
      <c r="A97" s="87">
        <v>2562</v>
      </c>
      <c r="B97" s="101">
        <v>198.54</v>
      </c>
      <c r="C97" s="102">
        <v>1005</v>
      </c>
      <c r="D97" s="120">
        <v>43695</v>
      </c>
      <c r="E97" s="107">
        <v>198.24</v>
      </c>
      <c r="F97" s="102">
        <v>930</v>
      </c>
      <c r="G97" s="120">
        <v>44061</v>
      </c>
      <c r="H97" s="101">
        <v>191.71</v>
      </c>
      <c r="I97" s="102">
        <v>1.1499999999999999</v>
      </c>
      <c r="J97" s="129">
        <v>43917</v>
      </c>
      <c r="K97" s="103">
        <v>191.71</v>
      </c>
      <c r="L97" s="102">
        <v>1.1499999999999999</v>
      </c>
      <c r="M97" s="130">
        <v>43918</v>
      </c>
      <c r="N97" s="131">
        <v>1696.94</v>
      </c>
      <c r="O97" s="105">
        <v>53.81</v>
      </c>
      <c r="Q97" s="14">
        <v>6.3400000000000034</v>
      </c>
      <c r="R97" s="14">
        <v>-0.48999999999998067</v>
      </c>
      <c r="S97" s="14"/>
      <c r="U97" s="8"/>
      <c r="V97" s="1">
        <f t="shared" si="3"/>
        <v>1217</v>
      </c>
      <c r="Y97" s="1">
        <f t="shared" si="2"/>
        <v>4.7065000000000055</v>
      </c>
    </row>
    <row r="98" spans="1:25" ht="18" customHeight="1" x14ac:dyDescent="0.45">
      <c r="A98" s="117">
        <v>2563</v>
      </c>
      <c r="B98" s="101">
        <v>199.45</v>
      </c>
      <c r="C98" s="102">
        <v>1197.5</v>
      </c>
      <c r="D98" s="120">
        <v>44065</v>
      </c>
      <c r="E98" s="107">
        <v>198.98</v>
      </c>
      <c r="F98" s="102">
        <v>1080.4000000000001</v>
      </c>
      <c r="G98" s="120">
        <v>44065</v>
      </c>
      <c r="H98" s="101">
        <v>191.7</v>
      </c>
      <c r="I98" s="102">
        <v>1.4</v>
      </c>
      <c r="J98" s="120">
        <v>43928</v>
      </c>
      <c r="K98" s="103">
        <v>191.7</v>
      </c>
      <c r="L98" s="102">
        <v>1.4</v>
      </c>
      <c r="M98" s="120">
        <v>43928</v>
      </c>
      <c r="N98" s="131">
        <v>2042.26</v>
      </c>
      <c r="O98" s="105">
        <v>64.759451920000004</v>
      </c>
      <c r="Q98" s="14">
        <v>7.25</v>
      </c>
      <c r="R98" s="14">
        <v>-0.5</v>
      </c>
      <c r="S98" s="15"/>
      <c r="U98" s="8"/>
      <c r="V98" s="1">
        <f t="shared" si="3"/>
        <v>1217</v>
      </c>
      <c r="Y98" s="1">
        <f t="shared" si="2"/>
        <v>4.7065000000000055</v>
      </c>
    </row>
    <row r="99" spans="1:25" ht="18" customHeight="1" x14ac:dyDescent="0.45">
      <c r="A99" s="87">
        <v>2564</v>
      </c>
      <c r="B99" s="132">
        <v>197.79</v>
      </c>
      <c r="C99" s="133">
        <v>811.2</v>
      </c>
      <c r="D99" s="134">
        <v>44362</v>
      </c>
      <c r="E99" s="135">
        <v>197.648</v>
      </c>
      <c r="F99" s="133">
        <v>786</v>
      </c>
      <c r="G99" s="134">
        <v>44362</v>
      </c>
      <c r="H99" s="132">
        <v>191.83</v>
      </c>
      <c r="I99" s="136">
        <v>3.51</v>
      </c>
      <c r="J99" s="134">
        <v>44288</v>
      </c>
      <c r="K99" s="135">
        <v>191.83</v>
      </c>
      <c r="L99" s="136">
        <v>3.51</v>
      </c>
      <c r="M99" s="134">
        <v>44289</v>
      </c>
      <c r="N99" s="137">
        <v>1698.5</v>
      </c>
      <c r="O99" s="138">
        <f t="shared" ref="O99" si="5">N99*0.0317097</f>
        <v>53.858925450000001</v>
      </c>
      <c r="Q99" s="15">
        <v>5.5900000000000034</v>
      </c>
      <c r="R99" s="15">
        <v>-0.36999999999997613</v>
      </c>
      <c r="S99" s="15"/>
      <c r="Y99" s="1">
        <f t="shared" si="2"/>
        <v>4.7065000000000055</v>
      </c>
    </row>
    <row r="100" spans="1:25" ht="18" customHeight="1" x14ac:dyDescent="0.45">
      <c r="A100" s="117">
        <v>2565</v>
      </c>
      <c r="B100" s="132">
        <v>199.95</v>
      </c>
      <c r="C100" s="133">
        <v>1241</v>
      </c>
      <c r="D100" s="134">
        <v>45517</v>
      </c>
      <c r="E100" s="135">
        <v>199.78</v>
      </c>
      <c r="F100" s="133">
        <v>1203.5999999999999</v>
      </c>
      <c r="G100" s="134">
        <v>45517</v>
      </c>
      <c r="H100" s="132">
        <v>191.78</v>
      </c>
      <c r="I100" s="136">
        <v>3.14</v>
      </c>
      <c r="J100" s="134">
        <v>45378</v>
      </c>
      <c r="K100" s="135">
        <v>191.78</v>
      </c>
      <c r="L100" s="136">
        <v>3.14</v>
      </c>
      <c r="M100" s="134">
        <v>45378</v>
      </c>
      <c r="N100" s="137">
        <v>2688.37</v>
      </c>
      <c r="O100" s="138">
        <v>85.247</v>
      </c>
      <c r="Q100" s="15">
        <v>7.75</v>
      </c>
      <c r="R100" s="15">
        <v>-0.42</v>
      </c>
      <c r="Y100" s="1">
        <f t="shared" si="2"/>
        <v>4.7065000000000055</v>
      </c>
    </row>
    <row r="101" spans="1:25" ht="18" customHeight="1" x14ac:dyDescent="0.45">
      <c r="A101" s="22">
        <v>2566</v>
      </c>
      <c r="B101" s="13">
        <v>199.29</v>
      </c>
      <c r="C101" s="18">
        <v>1053</v>
      </c>
      <c r="D101" s="23">
        <v>45513</v>
      </c>
      <c r="E101" s="21">
        <v>199.19</v>
      </c>
      <c r="F101" s="18">
        <v>1033</v>
      </c>
      <c r="G101" s="24">
        <v>45513</v>
      </c>
      <c r="H101" s="13">
        <v>191.7</v>
      </c>
      <c r="I101" s="18">
        <v>1.2</v>
      </c>
      <c r="J101" s="23">
        <v>45402</v>
      </c>
      <c r="K101" s="19">
        <v>191.7</v>
      </c>
      <c r="L101" s="18">
        <v>1.2</v>
      </c>
      <c r="M101" s="24">
        <v>45402</v>
      </c>
      <c r="N101" s="139">
        <v>2180.75</v>
      </c>
      <c r="O101" s="20">
        <v>69.150999999999996</v>
      </c>
      <c r="Q101" s="15">
        <v>7.09</v>
      </c>
      <c r="R101" s="15">
        <v>-0.5</v>
      </c>
    </row>
    <row r="102" spans="1:25" x14ac:dyDescent="0.45">
      <c r="A102" s="22"/>
      <c r="B102" s="13"/>
      <c r="C102" s="18"/>
      <c r="D102" s="23"/>
      <c r="E102" s="21"/>
      <c r="F102" s="18"/>
      <c r="G102" s="24"/>
      <c r="H102" s="13"/>
      <c r="I102" s="18"/>
      <c r="J102" s="23"/>
      <c r="K102" s="19"/>
      <c r="L102" s="18"/>
      <c r="M102" s="24"/>
      <c r="N102" s="17"/>
      <c r="O102" s="20"/>
      <c r="Q102" s="15"/>
      <c r="R102" s="15"/>
      <c r="S102" s="15"/>
    </row>
    <row r="103" spans="1:25" x14ac:dyDescent="0.45">
      <c r="A103" s="22"/>
      <c r="B103" s="13"/>
      <c r="C103" s="18"/>
      <c r="D103" s="23"/>
      <c r="E103" s="21"/>
      <c r="F103" s="18"/>
      <c r="G103" s="24"/>
      <c r="H103" s="13"/>
      <c r="I103" s="18"/>
      <c r="J103" s="23"/>
      <c r="K103" s="19"/>
      <c r="L103" s="18"/>
      <c r="M103" s="24"/>
      <c r="N103" s="17"/>
      <c r="O103" s="20"/>
      <c r="Q103" s="15"/>
      <c r="R103" s="15"/>
      <c r="S103" s="15"/>
    </row>
    <row r="104" spans="1:25" x14ac:dyDescent="0.45">
      <c r="A104" s="22"/>
      <c r="B104" s="25"/>
      <c r="C104" s="26"/>
      <c r="D104" s="23"/>
      <c r="E104" s="21"/>
      <c r="F104" s="18"/>
      <c r="G104" s="24"/>
      <c r="H104" s="13"/>
      <c r="I104" s="18"/>
      <c r="J104" s="23"/>
      <c r="K104" s="19"/>
      <c r="L104" s="18"/>
      <c r="M104" s="27"/>
      <c r="N104" s="28"/>
      <c r="O104" s="29"/>
      <c r="Q104" s="15"/>
      <c r="R104" s="15"/>
      <c r="S104" s="15"/>
    </row>
    <row r="105" spans="1:25" x14ac:dyDescent="0.45">
      <c r="A105" s="22"/>
      <c r="B105" s="25"/>
      <c r="C105" s="26"/>
      <c r="D105" s="23"/>
      <c r="E105" s="21"/>
      <c r="F105" s="18"/>
      <c r="G105" s="24"/>
      <c r="H105" s="13"/>
      <c r="I105" s="18"/>
      <c r="J105" s="23"/>
      <c r="K105" s="19"/>
      <c r="L105" s="18"/>
      <c r="M105" s="27"/>
      <c r="N105" s="28"/>
      <c r="O105" s="29"/>
      <c r="Q105" s="15"/>
      <c r="R105" s="15"/>
      <c r="S105" s="15"/>
    </row>
    <row r="106" spans="1:25" x14ac:dyDescent="0.45">
      <c r="A106" s="22"/>
      <c r="B106" s="25"/>
      <c r="C106" s="26"/>
      <c r="D106" s="23"/>
      <c r="E106" s="21"/>
      <c r="F106" s="18"/>
      <c r="G106" s="24"/>
      <c r="H106" s="13"/>
      <c r="I106" s="18"/>
      <c r="J106" s="23"/>
      <c r="K106" s="19"/>
      <c r="L106" s="18"/>
      <c r="M106" s="30"/>
      <c r="N106" s="28"/>
      <c r="O106" s="29"/>
      <c r="Q106" s="15"/>
      <c r="R106" s="15"/>
      <c r="S106" s="15"/>
    </row>
    <row r="107" spans="1:25" x14ac:dyDescent="0.45">
      <c r="A107" s="31"/>
      <c r="B107" s="32"/>
      <c r="C107" s="33"/>
      <c r="D107" s="34"/>
      <c r="E107" s="35"/>
      <c r="F107" s="33"/>
      <c r="G107" s="36"/>
      <c r="H107" s="32"/>
      <c r="I107" s="33"/>
      <c r="J107" s="34"/>
      <c r="K107" s="37"/>
      <c r="L107" s="33"/>
      <c r="M107" s="36"/>
      <c r="N107" s="38"/>
      <c r="O107" s="39"/>
      <c r="Q107" s="15"/>
      <c r="R107" s="15"/>
      <c r="S107" s="15"/>
    </row>
    <row r="108" spans="1:25" x14ac:dyDescent="0.45">
      <c r="Q108" s="15"/>
      <c r="R108" s="15"/>
      <c r="S108" s="15"/>
    </row>
    <row r="109" spans="1:25" x14ac:dyDescent="0.45">
      <c r="Q109" s="15"/>
      <c r="R109" s="15"/>
      <c r="S109" s="15"/>
    </row>
    <row r="110" spans="1:25" ht="23.25" x14ac:dyDescent="0.5">
      <c r="Q110" s="40"/>
      <c r="R110" s="40"/>
      <c r="S110" s="40"/>
    </row>
    <row r="111" spans="1:25" ht="23.25" x14ac:dyDescent="0.5">
      <c r="Q111" s="40"/>
      <c r="R111" s="40"/>
      <c r="S111" s="40"/>
    </row>
    <row r="112" spans="1:25" x14ac:dyDescent="0.45">
      <c r="C112" s="140"/>
      <c r="D112" s="141" t="s">
        <v>23</v>
      </c>
      <c r="E112" s="142"/>
      <c r="F112" s="143"/>
      <c r="G112" s="140"/>
      <c r="H112" s="140"/>
      <c r="I112" s="143"/>
      <c r="J112" s="140"/>
      <c r="K112" s="140"/>
      <c r="L112" s="143"/>
      <c r="M112" s="143"/>
      <c r="N112" s="142"/>
      <c r="O112" s="142"/>
    </row>
    <row r="113" spans="3:15" x14ac:dyDescent="0.45">
      <c r="C113" s="140"/>
      <c r="D113" s="140"/>
      <c r="E113" s="143" t="s">
        <v>21</v>
      </c>
      <c r="F113" s="140"/>
      <c r="G113" s="142"/>
      <c r="H113" s="140"/>
      <c r="I113" s="143"/>
      <c r="J113" s="142"/>
      <c r="K113" s="142"/>
      <c r="L113" s="143"/>
      <c r="M113" s="143"/>
      <c r="N113" s="142"/>
      <c r="O113" s="142"/>
    </row>
    <row r="114" spans="3:15" x14ac:dyDescent="0.45">
      <c r="C114" s="140"/>
      <c r="D114" s="143"/>
      <c r="E114" s="143" t="s">
        <v>22</v>
      </c>
      <c r="F114" s="140"/>
      <c r="G114" s="143"/>
      <c r="H114" s="140"/>
      <c r="I114" s="140"/>
      <c r="J114" s="143"/>
      <c r="K114" s="140"/>
      <c r="L114" s="140"/>
      <c r="M114" s="143"/>
      <c r="N114" s="142"/>
      <c r="O114" s="142"/>
    </row>
    <row r="115" spans="3:15" x14ac:dyDescent="0.45">
      <c r="C115" s="140"/>
      <c r="D115" s="143"/>
      <c r="E115" s="142"/>
      <c r="F115" s="140"/>
      <c r="G115" s="143"/>
      <c r="H115" s="140"/>
      <c r="I115" s="140"/>
      <c r="J115" s="143"/>
      <c r="K115" s="140"/>
      <c r="L115" s="140"/>
      <c r="M115" s="143"/>
      <c r="N115" s="142"/>
      <c r="O115" s="142"/>
    </row>
  </sheetData>
  <phoneticPr fontId="0" type="noConversion"/>
  <pageMargins left="0.81" right="0.1" top="0.5" bottom="0.46" header="0.5" footer="0.0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N.1</vt:lpstr>
      <vt:lpstr>กราฟ-N.1</vt:lpstr>
      <vt:lpstr>ปริมาณน้ำสูงสุด</vt:lpstr>
      <vt:lpstr>ปริมาณน้ำต่ำสุด</vt:lpstr>
      <vt:lpstr>'Data N.1'!Print_Titles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2010-11-30T01:51:33Z</cp:lastPrinted>
  <dcterms:created xsi:type="dcterms:W3CDTF">1994-01-31T08:04:27Z</dcterms:created>
  <dcterms:modified xsi:type="dcterms:W3CDTF">2024-06-20T01:59:52Z</dcterms:modified>
</cp:coreProperties>
</file>