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N.49" sheetId="1" r:id="rId1"/>
    <sheet name="Sheet2" sheetId="2" r:id="rId2"/>
    <sheet name="Sheet3" sheetId="3" r:id="rId3"/>
  </sheets>
  <definedNames>
    <definedName name="_xlnm.Print_Area" localSheetId="0">'Return N.49'!$A$1:$Q$34</definedName>
  </definedNames>
  <calcPr fullCalcOnLoad="1"/>
</workbook>
</file>

<file path=xl/sharedStrings.xml><?xml version="1.0" encoding="utf-8"?>
<sst xmlns="http://schemas.openxmlformats.org/spreadsheetml/2006/main" count="54" uniqueCount="26">
  <si>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</si>
  <si>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</si>
  <si>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</si>
  <si>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</si>
  <si>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</si>
  <si>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</si>
  <si>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</si>
  <si>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</si>
  <si>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</si>
  <si>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</si>
  <si>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</si>
  <si>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</si>
  <si>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</si>
  <si>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</si>
  <si>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</si>
  <si>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</si>
  <si>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</si>
  <si>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</si>
  <si>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</si>
  <si>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</si>
  <si>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</si>
  <si>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</si>
  <si>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</si>
  <si>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</si>
  <si>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N.49</t>
  </si>
  <si>
    <t>_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</si>
</sst>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221" fontId="8" fillId="0" borderId="6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221" fontId="8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N.49 น้ำยาว อ.ปัว จ.น่าน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N.49'!$D$33:$O$33</c:f>
              <c:numCache/>
            </c:numRef>
          </c:xVal>
          <c:yVal>
            <c:numRef>
              <c:f>'Return N.49'!$D$34:$O$34</c:f>
              <c:numCache/>
            </c:numRef>
          </c:yVal>
          <c:smooth val="0"/>
        </c:ser>
        <c:axId val="18271615"/>
        <c:axId val="30226808"/>
      </c:scatterChart>
      <c:valAx>
        <c:axId val="1827161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226808"/>
        <c:crossesAt val="10"/>
        <c:crossBetween val="midCat"/>
        <c:dispUnits/>
        <c:majorUnit val="10"/>
      </c:valAx>
      <c:valAx>
        <c:axId val="3022680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2716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Q20" sqref="Q20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24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COUNT(J41:J80)</f>
        <v>38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23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AVERAGE(J41:J80)</f>
        <v>339.243947368421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(VAR(J41:J80))</f>
        <v>26242.312819132305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2522</v>
      </c>
      <c r="B6" s="16">
        <v>255</v>
      </c>
      <c r="C6" s="17">
        <v>2549</v>
      </c>
      <c r="D6" s="18">
        <v>331.2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STDEV(J41:J80)</f>
        <v>161.9947925679474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2523</v>
      </c>
      <c r="B7" s="16" t="s">
        <v>25</v>
      </c>
      <c r="C7" s="17">
        <v>2550</v>
      </c>
      <c r="D7" s="18">
        <v>296.1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2524</v>
      </c>
      <c r="B8" s="16" t="s">
        <v>25</v>
      </c>
      <c r="C8" s="17">
        <v>2551</v>
      </c>
      <c r="D8" s="18">
        <v>278.2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2525</v>
      </c>
      <c r="B9" s="16">
        <v>214</v>
      </c>
      <c r="C9" s="17">
        <v>2552</v>
      </c>
      <c r="D9" s="18">
        <v>257.61</v>
      </c>
      <c r="E9" s="20"/>
      <c r="F9" s="20"/>
      <c r="U9" s="2" t="s">
        <v>17</v>
      </c>
      <c r="V9" s="21">
        <f>+B80</f>
        <v>0.54239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2526</v>
      </c>
      <c r="B10" s="16">
        <v>305</v>
      </c>
      <c r="C10" s="17">
        <v>2553</v>
      </c>
      <c r="D10" s="18">
        <v>727</v>
      </c>
      <c r="E10" s="22"/>
      <c r="F10" s="23"/>
      <c r="U10" s="2" t="s">
        <v>18</v>
      </c>
      <c r="V10" s="21">
        <f>+B81</f>
        <v>1.136498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2527</v>
      </c>
      <c r="B11" s="16">
        <v>208</v>
      </c>
      <c r="C11" s="17">
        <v>2554</v>
      </c>
      <c r="D11" s="18">
        <v>783.24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2528</v>
      </c>
      <c r="B12" s="16">
        <v>353</v>
      </c>
      <c r="C12" s="17">
        <v>2555</v>
      </c>
      <c r="D12" s="18">
        <v>371.2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2529</v>
      </c>
      <c r="B13" s="16">
        <v>414</v>
      </c>
      <c r="C13" s="17">
        <v>2556</v>
      </c>
      <c r="D13" s="18">
        <v>324.4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2530</v>
      </c>
      <c r="B14" s="16">
        <v>245</v>
      </c>
      <c r="C14" s="17">
        <v>2557</v>
      </c>
      <c r="D14" s="18">
        <v>898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2531</v>
      </c>
      <c r="B15" s="16">
        <v>467</v>
      </c>
      <c r="C15" s="17">
        <v>2558</v>
      </c>
      <c r="D15" s="18">
        <v>130.4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2532</v>
      </c>
      <c r="B16" s="16">
        <v>265</v>
      </c>
      <c r="C16" s="17">
        <v>2559</v>
      </c>
      <c r="D16" s="18">
        <v>446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2533</v>
      </c>
      <c r="B17" s="16">
        <v>178</v>
      </c>
      <c r="C17" s="17">
        <v>2560</v>
      </c>
      <c r="D17" s="18">
        <v>417.8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2534</v>
      </c>
      <c r="B18" s="16">
        <v>329.6</v>
      </c>
      <c r="C18" s="17">
        <v>2561</v>
      </c>
      <c r="D18" s="18">
        <v>332.3</v>
      </c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2535</v>
      </c>
      <c r="B19" s="28">
        <v>411</v>
      </c>
      <c r="C19" s="29"/>
      <c r="D19" s="30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2536</v>
      </c>
      <c r="B20" s="31">
        <v>354.8</v>
      </c>
      <c r="C20" s="29"/>
      <c r="D20" s="30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2537</v>
      </c>
      <c r="B21" s="31">
        <v>233.7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2538</v>
      </c>
      <c r="B22" s="28">
        <v>331.5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2539</v>
      </c>
      <c r="B23" s="28">
        <v>159.75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2540</v>
      </c>
      <c r="B24" s="28">
        <v>376.2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2541</v>
      </c>
      <c r="B25" s="28">
        <v>227</v>
      </c>
      <c r="C25" s="29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2542</v>
      </c>
      <c r="B26" s="28">
        <v>335</v>
      </c>
      <c r="C26" s="29"/>
      <c r="D26" s="30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2543</v>
      </c>
      <c r="B27" s="31">
        <v>398</v>
      </c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2544</v>
      </c>
      <c r="B28" s="31">
        <v>315.4</v>
      </c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2545</v>
      </c>
      <c r="B29" s="36">
        <v>343.2</v>
      </c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7">
        <v>2546</v>
      </c>
      <c r="B30" s="38">
        <v>160.95</v>
      </c>
      <c r="C30" s="39"/>
      <c r="D30" s="40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1">
        <v>2547</v>
      </c>
      <c r="B31" s="31">
        <v>215.83</v>
      </c>
      <c r="C31" s="42"/>
      <c r="D31" s="43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6">
        <v>2548</v>
      </c>
      <c r="B32" s="47">
        <v>201.89</v>
      </c>
      <c r="C32" s="48"/>
      <c r="D32" s="49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2"/>
      <c r="C33" s="53" t="s">
        <v>10</v>
      </c>
      <c r="D33" s="54">
        <v>2</v>
      </c>
      <c r="E33" s="55">
        <v>3</v>
      </c>
      <c r="F33" s="55">
        <v>4</v>
      </c>
      <c r="G33" s="55">
        <v>5</v>
      </c>
      <c r="H33" s="55">
        <v>6</v>
      </c>
      <c r="I33" s="55">
        <v>10</v>
      </c>
      <c r="J33" s="55">
        <v>20</v>
      </c>
      <c r="K33" s="55">
        <v>25</v>
      </c>
      <c r="L33" s="55">
        <v>50</v>
      </c>
      <c r="M33" s="55">
        <v>100</v>
      </c>
      <c r="N33" s="55">
        <v>200</v>
      </c>
      <c r="O33" s="55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2"/>
      <c r="C34" s="56" t="s">
        <v>2</v>
      </c>
      <c r="D34" s="57">
        <f>ROUND((((-LN(-LN(1-1/D33)))+$B$83*$B$84)/$B$83),2)</f>
        <v>314.17</v>
      </c>
      <c r="E34" s="56">
        <f aca="true" t="shared" si="1" ref="E34:O34">ROUND((((-LN(-LN(1-1/E33)))+$B$83*$B$84)/$B$83),2)</f>
        <v>390.6</v>
      </c>
      <c r="F34" s="58">
        <f t="shared" si="1"/>
        <v>439.52</v>
      </c>
      <c r="G34" s="58">
        <f t="shared" si="1"/>
        <v>475.73</v>
      </c>
      <c r="H34" s="58">
        <f t="shared" si="1"/>
        <v>504.53</v>
      </c>
      <c r="I34" s="58">
        <f t="shared" si="1"/>
        <v>582.7</v>
      </c>
      <c r="J34" s="58">
        <f t="shared" si="1"/>
        <v>685.3</v>
      </c>
      <c r="K34" s="58">
        <f t="shared" si="1"/>
        <v>717.85</v>
      </c>
      <c r="L34" s="58">
        <f t="shared" si="1"/>
        <v>818.11</v>
      </c>
      <c r="M34" s="58">
        <f t="shared" si="1"/>
        <v>917.63</v>
      </c>
      <c r="N34" s="58">
        <f t="shared" si="1"/>
        <v>1016.79</v>
      </c>
      <c r="O34" s="58">
        <f t="shared" si="1"/>
        <v>1147.61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9"/>
      <c r="C35" s="59"/>
      <c r="D35" s="59"/>
      <c r="E35" s="1"/>
      <c r="F35" s="2"/>
      <c r="S35" s="26"/>
      <c r="T35" s="60"/>
      <c r="U35" s="6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2"/>
      <c r="C36" s="61"/>
      <c r="D36" s="62" t="s">
        <v>11</v>
      </c>
      <c r="E36" s="63"/>
      <c r="F36" s="63" t="s">
        <v>19</v>
      </c>
      <c r="G36" s="63"/>
      <c r="H36" s="63"/>
      <c r="I36" s="63"/>
      <c r="J36" s="63"/>
      <c r="K36" s="63"/>
      <c r="L36" s="63"/>
      <c r="M36" s="64"/>
      <c r="N36" s="64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2"/>
      <c r="C37" s="52"/>
      <c r="D37" s="52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2"/>
      <c r="C38" s="61"/>
      <c r="D38" s="62"/>
      <c r="E38" s="63"/>
      <c r="F38" s="63"/>
      <c r="G38" s="63"/>
      <c r="H38" s="63"/>
      <c r="I38" s="63"/>
      <c r="J38" s="63"/>
      <c r="K38" s="63"/>
      <c r="L38" s="63"/>
      <c r="M38" s="64"/>
      <c r="N38" s="64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1.75">
      <c r="A39" s="26"/>
      <c r="B39" s="52"/>
      <c r="C39" s="52"/>
      <c r="D39" s="52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2"/>
      <c r="C41" s="52"/>
      <c r="D41" s="52"/>
      <c r="E41" s="23"/>
      <c r="G41" s="66" t="s">
        <v>21</v>
      </c>
      <c r="I41" s="26">
        <v>2522</v>
      </c>
      <c r="J41" s="25">
        <v>255</v>
      </c>
      <c r="K41" s="26"/>
      <c r="S41" s="26"/>
      <c r="Y41" s="6"/>
      <c r="Z41" s="6"/>
      <c r="AA41" s="6"/>
      <c r="AB41" s="6"/>
    </row>
    <row r="42" spans="1:28" ht="21.75">
      <c r="A42" s="24"/>
      <c r="B42" s="59"/>
      <c r="C42" s="59"/>
      <c r="D42" s="59"/>
      <c r="E42" s="1"/>
      <c r="I42" s="26">
        <v>2523</v>
      </c>
      <c r="J42" s="25" t="s">
        <v>25</v>
      </c>
      <c r="K42" s="26"/>
      <c r="S42" s="26"/>
      <c r="Y42" s="6"/>
      <c r="Z42" s="6"/>
      <c r="AA42" s="6"/>
      <c r="AB42" s="6"/>
    </row>
    <row r="43" spans="1:28" ht="21.75">
      <c r="A43" s="24"/>
      <c r="B43" s="67"/>
      <c r="C43" s="67"/>
      <c r="D43" s="67"/>
      <c r="E43" s="1"/>
      <c r="I43" s="26">
        <v>2524</v>
      </c>
      <c r="J43" s="25" t="s">
        <v>25</v>
      </c>
      <c r="K43" s="26"/>
      <c r="S43" s="26"/>
      <c r="Y43" s="6"/>
      <c r="Z43" s="6"/>
      <c r="AA43" s="6"/>
      <c r="AB43" s="6"/>
    </row>
    <row r="44" spans="1:28" ht="21.75">
      <c r="A44" s="24"/>
      <c r="B44" s="59"/>
      <c r="C44" s="59"/>
      <c r="D44" s="59"/>
      <c r="E44" s="1"/>
      <c r="I44" s="26">
        <v>2525</v>
      </c>
      <c r="J44" s="25">
        <v>214</v>
      </c>
      <c r="K44" s="26"/>
      <c r="S44" s="26"/>
      <c r="Y44" s="6"/>
      <c r="Z44" s="6"/>
      <c r="AA44" s="6"/>
      <c r="AB44" s="6"/>
    </row>
    <row r="45" spans="1:28" ht="21.75">
      <c r="A45" s="24"/>
      <c r="B45" s="59"/>
      <c r="C45" s="59"/>
      <c r="D45" s="59"/>
      <c r="E45" s="68"/>
      <c r="I45" s="26">
        <v>2526</v>
      </c>
      <c r="J45" s="25">
        <v>305</v>
      </c>
      <c r="K45" s="26"/>
      <c r="S45" s="26"/>
      <c r="Y45" s="6"/>
      <c r="Z45" s="6"/>
      <c r="AA45" s="6"/>
      <c r="AB45" s="6"/>
    </row>
    <row r="46" spans="1:28" ht="21.75">
      <c r="A46" s="69"/>
      <c r="B46" s="70"/>
      <c r="C46" s="70"/>
      <c r="D46" s="70"/>
      <c r="E46" s="68"/>
      <c r="I46" s="26">
        <v>2527</v>
      </c>
      <c r="J46" s="25">
        <v>208</v>
      </c>
      <c r="K46" s="26"/>
      <c r="S46" s="26"/>
      <c r="Y46" s="6"/>
      <c r="Z46" s="6"/>
      <c r="AA46" s="6"/>
      <c r="AB46" s="6"/>
    </row>
    <row r="47" spans="1:28" ht="21.75">
      <c r="A47" s="69"/>
      <c r="B47" s="70"/>
      <c r="C47" s="70"/>
      <c r="D47" s="70"/>
      <c r="E47" s="68"/>
      <c r="I47" s="26">
        <v>2528</v>
      </c>
      <c r="J47" s="25">
        <v>353</v>
      </c>
      <c r="K47" s="26"/>
      <c r="S47" s="26"/>
      <c r="Y47" s="6"/>
      <c r="Z47" s="6"/>
      <c r="AA47" s="6"/>
      <c r="AB47" s="6"/>
    </row>
    <row r="48" spans="1:28" ht="21.75">
      <c r="A48" s="69"/>
      <c r="B48" s="70"/>
      <c r="C48" s="70"/>
      <c r="D48" s="70"/>
      <c r="E48" s="68"/>
      <c r="I48" s="26">
        <v>2529</v>
      </c>
      <c r="J48" s="25">
        <v>414</v>
      </c>
      <c r="K48" s="26"/>
      <c r="S48" s="26"/>
      <c r="Y48" s="6"/>
      <c r="Z48" s="6"/>
      <c r="AA48" s="6"/>
      <c r="AB48" s="6"/>
    </row>
    <row r="49" spans="1:28" ht="21.75">
      <c r="A49" s="69"/>
      <c r="B49" s="70"/>
      <c r="C49" s="70"/>
      <c r="D49" s="70"/>
      <c r="E49" s="68"/>
      <c r="I49" s="26">
        <v>2530</v>
      </c>
      <c r="J49" s="25">
        <v>245</v>
      </c>
      <c r="K49" s="26"/>
      <c r="S49" s="26"/>
      <c r="Y49" s="6"/>
      <c r="Z49" s="6"/>
      <c r="AA49" s="6"/>
      <c r="AB49" s="6"/>
    </row>
    <row r="50" spans="1:28" ht="21.75">
      <c r="A50" s="69"/>
      <c r="B50" s="70"/>
      <c r="C50" s="70"/>
      <c r="D50" s="70"/>
      <c r="E50" s="68"/>
      <c r="I50" s="26">
        <v>2531</v>
      </c>
      <c r="J50" s="25">
        <v>467</v>
      </c>
      <c r="K50" s="26"/>
      <c r="S50" s="26"/>
      <c r="Y50" s="6"/>
      <c r="Z50" s="6"/>
      <c r="AA50" s="6"/>
      <c r="AB50" s="6"/>
    </row>
    <row r="51" spans="1:28" ht="21.75">
      <c r="A51" s="69"/>
      <c r="B51" s="70"/>
      <c r="C51" s="70"/>
      <c r="D51" s="70"/>
      <c r="E51" s="68"/>
      <c r="I51" s="26">
        <v>2532</v>
      </c>
      <c r="J51" s="25">
        <v>265</v>
      </c>
      <c r="K51" s="26"/>
      <c r="S51" s="26"/>
      <c r="Y51" s="6"/>
      <c r="Z51" s="6"/>
      <c r="AA51" s="6"/>
      <c r="AB51" s="6"/>
    </row>
    <row r="52" spans="1:28" ht="21.75">
      <c r="A52" s="69"/>
      <c r="B52" s="70"/>
      <c r="C52" s="70"/>
      <c r="D52" s="70"/>
      <c r="E52" s="68"/>
      <c r="I52" s="26">
        <v>2533</v>
      </c>
      <c r="J52" s="25">
        <v>178</v>
      </c>
      <c r="K52" s="26"/>
      <c r="S52" s="26"/>
      <c r="Y52" s="6"/>
      <c r="Z52" s="6"/>
      <c r="AA52" s="6"/>
      <c r="AB52" s="6"/>
    </row>
    <row r="53" spans="1:28" ht="21.75">
      <c r="A53" s="69"/>
      <c r="B53" s="70"/>
      <c r="C53" s="70"/>
      <c r="D53" s="70"/>
      <c r="E53" s="68"/>
      <c r="I53" s="71">
        <v>2534</v>
      </c>
      <c r="J53" s="25">
        <v>329.6</v>
      </c>
      <c r="K53" s="26"/>
      <c r="S53" s="26"/>
      <c r="Y53" s="6"/>
      <c r="Z53" s="6"/>
      <c r="AA53" s="6"/>
      <c r="AB53" s="6"/>
    </row>
    <row r="54" spans="1:28" ht="21.75">
      <c r="A54" s="69"/>
      <c r="B54" s="68"/>
      <c r="C54" s="68"/>
      <c r="D54" s="68"/>
      <c r="E54" s="68"/>
      <c r="I54" s="26">
        <v>2535</v>
      </c>
      <c r="J54" s="25">
        <v>411</v>
      </c>
      <c r="K54" s="26"/>
      <c r="S54" s="26"/>
      <c r="Y54" s="6"/>
      <c r="Z54" s="6"/>
      <c r="AA54" s="6"/>
      <c r="AB54" s="6"/>
    </row>
    <row r="55" spans="1:28" ht="21.75">
      <c r="A55" s="69"/>
      <c r="B55" s="68"/>
      <c r="C55" s="68"/>
      <c r="D55" s="68"/>
      <c r="E55" s="68"/>
      <c r="I55" s="26">
        <v>2536</v>
      </c>
      <c r="J55" s="25">
        <v>354.8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2537</v>
      </c>
      <c r="J56" s="25">
        <v>233.7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2538</v>
      </c>
      <c r="J57" s="25">
        <v>331.5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2539</v>
      </c>
      <c r="J58" s="25">
        <v>159.75</v>
      </c>
      <c r="K58" s="26"/>
      <c r="S58" s="26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2540</v>
      </c>
      <c r="J59" s="25">
        <v>376.2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2541</v>
      </c>
      <c r="J60" s="25">
        <v>227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2542</v>
      </c>
      <c r="J61" s="25">
        <v>335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2543</v>
      </c>
      <c r="J62" s="25">
        <v>398</v>
      </c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3"/>
      <c r="C63" s="73"/>
      <c r="D63" s="73"/>
      <c r="E63" s="73"/>
      <c r="F63" s="73"/>
      <c r="G63" s="7"/>
      <c r="H63" s="7"/>
      <c r="I63" s="74">
        <v>2544</v>
      </c>
      <c r="J63" s="82">
        <v>315.4</v>
      </c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5"/>
      <c r="C64" s="75"/>
      <c r="D64" s="75"/>
      <c r="E64" s="75"/>
      <c r="F64" s="75"/>
      <c r="G64" s="60"/>
      <c r="H64" s="60"/>
      <c r="I64" s="76">
        <v>2545</v>
      </c>
      <c r="J64" s="83">
        <v>343.2</v>
      </c>
      <c r="K64" s="77"/>
      <c r="L64" s="60"/>
      <c r="M64" s="60"/>
      <c r="N64" s="60"/>
      <c r="O64" s="60"/>
      <c r="P64" s="60"/>
      <c r="Q64" s="60"/>
      <c r="R64" s="6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2546</v>
      </c>
      <c r="J65" s="25">
        <v>160.95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2547</v>
      </c>
      <c r="J66" s="25">
        <v>215.83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2548</v>
      </c>
      <c r="J67" s="25">
        <v>201.89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2549</v>
      </c>
      <c r="J68" s="25">
        <v>331.2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2550</v>
      </c>
      <c r="J69" s="25">
        <v>296.1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2551</v>
      </c>
      <c r="J70" s="25">
        <v>278.2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2552</v>
      </c>
      <c r="J71" s="81">
        <v>257.61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2553</v>
      </c>
      <c r="J72" s="81">
        <v>727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2554</v>
      </c>
      <c r="J73" s="25">
        <v>783.24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71">
        <v>2555</v>
      </c>
      <c r="J74" s="25">
        <v>371.2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2556</v>
      </c>
      <c r="J75" s="25">
        <v>324.4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2557</v>
      </c>
      <c r="J76" s="25">
        <v>898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71">
        <v>2558</v>
      </c>
      <c r="J77" s="25">
        <v>130.4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8</v>
      </c>
      <c r="B78" s="1"/>
      <c r="C78" s="1"/>
      <c r="D78" s="1"/>
      <c r="E78" s="1"/>
      <c r="F78" s="1">
        <f>+A78+1</f>
        <v>9</v>
      </c>
      <c r="I78" s="26">
        <v>2559</v>
      </c>
      <c r="J78" s="25">
        <v>446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6">
        <v>2560</v>
      </c>
      <c r="J79" s="25">
        <v>417.8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8">
        <f>IF($A$79&gt;=6,VLOOKUP($F$78,$X$3:$AC$38,$A$79-4),VLOOKUP($A$78,$X$3:$AC$38,$A$79+1))</f>
        <v>0.54239</v>
      </c>
      <c r="C80" s="78"/>
      <c r="D80" s="78"/>
      <c r="E80" s="78"/>
      <c r="I80" s="26">
        <v>2561</v>
      </c>
      <c r="J80" s="25">
        <v>332.3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8">
        <f>IF($A$79&gt;=6,VLOOKUP($F$78,$Y$58:$AD$97,$A$79-4),VLOOKUP($A$78,$Y$58:$AD$97,$A$79+1))</f>
        <v>1.136498</v>
      </c>
      <c r="C81" s="78"/>
      <c r="D81" s="78"/>
      <c r="E81" s="78"/>
      <c r="I81" s="26"/>
      <c r="J81" s="25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5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9">
        <f>B81/V6</f>
        <v>0.0070156452684940794</v>
      </c>
      <c r="C83" s="79"/>
      <c r="D83" s="79"/>
      <c r="E83" s="79"/>
      <c r="I83" s="26"/>
      <c r="J83" s="25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0">
        <f>V4-(B80/B83)</f>
        <v>261.93245580316614</v>
      </c>
      <c r="C84" s="79"/>
      <c r="D84" s="79"/>
      <c r="E84" s="79"/>
      <c r="I84" s="26"/>
      <c r="J84" s="25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5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5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5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5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5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1"/>
      <c r="J93" s="7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1"/>
      <c r="J94" s="7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2019-06-14T07:03:27Z</dcterms:modified>
  <cp:category/>
  <cp:version/>
  <cp:contentType/>
  <cp:contentStatus/>
</cp:coreProperties>
</file>