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4A (2)" sheetId="1" r:id="rId1"/>
    <sheet name="Return 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<sst xmlns="http://schemas.openxmlformats.org/spreadsheetml/2006/main" count="106" uniqueCount="28">
  <si>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</si>
  <si>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</si>
  <si>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</si>
  <si>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</si>
  <si>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</si>
  <si>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</si>
  <si>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</si>
  <si>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</si>
  <si>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</si>
  <si>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</si>
  <si>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</si>
  <si>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</si>
  <si>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</si>
  <si>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</si>
  <si>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</si>
  <si>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</si>
  <si>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</si>
  <si>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</si>
  <si>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</si>
  <si>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</si>
  <si>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</si>
  <si>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</si>
  <si>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</si>
  <si>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</si>
  <si>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</si>
  <si>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</si>
  <si>
    <t>-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</si>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</sst>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02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02" fontId="5" fillId="0" borderId="17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202" fontId="5" fillId="0" borderId="17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5" fillId="0" borderId="22" xfId="0" applyNumberFormat="1" applyFont="1" applyFill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/>
    </xf>
    <xf numFmtId="202" fontId="5" fillId="0" borderId="19" xfId="0" applyNumberFormat="1" applyFont="1" applyBorder="1" applyAlignment="1">
      <alignment/>
    </xf>
    <xf numFmtId="1" fontId="3" fillId="0" borderId="23" xfId="0" applyNumberFormat="1" applyFont="1" applyFill="1" applyBorder="1" applyAlignment="1">
      <alignment/>
    </xf>
    <xf numFmtId="202" fontId="5" fillId="0" borderId="24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202" fontId="5" fillId="0" borderId="26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right"/>
    </xf>
    <xf numFmtId="1" fontId="5" fillId="33" borderId="2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5" fillId="0" borderId="0" xfId="0" applyNumberFormat="1" applyFont="1" applyAlignment="1" applyProtection="1">
      <alignment horizontal="center"/>
      <protection/>
    </xf>
    <xf numFmtId="202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1" fontId="16" fillId="0" borderId="31" xfId="0" applyNumberFormat="1" applyFont="1" applyBorder="1" applyAlignment="1" applyProtection="1">
      <alignment horizontal="center"/>
      <protection/>
    </xf>
    <xf numFmtId="1" fontId="16" fillId="0" borderId="13" xfId="0" applyNumberFormat="1" applyFont="1" applyBorder="1" applyAlignment="1" applyProtection="1">
      <alignment horizontal="center"/>
      <protection/>
    </xf>
    <xf numFmtId="202" fontId="5" fillId="0" borderId="30" xfId="0" applyNumberFormat="1" applyFont="1" applyBorder="1" applyAlignment="1">
      <alignment horizontal="center"/>
    </xf>
    <xf numFmtId="202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1" fillId="0" borderId="0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202" fontId="5" fillId="0" borderId="17" xfId="0" applyNumberFormat="1" applyFont="1" applyBorder="1" applyAlignment="1">
      <alignment horizontal="center"/>
    </xf>
    <xf numFmtId="202" fontId="5" fillId="0" borderId="26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 vertical="center"/>
    </xf>
    <xf numFmtId="202" fontId="5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02" fontId="55" fillId="0" borderId="17" xfId="0" applyNumberFormat="1" applyFont="1" applyBorder="1" applyAlignment="1">
      <alignment horizontal="center"/>
    </xf>
    <xf numFmtId="202" fontId="56" fillId="0" borderId="17" xfId="0" applyNumberFormat="1" applyFont="1" applyBorder="1" applyAlignment="1">
      <alignment horizontal="center"/>
    </xf>
    <xf numFmtId="202" fontId="55" fillId="0" borderId="13" xfId="0" applyNumberFormat="1" applyFont="1" applyBorder="1" applyAlignment="1">
      <alignment horizontal="center"/>
    </xf>
    <xf numFmtId="202" fontId="55" fillId="0" borderId="26" xfId="0" applyNumberFormat="1" applyFont="1" applyBorder="1" applyAlignment="1">
      <alignment horizontal="center"/>
    </xf>
    <xf numFmtId="202" fontId="55" fillId="0" borderId="17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>
      <alignment horizontal="center"/>
    </xf>
    <xf numFmtId="1" fontId="16" fillId="0" borderId="33" xfId="0" applyNumberFormat="1" applyFon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202" fontId="5" fillId="0" borderId="3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3" xfId="0" applyFont="1" applyBorder="1" applyAlignment="1">
      <alignment/>
    </xf>
    <xf numFmtId="200" fontId="1" fillId="0" borderId="0" xfId="0" applyNumberFormat="1" applyFont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" fontId="5" fillId="33" borderId="36" xfId="0" applyNumberFormat="1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2" fontId="3" fillId="33" borderId="42" xfId="0" applyNumberFormat="1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27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75"/>
          <c:w val="0.944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 (2)'!$D$36:$O$36</c:f>
              <c:numCache/>
            </c:numRef>
          </c:xVal>
          <c:yVal>
            <c:numRef>
              <c:f>'Return P.4A (2)'!$D$37:$O$37</c:f>
              <c:numCache/>
            </c:numRef>
          </c:yVal>
          <c:smooth val="0"/>
        </c:ser>
        <c:axId val="11553634"/>
        <c:axId val="36873843"/>
      </c:scatterChart>
      <c:valAx>
        <c:axId val="115536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873843"/>
        <c:crossesAt val="10"/>
        <c:crossBetween val="midCat"/>
        <c:dispUnits/>
        <c:majorUnit val="10"/>
      </c:valAx>
      <c:valAx>
        <c:axId val="36873843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5536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75"/>
          <c:w val="0.94725"/>
          <c:h val="0.83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63429132"/>
        <c:axId val="33991277"/>
      </c:scatterChart>
      <c:valAx>
        <c:axId val="6342913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991277"/>
        <c:crossesAt val="10"/>
        <c:crossBetween val="midCat"/>
        <c:dispUnits/>
        <c:majorUnit val="10"/>
      </c:valAx>
      <c:valAx>
        <c:axId val="33991277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291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57150</xdr:rowOff>
    </xdr:from>
    <xdr:to>
      <xdr:col>17</xdr:col>
      <xdr:colOff>247650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3067050" y="57150"/>
        <a:ext cx="45720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209925" y="109061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86050" y="10648950"/>
          <a:ext cx="5524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238125</xdr:rowOff>
    </xdr:to>
    <xdr:graphicFrame>
      <xdr:nvGraphicFramePr>
        <xdr:cNvPr id="1" name="Chart 1"/>
        <xdr:cNvGraphicFramePr/>
      </xdr:nvGraphicFramePr>
      <xdr:xfrm>
        <a:off x="2057400" y="28575"/>
        <a:ext cx="456247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2099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241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39" sqref="W39"/>
    </sheetView>
  </sheetViews>
  <sheetFormatPr defaultColWidth="9.140625" defaultRowHeight="21.75"/>
  <cols>
    <col min="1" max="1" width="6.7109375" style="1" customWidth="1"/>
    <col min="2" max="2" width="10.28125" style="2" customWidth="1"/>
    <col min="3" max="5" width="6.7109375" style="2" customWidth="1"/>
    <col min="6" max="6" width="6.710937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1" t="s">
        <v>24</v>
      </c>
      <c r="B3" s="142"/>
      <c r="C3" s="142"/>
      <c r="D3" s="142"/>
      <c r="E3" s="142"/>
      <c r="F3" s="142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27</v>
      </c>
      <c r="V3" s="7">
        <f>COUNT(J41:J107)</f>
        <v>66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3" t="s">
        <v>23</v>
      </c>
      <c r="B4" s="144"/>
      <c r="C4" s="144"/>
      <c r="D4" s="144"/>
      <c r="E4" s="144"/>
      <c r="F4" s="144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AVERAGE(J41:J107)</f>
        <v>181.15242424242422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2" t="s">
        <v>1</v>
      </c>
      <c r="B5" s="103" t="s">
        <v>20</v>
      </c>
      <c r="C5" s="102" t="s">
        <v>1</v>
      </c>
      <c r="D5" s="103" t="s">
        <v>20</v>
      </c>
      <c r="E5" s="102" t="s">
        <v>1</v>
      </c>
      <c r="F5" s="104" t="s">
        <v>20</v>
      </c>
      <c r="K5" s="4" t="s">
        <v>0</v>
      </c>
      <c r="M5" s="9" t="s">
        <v>0</v>
      </c>
      <c r="T5" s="4" t="s">
        <v>7</v>
      </c>
      <c r="V5" s="10">
        <f>(VAR(J41:J107))</f>
        <v>12482.902904801887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2498</v>
      </c>
      <c r="B6" s="106">
        <v>118</v>
      </c>
      <c r="C6" s="13">
        <v>2528</v>
      </c>
      <c r="D6" s="117">
        <v>152.8</v>
      </c>
      <c r="E6" s="131">
        <v>2558</v>
      </c>
      <c r="F6" s="128">
        <v>71.14</v>
      </c>
      <c r="K6" s="4" t="s">
        <v>8</v>
      </c>
      <c r="M6" s="9" t="s">
        <v>0</v>
      </c>
      <c r="T6" s="4" t="s">
        <v>9</v>
      </c>
      <c r="V6" s="10">
        <f>STDEV(J41:J107)</f>
        <v>111.72691217787184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2499</v>
      </c>
      <c r="B7" s="107">
        <v>300</v>
      </c>
      <c r="C7" s="110">
        <v>2529</v>
      </c>
      <c r="D7" s="111">
        <v>214.8</v>
      </c>
      <c r="E7" s="132">
        <v>2559</v>
      </c>
      <c r="F7" s="126">
        <v>150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2500</v>
      </c>
      <c r="B8" s="107">
        <v>320</v>
      </c>
      <c r="C8" s="110">
        <v>2530</v>
      </c>
      <c r="D8" s="111">
        <v>412</v>
      </c>
      <c r="E8" s="132">
        <v>2560</v>
      </c>
      <c r="F8" s="126">
        <v>170.42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2501</v>
      </c>
      <c r="B9" s="107">
        <v>305</v>
      </c>
      <c r="C9" s="110">
        <v>2531</v>
      </c>
      <c r="D9" s="111">
        <v>141.35</v>
      </c>
      <c r="E9" s="132">
        <v>2561</v>
      </c>
      <c r="F9" s="126">
        <v>251.45</v>
      </c>
      <c r="U9" s="2" t="s">
        <v>17</v>
      </c>
      <c r="V9" s="21">
        <f>+B80</f>
        <v>0.553776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2502</v>
      </c>
      <c r="B10" s="107">
        <v>150</v>
      </c>
      <c r="C10" s="110">
        <v>2532</v>
      </c>
      <c r="D10" s="111">
        <v>156.85</v>
      </c>
      <c r="E10" s="132">
        <v>2562</v>
      </c>
      <c r="F10" s="126">
        <v>107</v>
      </c>
      <c r="U10" s="2" t="s">
        <v>18</v>
      </c>
      <c r="V10" s="21">
        <f>+B81</f>
        <v>1.181392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2503</v>
      </c>
      <c r="B11" s="107">
        <v>112</v>
      </c>
      <c r="C11" s="110">
        <v>2533</v>
      </c>
      <c r="D11" s="111">
        <v>95.7</v>
      </c>
      <c r="E11" s="132">
        <v>2563</v>
      </c>
      <c r="F11" s="126">
        <v>167.06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2504</v>
      </c>
      <c r="B12" s="107">
        <v>168</v>
      </c>
      <c r="C12" s="110">
        <v>2534</v>
      </c>
      <c r="D12" s="111">
        <v>91.4</v>
      </c>
      <c r="E12" s="132">
        <v>2564</v>
      </c>
      <c r="F12" s="126">
        <v>121.2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2505</v>
      </c>
      <c r="B13" s="107">
        <v>69</v>
      </c>
      <c r="C13" s="110">
        <v>2535</v>
      </c>
      <c r="D13" s="111">
        <v>100.9</v>
      </c>
      <c r="E13" s="121"/>
      <c r="F13" s="126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2506</v>
      </c>
      <c r="B14" s="107">
        <v>350</v>
      </c>
      <c r="C14" s="110">
        <v>2536</v>
      </c>
      <c r="D14" s="111">
        <v>84.43</v>
      </c>
      <c r="E14" s="121"/>
      <c r="F14" s="126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2507</v>
      </c>
      <c r="B15" s="107">
        <v>150</v>
      </c>
      <c r="C15" s="110">
        <v>2537</v>
      </c>
      <c r="D15" s="111">
        <v>245.7</v>
      </c>
      <c r="E15" s="121"/>
      <c r="F15" s="126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2508</v>
      </c>
      <c r="B16" s="107">
        <v>318</v>
      </c>
      <c r="C16" s="110">
        <v>2538</v>
      </c>
      <c r="D16" s="111">
        <v>329.4</v>
      </c>
      <c r="E16" s="121"/>
      <c r="F16" s="126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2509</v>
      </c>
      <c r="B17" s="107" t="s">
        <v>26</v>
      </c>
      <c r="C17" s="110">
        <v>2539</v>
      </c>
      <c r="D17" s="111">
        <v>148</v>
      </c>
      <c r="E17" s="121"/>
      <c r="F17" s="126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2510</v>
      </c>
      <c r="B18" s="107">
        <v>193</v>
      </c>
      <c r="C18" s="110">
        <v>2540</v>
      </c>
      <c r="D18" s="111">
        <v>115</v>
      </c>
      <c r="E18" s="121"/>
      <c r="F18" s="126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2511</v>
      </c>
      <c r="B19" s="107">
        <v>85</v>
      </c>
      <c r="C19" s="110">
        <v>2541</v>
      </c>
      <c r="D19" s="111">
        <v>48.4</v>
      </c>
      <c r="E19" s="121"/>
      <c r="F19" s="126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2512</v>
      </c>
      <c r="B20" s="107">
        <v>230</v>
      </c>
      <c r="C20" s="110">
        <v>2542</v>
      </c>
      <c r="D20" s="111">
        <v>83.8</v>
      </c>
      <c r="E20" s="121"/>
      <c r="F20" s="126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2513</v>
      </c>
      <c r="B21" s="107">
        <v>166</v>
      </c>
      <c r="C21" s="110">
        <v>2543</v>
      </c>
      <c r="D21" s="111">
        <v>66.16</v>
      </c>
      <c r="E21" s="121"/>
      <c r="F21" s="126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2514</v>
      </c>
      <c r="B22" s="107">
        <v>238</v>
      </c>
      <c r="C22" s="110">
        <v>2544</v>
      </c>
      <c r="D22" s="111">
        <v>141.8</v>
      </c>
      <c r="E22" s="121"/>
      <c r="F22" s="126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2515</v>
      </c>
      <c r="B23" s="107">
        <v>91</v>
      </c>
      <c r="C23" s="112">
        <v>2545</v>
      </c>
      <c r="D23" s="116">
        <v>167</v>
      </c>
      <c r="E23" s="121"/>
      <c r="F23" s="126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2516</v>
      </c>
      <c r="B24" s="107">
        <v>739</v>
      </c>
      <c r="C24" s="113">
        <v>2546</v>
      </c>
      <c r="D24" s="111">
        <v>166</v>
      </c>
      <c r="E24" s="121"/>
      <c r="F24" s="126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2517</v>
      </c>
      <c r="B25" s="107">
        <v>225</v>
      </c>
      <c r="C25" s="112">
        <v>2547</v>
      </c>
      <c r="D25" s="111">
        <v>242</v>
      </c>
      <c r="E25" s="122"/>
      <c r="F25" s="126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2518</v>
      </c>
      <c r="B26" s="107">
        <v>228</v>
      </c>
      <c r="C26" s="113">
        <v>2548</v>
      </c>
      <c r="D26" s="111">
        <v>451.6</v>
      </c>
      <c r="E26" s="122"/>
      <c r="F26" s="126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2519</v>
      </c>
      <c r="B27" s="107">
        <v>129</v>
      </c>
      <c r="C27" s="118">
        <v>2549</v>
      </c>
      <c r="D27" s="114">
        <v>217.25</v>
      </c>
      <c r="E27" s="122"/>
      <c r="F27" s="126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2520</v>
      </c>
      <c r="B28" s="109">
        <v>184</v>
      </c>
      <c r="C28" s="118">
        <v>2550</v>
      </c>
      <c r="D28" s="114">
        <v>57.21</v>
      </c>
      <c r="E28" s="122"/>
      <c r="F28" s="126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2521</v>
      </c>
      <c r="B29" s="107">
        <v>115</v>
      </c>
      <c r="C29" s="113">
        <v>2551</v>
      </c>
      <c r="D29" s="114">
        <v>102.5</v>
      </c>
      <c r="E29" s="122"/>
      <c r="F29" s="126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4">
        <v>2522</v>
      </c>
      <c r="B30" s="107">
        <v>233.95</v>
      </c>
      <c r="C30" s="118">
        <v>2552</v>
      </c>
      <c r="D30" s="114">
        <v>187.3</v>
      </c>
      <c r="E30" s="121"/>
      <c r="F30" s="126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51">
        <v>2523</v>
      </c>
      <c r="B31" s="107">
        <v>124</v>
      </c>
      <c r="C31" s="118">
        <v>2553</v>
      </c>
      <c r="D31" s="114">
        <v>279.25</v>
      </c>
      <c r="E31" s="123"/>
      <c r="F31" s="12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51">
        <v>2524</v>
      </c>
      <c r="B32" s="107">
        <v>107</v>
      </c>
      <c r="C32" s="113">
        <v>2554</v>
      </c>
      <c r="D32" s="114">
        <v>251.18</v>
      </c>
      <c r="E32" s="124"/>
      <c r="F32" s="130"/>
      <c r="G32" s="134"/>
      <c r="H32" s="135"/>
      <c r="I32" s="135"/>
      <c r="J32" s="135"/>
      <c r="K32" s="135"/>
      <c r="L32" s="135"/>
      <c r="M32" s="135"/>
      <c r="N32" s="135"/>
      <c r="O32" s="135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2525</v>
      </c>
      <c r="B33" s="107">
        <v>115</v>
      </c>
      <c r="C33" s="119">
        <v>2555</v>
      </c>
      <c r="D33" s="114">
        <v>193</v>
      </c>
      <c r="E33" s="133"/>
      <c r="F33" s="126"/>
      <c r="G33" s="136"/>
      <c r="H33" s="137"/>
      <c r="I33" s="138"/>
      <c r="J33" s="138"/>
      <c r="K33" s="138"/>
      <c r="L33" s="26"/>
      <c r="M33" s="26"/>
      <c r="N33" s="26"/>
      <c r="O33" s="26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1">
        <v>2526</v>
      </c>
      <c r="B34" s="107">
        <v>114</v>
      </c>
      <c r="C34" s="119">
        <v>2556</v>
      </c>
      <c r="D34" s="114">
        <v>99.16</v>
      </c>
      <c r="E34" s="122"/>
      <c r="F34" s="126"/>
      <c r="G34" s="139"/>
      <c r="H34" s="26"/>
      <c r="I34" s="26"/>
      <c r="J34" s="26"/>
      <c r="K34" s="26"/>
      <c r="L34" s="26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2527</v>
      </c>
      <c r="B35" s="108">
        <v>125.55</v>
      </c>
      <c r="C35" s="120">
        <v>2557</v>
      </c>
      <c r="D35" s="115">
        <v>73.35</v>
      </c>
      <c r="E35" s="125"/>
      <c r="F35" s="129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26"/>
      <c r="B36" s="145" t="s">
        <v>10</v>
      </c>
      <c r="C36" s="146"/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47" t="s">
        <v>2</v>
      </c>
      <c r="C37" s="148"/>
      <c r="D37" s="64">
        <f aca="true" t="shared" si="1" ref="D37:O37">ROUND((((-LN(-LN(1-1/D36)))+$B$83*$B$84)/$B$83),2)</f>
        <v>163.44</v>
      </c>
      <c r="E37" s="63">
        <f t="shared" si="1"/>
        <v>214.15</v>
      </c>
      <c r="F37" s="65">
        <f t="shared" si="1"/>
        <v>246.61</v>
      </c>
      <c r="G37" s="65">
        <f t="shared" si="1"/>
        <v>270.63</v>
      </c>
      <c r="H37" s="65">
        <f t="shared" si="1"/>
        <v>289.74</v>
      </c>
      <c r="I37" s="65">
        <f t="shared" si="1"/>
        <v>341.6</v>
      </c>
      <c r="J37" s="65">
        <f t="shared" si="1"/>
        <v>409.68</v>
      </c>
      <c r="K37" s="65">
        <f t="shared" si="1"/>
        <v>431.27</v>
      </c>
      <c r="L37" s="65">
        <f t="shared" si="1"/>
        <v>497.8</v>
      </c>
      <c r="M37" s="65">
        <f t="shared" si="1"/>
        <v>563.83</v>
      </c>
      <c r="N37" s="65">
        <f t="shared" si="1"/>
        <v>629.62</v>
      </c>
      <c r="O37" s="65">
        <f t="shared" si="1"/>
        <v>716.42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18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18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18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18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18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18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18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18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18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18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18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18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18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18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18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13</v>
      </c>
      <c r="B78" s="1"/>
      <c r="C78" s="1"/>
      <c r="D78" s="1"/>
      <c r="E78" s="1"/>
      <c r="F78" s="140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85">
        <f>IF($A$79&gt;=6,VLOOKUP($F$78,$X$3:$AC$38,$A$79-4),VLOOKUP($A$78,$X$3:$AC$38,$A$79+1))</f>
        <v>0.553776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85">
        <f>IF($A$79&gt;=6,VLOOKUP($F$78,$Y$58:$AD$97,$A$79-4),VLOOKUP($A$78,$Y$58:$AD$97,$A$79+1))</f>
        <v>1.181392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86">
        <f>B81/V6</f>
        <v>0.010573925090842899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87">
        <f>V4-(B80/B83)</f>
        <v>128.7805760174378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18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18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18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18.75">
      <c r="I102" s="26">
        <v>2559</v>
      </c>
      <c r="J102" s="25">
        <v>150</v>
      </c>
      <c r="K102" s="26"/>
    </row>
    <row r="103" spans="9:11" ht="18.75">
      <c r="I103" s="26">
        <v>2560</v>
      </c>
      <c r="J103" s="25">
        <v>170.42</v>
      </c>
      <c r="K103" s="26"/>
    </row>
    <row r="104" spans="9:11" ht="18.75">
      <c r="I104" s="80">
        <v>2561</v>
      </c>
      <c r="J104" s="25">
        <v>251.45</v>
      </c>
      <c r="K104" s="26"/>
    </row>
    <row r="105" spans="9:11" ht="18.75">
      <c r="I105" s="26">
        <v>2562</v>
      </c>
      <c r="J105" s="25">
        <v>107</v>
      </c>
      <c r="K105" s="26"/>
    </row>
    <row r="106" spans="9:11" ht="18.75">
      <c r="I106" s="26">
        <v>2563</v>
      </c>
      <c r="J106" s="25">
        <v>167.06</v>
      </c>
      <c r="K106" s="26"/>
    </row>
    <row r="107" spans="9:11" ht="18.75">
      <c r="I107" s="26">
        <v>2564</v>
      </c>
      <c r="J107" s="25">
        <v>121.2</v>
      </c>
      <c r="K107" s="26"/>
    </row>
    <row r="108" spans="9:11" ht="18.75">
      <c r="I108" s="26"/>
      <c r="J108" s="25"/>
      <c r="K108" s="26"/>
    </row>
    <row r="109" spans="9:11" ht="18.75">
      <c r="I109" s="26"/>
      <c r="J109" s="25"/>
      <c r="K109" s="26"/>
    </row>
    <row r="110" spans="9:11" ht="18.75">
      <c r="I110" s="26"/>
      <c r="J110" s="25"/>
      <c r="K110" s="26"/>
    </row>
    <row r="111" spans="9:11" ht="18.75">
      <c r="I111" s="26"/>
      <c r="J111" s="25"/>
      <c r="K111" s="26"/>
    </row>
    <row r="112" spans="9:11" ht="18.75">
      <c r="I112" s="26"/>
      <c r="J112" s="25"/>
      <c r="K112" s="26"/>
    </row>
    <row r="113" spans="9:11" ht="18.75">
      <c r="I113" s="26"/>
      <c r="J113" s="25"/>
      <c r="K113" s="26"/>
    </row>
    <row r="114" spans="9:11" ht="18.75">
      <c r="I114" s="26"/>
      <c r="J114" s="25"/>
      <c r="K114" s="26"/>
    </row>
    <row r="115" spans="9:11" ht="18.75">
      <c r="I115" s="26"/>
      <c r="J115" s="25"/>
      <c r="K115" s="26"/>
    </row>
    <row r="116" spans="9:11" ht="18.75">
      <c r="I116" s="26"/>
      <c r="J116" s="25"/>
      <c r="K116" s="26"/>
    </row>
    <row r="117" spans="9:11" ht="18.75">
      <c r="I117" s="26"/>
      <c r="J117" s="26"/>
      <c r="K117" s="26"/>
    </row>
    <row r="118" spans="9:11" ht="18.75">
      <c r="I118" s="26"/>
      <c r="J118" s="26"/>
      <c r="K118" s="26"/>
    </row>
    <row r="119" spans="9:11" ht="18.75">
      <c r="I119" s="26"/>
      <c r="J119" s="26"/>
      <c r="K119" s="26"/>
    </row>
    <row r="120" spans="9:11" ht="18.75">
      <c r="I120" s="26"/>
      <c r="J120" s="26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4">
    <mergeCell ref="A3:F3"/>
    <mergeCell ref="A4:F4"/>
    <mergeCell ref="B36:C36"/>
    <mergeCell ref="B37:C37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22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7.8515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9" t="s">
        <v>24</v>
      </c>
      <c r="B3" s="150"/>
      <c r="C3" s="150"/>
      <c r="D3" s="15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2" t="s">
        <v>23</v>
      </c>
      <c r="B4" s="153"/>
      <c r="C4" s="153"/>
      <c r="D4" s="15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182.30937499999996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12817.621158333355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113.21493345991665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>
        <v>2562</v>
      </c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101">
        <v>107</v>
      </c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6"/>
      <c r="B37" s="59"/>
      <c r="C37" s="63" t="s">
        <v>2</v>
      </c>
      <c r="D37" s="64">
        <f aca="true" t="shared" si="1" ref="D37:O37">ROUND((((-LN(-LN(1-1/D36)))+$B$83*$B$84)/$B$83),2)</f>
        <v>164.46</v>
      </c>
      <c r="E37" s="63">
        <f t="shared" si="1"/>
        <v>215.72</v>
      </c>
      <c r="F37" s="65">
        <f t="shared" si="1"/>
        <v>248.52</v>
      </c>
      <c r="G37" s="65">
        <f t="shared" si="1"/>
        <v>272.8</v>
      </c>
      <c r="H37" s="65">
        <f t="shared" si="1"/>
        <v>292.12</v>
      </c>
      <c r="I37" s="65">
        <f t="shared" si="1"/>
        <v>344.54</v>
      </c>
      <c r="J37" s="65">
        <f t="shared" si="1"/>
        <v>413.34</v>
      </c>
      <c r="K37" s="65">
        <f t="shared" si="1"/>
        <v>435.17</v>
      </c>
      <c r="L37" s="65">
        <f t="shared" si="1"/>
        <v>502.41</v>
      </c>
      <c r="M37" s="65">
        <f t="shared" si="1"/>
        <v>569.15</v>
      </c>
      <c r="N37" s="65">
        <f t="shared" si="1"/>
        <v>635.65</v>
      </c>
      <c r="O37" s="65">
        <f t="shared" si="1"/>
        <v>723.38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18.75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18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18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18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18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18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18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18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18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18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18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18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18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18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18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18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18.75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18.75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86">
        <f>B81/V6</f>
        <v>0.010461499766895433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87">
        <f>V4-(B80/B83)</f>
        <v>129.4258485145637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18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18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18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18.75">
      <c r="I102" s="26">
        <v>2559</v>
      </c>
      <c r="J102" s="25">
        <v>150</v>
      </c>
      <c r="K102" s="26"/>
    </row>
    <row r="103" spans="9:11" ht="18.75">
      <c r="I103" s="26">
        <v>2560</v>
      </c>
      <c r="J103" s="25">
        <v>170.42</v>
      </c>
      <c r="K103" s="26"/>
    </row>
    <row r="104" spans="9:11" ht="18.75">
      <c r="I104" s="80">
        <v>2561</v>
      </c>
      <c r="J104" s="25">
        <v>251.45</v>
      </c>
      <c r="K104" s="26"/>
    </row>
    <row r="105" spans="9:11" ht="18.75">
      <c r="I105" s="26">
        <v>2562</v>
      </c>
      <c r="J105" s="25">
        <v>107</v>
      </c>
      <c r="K105" s="26"/>
    </row>
    <row r="106" spans="9:11" ht="18.75">
      <c r="I106" s="26"/>
      <c r="J106" s="25"/>
      <c r="K106" s="26"/>
    </row>
    <row r="107" spans="9:11" ht="18.75">
      <c r="I107" s="26"/>
      <c r="J107" s="25"/>
      <c r="K107" s="26"/>
    </row>
    <row r="108" spans="9:11" ht="18.75">
      <c r="I108" s="26"/>
      <c r="J108" s="25"/>
      <c r="K108" s="26"/>
    </row>
    <row r="109" spans="9:11" ht="18.75">
      <c r="I109" s="26"/>
      <c r="J109" s="25"/>
      <c r="K109" s="26"/>
    </row>
    <row r="110" spans="9:11" ht="18.75">
      <c r="I110" s="26"/>
      <c r="J110" s="25"/>
      <c r="K110" s="26"/>
    </row>
    <row r="111" spans="9:11" ht="18.75">
      <c r="I111" s="26"/>
      <c r="J111" s="25"/>
      <c r="K111" s="26"/>
    </row>
    <row r="112" spans="9:11" ht="18.75">
      <c r="I112" s="26"/>
      <c r="J112" s="25"/>
      <c r="K112" s="26"/>
    </row>
    <row r="113" spans="9:11" ht="18.75">
      <c r="I113" s="26"/>
      <c r="J113" s="25"/>
      <c r="K113" s="26"/>
    </row>
    <row r="114" spans="9:11" ht="18.75">
      <c r="I114" s="26"/>
      <c r="J114" s="25"/>
      <c r="K114" s="26"/>
    </row>
    <row r="115" spans="9:11" ht="18.75">
      <c r="I115" s="26"/>
      <c r="J115" s="25"/>
      <c r="K115" s="26"/>
    </row>
    <row r="116" spans="9:11" ht="18.75">
      <c r="I116" s="26"/>
      <c r="J116" s="25"/>
      <c r="K116" s="26"/>
    </row>
    <row r="117" spans="9:11" ht="18.75">
      <c r="I117" s="26"/>
      <c r="J117" s="26"/>
      <c r="K117" s="26"/>
    </row>
    <row r="118" spans="9:11" ht="18.75">
      <c r="I118" s="26"/>
      <c r="J118" s="26"/>
      <c r="K118" s="26"/>
    </row>
    <row r="119" spans="9:11" ht="18.75">
      <c r="I119" s="26"/>
      <c r="J119" s="26"/>
      <c r="K119" s="26"/>
    </row>
    <row r="120" spans="9:11" ht="18.75">
      <c r="I120" s="26"/>
      <c r="J120" s="26"/>
      <c r="K120" s="26"/>
    </row>
    <row r="121" spans="9:11" ht="18.75">
      <c r="I121" s="26"/>
      <c r="J121" s="26"/>
      <c r="K121" s="26"/>
    </row>
    <row r="122" spans="9:11" ht="18.75">
      <c r="I122" s="26"/>
      <c r="J122" s="26"/>
      <c r="K122" s="26"/>
    </row>
    <row r="123" spans="9:11" ht="18.75">
      <c r="I123" s="26"/>
      <c r="J123" s="26"/>
      <c r="K123" s="26"/>
    </row>
    <row r="124" spans="9:11" ht="18.75">
      <c r="I124" s="26"/>
      <c r="J124" s="26"/>
      <c r="K124" s="26"/>
    </row>
    <row r="125" spans="9:11" ht="18.75">
      <c r="I125" s="26"/>
      <c r="J125" s="26"/>
      <c r="K125" s="26"/>
    </row>
    <row r="126" spans="9:11" ht="18.75">
      <c r="I126" s="26"/>
      <c r="J126" s="26"/>
      <c r="K126" s="26"/>
    </row>
    <row r="127" spans="9:11" ht="18.75">
      <c r="I127" s="26"/>
      <c r="J127" s="26"/>
      <c r="K127" s="26"/>
    </row>
    <row r="128" spans="9:11" ht="18.75">
      <c r="I128" s="26"/>
      <c r="J128" s="26"/>
      <c r="K128" s="26"/>
    </row>
    <row r="129" spans="9:11" ht="18.75">
      <c r="I129" s="26"/>
      <c r="J129" s="26"/>
      <c r="K129" s="26"/>
    </row>
    <row r="130" spans="9:11" ht="18.75">
      <c r="I130" s="26"/>
      <c r="J130" s="26"/>
      <c r="K130" s="26"/>
    </row>
    <row r="131" spans="9:11" ht="18.75">
      <c r="I131" s="26"/>
      <c r="J131" s="26"/>
      <c r="K131" s="26"/>
    </row>
    <row r="132" spans="9:11" ht="18.75">
      <c r="I132" s="26"/>
      <c r="J132" s="26"/>
      <c r="K132" s="26"/>
    </row>
    <row r="133" spans="9:11" ht="18.75">
      <c r="I133" s="26"/>
      <c r="J133" s="26"/>
      <c r="K133" s="26"/>
    </row>
    <row r="134" spans="9:11" ht="18.75">
      <c r="I134" s="26"/>
      <c r="J134" s="26"/>
      <c r="K134" s="26"/>
    </row>
    <row r="135" spans="9:11" ht="18.75">
      <c r="I135" s="26"/>
      <c r="J135" s="26"/>
      <c r="K135" s="26"/>
    </row>
    <row r="136" spans="9:11" ht="18.75">
      <c r="I136" s="26"/>
      <c r="J136" s="26"/>
      <c r="K136" s="26"/>
    </row>
    <row r="137" spans="9:11" ht="18.75">
      <c r="I137" s="26"/>
      <c r="J137" s="26"/>
      <c r="K137" s="26"/>
    </row>
    <row r="138" spans="9:11" ht="18.75">
      <c r="I138" s="26"/>
      <c r="J138" s="26"/>
      <c r="K138" s="26"/>
    </row>
    <row r="139" spans="9:11" ht="18.75">
      <c r="I139" s="26"/>
      <c r="J139" s="26"/>
      <c r="K139" s="26"/>
    </row>
    <row r="140" spans="9:11" ht="18.75">
      <c r="I140" s="26"/>
      <c r="J140" s="26"/>
      <c r="K140" s="26"/>
    </row>
    <row r="141" spans="9:11" ht="18.75">
      <c r="I141" s="26"/>
      <c r="J141" s="26"/>
      <c r="K141" s="26"/>
    </row>
    <row r="142" spans="9:11" ht="18.75">
      <c r="I142" s="26"/>
      <c r="J142" s="26"/>
      <c r="K142" s="26"/>
    </row>
    <row r="143" spans="9:11" ht="18.75">
      <c r="I143" s="26"/>
      <c r="J143" s="26"/>
      <c r="K143" s="26"/>
    </row>
    <row r="144" spans="9:11" ht="18.75">
      <c r="I144" s="26"/>
      <c r="J144" s="26"/>
      <c r="K144" s="26"/>
    </row>
    <row r="145" spans="9:11" ht="18.75">
      <c r="I145" s="26"/>
      <c r="J145" s="26"/>
      <c r="K145" s="26"/>
    </row>
    <row r="146" spans="9:11" ht="18.75">
      <c r="I146" s="26"/>
      <c r="J146" s="26"/>
      <c r="K146" s="26"/>
    </row>
    <row r="147" spans="9:11" ht="18.75">
      <c r="I147" s="26"/>
      <c r="J147" s="26"/>
      <c r="K147" s="26"/>
    </row>
    <row r="148" spans="9:11" ht="18.75">
      <c r="I148" s="26"/>
      <c r="J148" s="26"/>
      <c r="K148" s="26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2021-07-28T07:11:28Z</cp:lastPrinted>
  <dcterms:created xsi:type="dcterms:W3CDTF">2001-08-27T04:05:15Z</dcterms:created>
  <dcterms:modified xsi:type="dcterms:W3CDTF">2022-06-02T05:56:47Z</dcterms:modified>
  <cp:category/>
  <cp:version/>
  <cp:contentType/>
  <cp:contentStatus/>
</cp:coreProperties>
</file>