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6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<sst xmlns="http://schemas.openxmlformats.org/spreadsheetml/2006/main" count="52" uniqueCount="26">
  <si>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</si>
  <si>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</si>
  <si>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</si>
  <si>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</si>
  <si>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</si>
  <si>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</si>
  <si>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</si>
  <si>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</si>
  <si>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</si>
  <si>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</si>
  <si>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</si>
  <si>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</si>
  <si>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</si>
  <si>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</si>
  <si>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</si>
  <si>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</si>
  <si>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</si>
  <si>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</si>
  <si>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</si>
  <si>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</si>
  <si>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</si>
  <si>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</si>
  <si>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</si>
  <si>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P.64</t>
  </si>
  <si>
    <t>ปิดสำรวจ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</si>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</sst>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02" fontId="5" fillId="0" borderId="17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02" fontId="5" fillId="0" borderId="17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18" xfId="0" applyFont="1" applyBorder="1" applyAlignment="1">
      <alignment/>
    </xf>
    <xf numFmtId="202" fontId="5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21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22" xfId="0" applyFont="1" applyFill="1" applyBorder="1" applyAlignment="1">
      <alignment horizontal="center"/>
    </xf>
    <xf numFmtId="202" fontId="5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6" xfId="0" applyNumberFormat="1" applyFont="1" applyFill="1" applyBorder="1" applyAlignment="1">
      <alignment horizontal="center"/>
    </xf>
    <xf numFmtId="1" fontId="10" fillId="33" borderId="26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right"/>
    </xf>
    <xf numFmtId="1" fontId="5" fillId="33" borderId="26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น้ำแม่ตื่น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075"/>
          <c:w val="0.948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P.64'!$D$36:$O$36</c:f>
              <c:numCache/>
            </c:numRef>
          </c:xVal>
          <c:yVal>
            <c:numRef>
              <c:f>'Return P.64'!$D$37:$O$37</c:f>
              <c:numCache/>
            </c:numRef>
          </c:yVal>
          <c:smooth val="0"/>
        </c:ser>
        <c:axId val="36673488"/>
        <c:axId val="61625937"/>
      </c:scatterChart>
      <c:valAx>
        <c:axId val="3667348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625937"/>
        <c:crossesAt val="10"/>
        <c:crossBetween val="midCat"/>
        <c:dispUnits/>
        <c:majorUnit val="10"/>
      </c:valAx>
      <c:valAx>
        <c:axId val="61625937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425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6734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161925</xdr:rowOff>
    </xdr:from>
    <xdr:to>
      <xdr:col>7</xdr:col>
      <xdr:colOff>228600</xdr:colOff>
      <xdr:row>40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133725" y="110204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34675"/>
          <a:ext cx="523875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COUNT(J41:J60)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AVERAGE(J41:J60)</f>
        <v>174.75894736842105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(VAR(J41:J60))</f>
        <v>10055.922809941512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2533</v>
      </c>
      <c r="B6" s="16">
        <v>292</v>
      </c>
      <c r="C6" s="17"/>
      <c r="D6" s="18"/>
      <c r="E6" s="1"/>
      <c r="F6" s="2"/>
      <c r="K6" s="4" t="s">
        <v>7</v>
      </c>
      <c r="M6" s="9" t="s">
        <v>0</v>
      </c>
      <c r="T6" s="4" t="s">
        <v>8</v>
      </c>
      <c r="V6" s="10">
        <f>STDEV(J41:J60)</f>
        <v>100.2792242188855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2534</v>
      </c>
      <c r="B7" s="16">
        <v>187.25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2535</v>
      </c>
      <c r="B8" s="16">
        <v>273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2536</v>
      </c>
      <c r="B9" s="16">
        <v>136.7</v>
      </c>
      <c r="C9" s="17"/>
      <c r="D9" s="18"/>
      <c r="E9" s="20"/>
      <c r="F9" s="20"/>
      <c r="U9" s="2" t="s">
        <v>16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2537</v>
      </c>
      <c r="B10" s="16">
        <v>142.76</v>
      </c>
      <c r="C10" s="17"/>
      <c r="D10" s="18"/>
      <c r="E10" s="22"/>
      <c r="F10" s="23"/>
      <c r="U10" s="2" t="s">
        <v>17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2538</v>
      </c>
      <c r="B11" s="16">
        <v>148.25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2539</v>
      </c>
      <c r="B12" s="16">
        <v>160.65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2540</v>
      </c>
      <c r="B13" s="16">
        <v>76.82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2541</v>
      </c>
      <c r="B14" s="16">
        <v>40.82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2542</v>
      </c>
      <c r="B15" s="16">
        <v>132.6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2543</v>
      </c>
      <c r="B16" s="16">
        <v>193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2544</v>
      </c>
      <c r="B17" s="16">
        <v>52.4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2545</v>
      </c>
      <c r="B18" s="16">
        <v>170.55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2546</v>
      </c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2547</v>
      </c>
      <c r="B20" s="30">
        <v>105.38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2548</v>
      </c>
      <c r="B21" s="30">
        <v>172.5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2549</v>
      </c>
      <c r="B22" s="16">
        <v>205.42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2550</v>
      </c>
      <c r="B23" s="16">
        <v>290.9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2551</v>
      </c>
      <c r="B24" s="16">
        <v>79.75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2552</v>
      </c>
      <c r="B25" s="16">
        <v>459.67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91" t="s">
        <v>24</v>
      </c>
      <c r="B26" s="92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160.01</v>
      </c>
      <c r="E37" s="60">
        <f t="shared" si="1"/>
        <v>210.95</v>
      </c>
      <c r="F37" s="62">
        <f t="shared" si="1"/>
        <v>243.54</v>
      </c>
      <c r="G37" s="62">
        <f t="shared" si="1"/>
        <v>267.67</v>
      </c>
      <c r="H37" s="62">
        <f t="shared" si="1"/>
        <v>286.86</v>
      </c>
      <c r="I37" s="62">
        <f t="shared" si="1"/>
        <v>338.95</v>
      </c>
      <c r="J37" s="62">
        <f t="shared" si="1"/>
        <v>407.32</v>
      </c>
      <c r="K37" s="62">
        <f t="shared" si="1"/>
        <v>429.01</v>
      </c>
      <c r="L37" s="62">
        <f t="shared" si="1"/>
        <v>495.82</v>
      </c>
      <c r="M37" s="62">
        <f t="shared" si="1"/>
        <v>562.14</v>
      </c>
      <c r="N37" s="62">
        <f t="shared" si="1"/>
        <v>628.22</v>
      </c>
      <c r="O37" s="62">
        <f t="shared" si="1"/>
        <v>715.4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10</v>
      </c>
      <c r="E38" s="65"/>
      <c r="F38" s="66" t="s">
        <v>18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20</v>
      </c>
      <c r="I41" s="26">
        <v>2533</v>
      </c>
      <c r="J41" s="25">
        <v>292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2534</v>
      </c>
      <c r="J42" s="25">
        <v>187.25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2535</v>
      </c>
      <c r="J43" s="25">
        <v>273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2536</v>
      </c>
      <c r="J44" s="25">
        <v>136.7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2537</v>
      </c>
      <c r="J45" s="25">
        <v>142.76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2538</v>
      </c>
      <c r="J46" s="25">
        <v>148.25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2539</v>
      </c>
      <c r="J47" s="25">
        <v>160.65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2540</v>
      </c>
      <c r="J48" s="25">
        <v>76.82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2541</v>
      </c>
      <c r="J49" s="25">
        <v>40.82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2542</v>
      </c>
      <c r="J50" s="25">
        <v>132.6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2543</v>
      </c>
      <c r="J51" s="25">
        <v>193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2544</v>
      </c>
      <c r="J52" s="25">
        <v>52.4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2545</v>
      </c>
      <c r="J53" s="25">
        <v>170.55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>
        <v>2546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2547</v>
      </c>
      <c r="J55" s="25">
        <v>105.38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2548</v>
      </c>
      <c r="J56" s="25">
        <v>172.5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2549</v>
      </c>
      <c r="J57" s="26">
        <v>205.42</v>
      </c>
      <c r="K57" s="26"/>
      <c r="S57" s="26"/>
      <c r="Y57" s="4" t="s">
        <v>0</v>
      </c>
      <c r="Z57" s="4" t="s">
        <v>11</v>
      </c>
    </row>
    <row r="58" spans="2:30" ht="21">
      <c r="B58" s="1"/>
      <c r="C58" s="1"/>
      <c r="D58" s="1"/>
      <c r="E58" s="1"/>
      <c r="I58" s="26">
        <v>2550</v>
      </c>
      <c r="J58" s="26">
        <v>290.9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2551</v>
      </c>
      <c r="J59" s="26">
        <v>79.75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2552</v>
      </c>
      <c r="J60" s="26">
        <v>459.67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91" t="s">
        <v>24</v>
      </c>
      <c r="J61" s="92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12</v>
      </c>
      <c r="B80" s="82">
        <f>IF($A$79&gt;=6,VLOOKUP($F$78,$X$3:$AC$38,$A$79-4),VLOOKUP($A$78,$X$3:$AC$38,$A$79+1))</f>
        <v>0.521749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13</v>
      </c>
      <c r="B81" s="82">
        <f>IF($A$79&gt;=6,VLOOKUP($F$78,$Y$58:$AD$97,$A$79-4),VLOOKUP($A$78,$Y$58:$AD$97,$A$79+1))</f>
        <v>1.055746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14</v>
      </c>
      <c r="B83" s="83">
        <f>B81/V6</f>
        <v>0.010528063098050695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15</v>
      </c>
      <c r="B84" s="84">
        <f>V4-(B80/B83)</f>
        <v>125.2010187028336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6"/>
      <c r="J93" s="7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6"/>
      <c r="J94" s="7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sheetProtection/>
  <mergeCells count="4">
    <mergeCell ref="A3:D3"/>
    <mergeCell ref="A4:D4"/>
    <mergeCell ref="A26:B26"/>
    <mergeCell ref="I61:J61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2021-07-28T08:50:47Z</dcterms:modified>
  <cp:category/>
  <cp:version/>
  <cp:contentType/>
  <cp:contentStatus/>
</cp:coreProperties>
</file>