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7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<sst xmlns="http://schemas.openxmlformats.org/spreadsheetml/2006/main" count="50" uniqueCount="25">
  <si>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</si>
  <si>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</si>
  <si>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</si>
  <si>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</si>
  <si>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</si>
  <si>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</si>
  <si>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</si>
  <si>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</si>
  <si>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</si>
  <si>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</si>
  <si>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</si>
  <si>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</si>
  <si>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</si>
  <si>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</si>
  <si>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</si>
  <si>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</si>
  <si>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</si>
  <si>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</si>
  <si>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</si>
  <si>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</si>
  <si>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</si>
  <si>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</si>
  <si>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</si>
  <si>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P.76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</si>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</sst>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Alignment="1">
      <alignment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น้ำแม่ลี้ อ.ลี้ จ.ลำพูน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5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P.76'!$D$36:$O$36</c:f>
              <c:numCache/>
            </c:numRef>
          </c:xVal>
          <c:yVal>
            <c:numRef>
              <c:f>'Return P.76'!$D$37:$O$37</c:f>
              <c:numCache/>
            </c:numRef>
          </c:yVal>
          <c:smooth val="0"/>
        </c:ser>
        <c:axId val="20460119"/>
        <c:axId val="49923344"/>
      </c:scatterChart>
      <c:valAx>
        <c:axId val="2046011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9923344"/>
        <c:crossesAt val="100"/>
        <c:crossBetween val="midCat"/>
        <c:dispUnits/>
        <c:majorUnit val="10"/>
      </c:valAx>
      <c:valAx>
        <c:axId val="49923344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460119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2" sqref="S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91" t="s">
        <v>23</v>
      </c>
      <c r="B3" s="92"/>
      <c r="C3" s="92"/>
      <c r="D3" s="9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4" t="s">
        <v>22</v>
      </c>
      <c r="B4" s="95"/>
      <c r="C4" s="95"/>
      <c r="D4" s="9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193.1086956521739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6" t="s">
        <v>1</v>
      </c>
      <c r="B5" s="87" t="s">
        <v>19</v>
      </c>
      <c r="C5" s="86" t="s">
        <v>1</v>
      </c>
      <c r="D5" s="8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21387.778311857706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3">
        <v>2543</v>
      </c>
      <c r="B6" s="88">
        <v>96.7</v>
      </c>
      <c r="C6" s="84"/>
      <c r="D6" s="85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146.24560954728761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2544</v>
      </c>
      <c r="B7" s="89">
        <v>226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2545</v>
      </c>
      <c r="B8" s="89">
        <v>355.5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2546</v>
      </c>
      <c r="B9" s="89">
        <v>30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2547</v>
      </c>
      <c r="B10" s="89">
        <v>97.8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2548</v>
      </c>
      <c r="B11" s="89">
        <v>79.79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2549</v>
      </c>
      <c r="B12" s="89">
        <v>374.43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2550</v>
      </c>
      <c r="B13" s="89">
        <v>184.48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2551</v>
      </c>
      <c r="B14" s="89">
        <v>95.28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2552</v>
      </c>
      <c r="B15" s="89">
        <v>319.58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2553</v>
      </c>
      <c r="B16" s="89">
        <v>482.05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2554</v>
      </c>
      <c r="B17" s="89">
        <v>558.26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2555</v>
      </c>
      <c r="B18" s="89">
        <v>88.6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2556</v>
      </c>
      <c r="B19" s="89">
        <v>141.75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2557</v>
      </c>
      <c r="B20" s="90">
        <v>194.5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2558</v>
      </c>
      <c r="B21" s="90">
        <v>11.12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2559</v>
      </c>
      <c r="B22" s="89">
        <v>90.96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2560</v>
      </c>
      <c r="B23" s="89">
        <v>155.5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2561</v>
      </c>
      <c r="B24" s="89">
        <v>111.22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2562</v>
      </c>
      <c r="B25" s="89">
        <v>78.65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2563</v>
      </c>
      <c r="B26" s="89">
        <v>101.53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2564</v>
      </c>
      <c r="B27" s="90">
        <v>226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2565</v>
      </c>
      <c r="B28" s="90">
        <v>341.8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171.23</v>
      </c>
      <c r="E37" s="56">
        <f t="shared" si="1"/>
        <v>243.77</v>
      </c>
      <c r="F37" s="58">
        <f t="shared" si="1"/>
        <v>290.19</v>
      </c>
      <c r="G37" s="58">
        <f t="shared" si="1"/>
        <v>324.55</v>
      </c>
      <c r="H37" s="58">
        <f t="shared" si="1"/>
        <v>351.88</v>
      </c>
      <c r="I37" s="58">
        <f t="shared" si="1"/>
        <v>426.06</v>
      </c>
      <c r="J37" s="58">
        <f t="shared" si="1"/>
        <v>523.43</v>
      </c>
      <c r="K37" s="58">
        <f t="shared" si="1"/>
        <v>554.32</v>
      </c>
      <c r="L37" s="58">
        <f t="shared" si="1"/>
        <v>649.47</v>
      </c>
      <c r="M37" s="58">
        <f t="shared" si="1"/>
        <v>743.91</v>
      </c>
      <c r="N37" s="58">
        <f t="shared" si="1"/>
        <v>838.01</v>
      </c>
      <c r="O37" s="58">
        <f t="shared" si="1"/>
        <v>962.16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22">
        <v>2543</v>
      </c>
      <c r="J41" s="21">
        <v>96.7</v>
      </c>
      <c r="K41" s="22"/>
      <c r="L41" s="80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2544</v>
      </c>
      <c r="J42" s="21">
        <v>226</v>
      </c>
      <c r="K42" s="22"/>
      <c r="L42" s="80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22">
        <v>2545</v>
      </c>
      <c r="J43" s="21">
        <v>355.5</v>
      </c>
      <c r="K43" s="22"/>
      <c r="L43" s="80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2546</v>
      </c>
      <c r="J44" s="21">
        <v>30</v>
      </c>
      <c r="K44" s="22"/>
      <c r="L44" s="80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22">
        <v>2547</v>
      </c>
      <c r="J45" s="21">
        <v>97.8</v>
      </c>
      <c r="K45" s="22"/>
      <c r="L45" s="80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2">
        <v>2548</v>
      </c>
      <c r="J46" s="21">
        <v>79.79</v>
      </c>
      <c r="K46" s="22"/>
      <c r="L46" s="80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2">
        <v>2549</v>
      </c>
      <c r="J47" s="21">
        <v>374.43</v>
      </c>
      <c r="K47" s="22"/>
      <c r="L47" s="80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2">
        <v>2550</v>
      </c>
      <c r="J48" s="21">
        <v>184.48</v>
      </c>
      <c r="K48" s="22"/>
      <c r="L48" s="80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2">
        <v>2551</v>
      </c>
      <c r="J49" s="21">
        <v>95.28</v>
      </c>
      <c r="K49" s="22"/>
      <c r="L49" s="80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>
        <v>2552</v>
      </c>
      <c r="J50" s="21">
        <v>319.58</v>
      </c>
      <c r="K50" s="22"/>
      <c r="L50" s="80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>
        <v>2553</v>
      </c>
      <c r="J51" s="21">
        <v>482.05</v>
      </c>
      <c r="K51" s="22"/>
      <c r="L51" s="80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2">
        <v>2554</v>
      </c>
      <c r="J52" s="21">
        <v>558.26</v>
      </c>
      <c r="K52" s="22"/>
      <c r="L52" s="80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2555</v>
      </c>
      <c r="J53" s="21">
        <v>88.6</v>
      </c>
      <c r="K53" s="22"/>
      <c r="L53" s="80"/>
      <c r="S53" s="22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2">
        <v>2556</v>
      </c>
      <c r="J54" s="80">
        <v>141.75</v>
      </c>
      <c r="K54" s="22"/>
      <c r="L54" s="80"/>
      <c r="S54" s="22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2">
        <v>2557</v>
      </c>
      <c r="J55" s="21">
        <v>194.5</v>
      </c>
      <c r="K55" s="22"/>
      <c r="L55" s="80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2558</v>
      </c>
      <c r="J56" s="21">
        <v>11.12</v>
      </c>
      <c r="K56" s="22"/>
      <c r="L56" s="80"/>
      <c r="S56" s="22"/>
      <c r="W56" s="4" t="s">
        <v>0</v>
      </c>
    </row>
    <row r="57" spans="2:26" ht="21.75">
      <c r="B57" s="1"/>
      <c r="C57" s="1"/>
      <c r="D57" s="1"/>
      <c r="E57" s="1"/>
      <c r="I57" s="22">
        <v>2559</v>
      </c>
      <c r="J57" s="21">
        <v>90.96</v>
      </c>
      <c r="K57" s="22"/>
      <c r="L57" s="80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2560</v>
      </c>
      <c r="J58" s="21">
        <v>155.5</v>
      </c>
      <c r="K58" s="22"/>
      <c r="L58" s="80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71">
        <v>2561</v>
      </c>
      <c r="J59" s="21">
        <v>111.22</v>
      </c>
      <c r="K59" s="22"/>
      <c r="L59" s="80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>
        <v>2562</v>
      </c>
      <c r="J60" s="21">
        <v>78.65</v>
      </c>
      <c r="K60" s="22"/>
      <c r="L60" s="80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2563</v>
      </c>
      <c r="J61" s="21">
        <v>101.53</v>
      </c>
      <c r="K61" s="22"/>
      <c r="L61" s="80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1">
        <v>2564</v>
      </c>
      <c r="J62" s="21">
        <v>226</v>
      </c>
      <c r="K62" s="22"/>
      <c r="L62" s="80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1">
        <v>2565</v>
      </c>
      <c r="J63" s="81">
        <v>341.8</v>
      </c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82"/>
      <c r="K64" s="76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7">
        <f>IF($A$79&gt;=6,VLOOKUP($F$78,$X$3:$AC$38,$A$79-4),VLOOKUP($A$78,$X$3:$AC$38,$A$79+1))</f>
        <v>0.528231</v>
      </c>
      <c r="C80" s="77"/>
      <c r="D80" s="77"/>
      <c r="E80" s="77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7">
        <f>IF($A$79&gt;=6,VLOOKUP($F$78,$Y$58:$AD$97,$A$79-4),VLOOKUP($A$78,$Y$58:$AD$97,$A$79+1))</f>
        <v>1.08115</v>
      </c>
      <c r="C81" s="77"/>
      <c r="D81" s="77"/>
      <c r="E81" s="77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8">
        <f>B81/V6</f>
        <v>0.007392700562750343</v>
      </c>
      <c r="C83" s="78"/>
      <c r="D83" s="78"/>
      <c r="E83" s="78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9">
        <f>V4-(B80/B83)</f>
        <v>121.65564605057072</v>
      </c>
      <c r="C84" s="78"/>
      <c r="D84" s="78"/>
      <c r="E84" s="78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2023-06-07T07:16:35Z</dcterms:modified>
  <cp:category/>
  <cp:version/>
  <cp:contentType/>
  <cp:contentStatus/>
</cp:coreProperties>
</file>