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77" sheetId="1" r:id="rId1"/>
    <sheet name="P.77-H.05" sheetId="2" r:id="rId2"/>
  </sheets>
  <definedNames>
    <definedName name="_Regression_Int" localSheetId="1" hidden="1">1</definedName>
    <definedName name="Print_Area_MI">'P.77-H.05'!$A$1:$N$6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<sst xmlns="http://schemas.openxmlformats.org/spreadsheetml/2006/main" count="29" uniqueCount="24">
  <si>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</si>
  <si>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</si>
  <si>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</si>
  <si>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</si>
  <si>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</si>
  <si>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</si>
  <si>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</si>
  <si>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</si>
  <si>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</si>
  <si>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</si>
  <si>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</si>
  <si>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</si>
  <si>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</si>
  <si>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</si>
  <si>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</si>
  <si>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</si>
  <si>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</si>
  <si>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</si>
  <si>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</si>
  <si>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</si>
  <si>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</si>
  <si>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พี้นที่รับน้ำ    550    ตร.กม. </t>
  </si>
  <si>
    <t>แม่น้ำ  :  น้ำแม่ทา (P.77)</t>
  </si>
  <si>
    <t>สถานี P.77  :  บ้านสบแม่สะป๊วด อ.แม่ทา จ.ลำพูน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</si>
</sst>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sz val="14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name val="CordiaUPC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7" fillId="0" borderId="0" xfId="0" applyNumberFormat="1" applyFont="1" applyFill="1" applyAlignment="1">
      <alignment horizontal="centerContinuous"/>
    </xf>
    <xf numFmtId="2" fontId="7" fillId="0" borderId="0" xfId="0" applyNumberFormat="1" applyFont="1" applyFill="1" applyAlignment="1">
      <alignment horizontal="centerContinuous"/>
    </xf>
    <xf numFmtId="233" fontId="8" fillId="0" borderId="0" xfId="0" applyFont="1" applyFill="1" applyAlignment="1">
      <alignment horizontal="centerContinuous"/>
    </xf>
    <xf numFmtId="233" fontId="6" fillId="0" borderId="0" xfId="0" applyFont="1" applyAlignment="1">
      <alignment/>
    </xf>
    <xf numFmtId="2" fontId="7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 applyProtection="1">
      <alignment horizontal="center"/>
      <protection/>
    </xf>
    <xf numFmtId="2" fontId="6" fillId="0" borderId="14" xfId="0" applyNumberFormat="1" applyFont="1" applyBorder="1" applyAlignment="1" applyProtection="1">
      <alignment/>
      <protection/>
    </xf>
    <xf numFmtId="2" fontId="6" fillId="0" borderId="14" xfId="0" applyNumberFormat="1" applyFont="1" applyBorder="1" applyAlignment="1" applyProtection="1">
      <alignment horizontal="right"/>
      <protection/>
    </xf>
    <xf numFmtId="233" fontId="6" fillId="0" borderId="14" xfId="0" applyFont="1" applyBorder="1" applyAlignment="1">
      <alignment/>
    </xf>
    <xf numFmtId="1" fontId="6" fillId="0" borderId="0" xfId="0" applyNumberFormat="1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right"/>
      <protection/>
    </xf>
    <xf numFmtId="233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236" fontId="6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6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233" fontId="6" fillId="0" borderId="0" xfId="0" applyFont="1" applyAlignment="1">
      <alignment horizontal="center"/>
    </xf>
    <xf numFmtId="1" fontId="6" fillId="33" borderId="15" xfId="0" applyNumberFormat="1" applyFont="1" applyFill="1" applyBorder="1" applyAlignment="1" applyProtection="1">
      <alignment horizontal="center" vertical="center"/>
      <protection/>
    </xf>
    <xf numFmtId="236" fontId="6" fillId="35" borderId="16" xfId="0" applyNumberFormat="1" applyFont="1" applyFill="1" applyBorder="1" applyAlignment="1" applyProtection="1">
      <alignment horizontal="center" vertical="center"/>
      <protection/>
    </xf>
    <xf numFmtId="1" fontId="6" fillId="36" borderId="15" xfId="0" applyNumberFormat="1" applyFont="1" applyFill="1" applyBorder="1" applyAlignment="1" applyProtection="1">
      <alignment horizontal="center" vertical="center"/>
      <protection/>
    </xf>
    <xf numFmtId="236" fontId="6" fillId="33" borderId="16" xfId="0" applyNumberFormat="1" applyFont="1" applyFill="1" applyBorder="1" applyAlignment="1" applyProtection="1">
      <alignment horizontal="center" vertical="center"/>
      <protection/>
    </xf>
    <xf numFmtId="236" fontId="6" fillId="36" borderId="17" xfId="0" applyNumberFormat="1" applyFont="1" applyFill="1" applyBorder="1" applyAlignment="1">
      <alignment horizontal="center" vertical="center"/>
    </xf>
    <xf numFmtId="236" fontId="6" fillId="0" borderId="18" xfId="0" applyNumberFormat="1" applyFont="1" applyFill="1" applyBorder="1" applyAlignment="1" applyProtection="1">
      <alignment horizontal="center" vertical="center"/>
      <protection/>
    </xf>
    <xf numFmtId="236" fontId="6" fillId="36" borderId="16" xfId="0" applyNumberFormat="1" applyFont="1" applyFill="1" applyBorder="1" applyAlignment="1" applyProtection="1">
      <alignment horizontal="center" vertical="center"/>
      <protection/>
    </xf>
    <xf numFmtId="236" fontId="6" fillId="0" borderId="0" xfId="0" applyNumberFormat="1" applyFont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5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6" borderId="17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-0.031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23225"/>
          <c:w val="0.8602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'P.77-H.05'!$A$7:$A$31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'P.77-H.05'!$N$7:$N$31</c:f>
              <c:numCache>
                <c:ptCount val="25"/>
                <c:pt idx="0">
                  <c:v>58.554</c:v>
                </c:pt>
                <c:pt idx="1">
                  <c:v>86.826</c:v>
                </c:pt>
                <c:pt idx="2">
                  <c:v>90.04</c:v>
                </c:pt>
                <c:pt idx="3">
                  <c:v>122.26099999999998</c:v>
                </c:pt>
                <c:pt idx="4">
                  <c:v>27.442999999999998</c:v>
                </c:pt>
                <c:pt idx="5">
                  <c:v>48.656</c:v>
                </c:pt>
                <c:pt idx="6">
                  <c:v>122.318208</c:v>
                </c:pt>
                <c:pt idx="7">
                  <c:v>245.724192</c:v>
                </c:pt>
                <c:pt idx="8">
                  <c:v>80.34336000000002</c:v>
                </c:pt>
                <c:pt idx="9">
                  <c:v>132.08875199999997</c:v>
                </c:pt>
                <c:pt idx="10">
                  <c:v>55.70035199999999</c:v>
                </c:pt>
                <c:pt idx="11">
                  <c:v>148.704768</c:v>
                </c:pt>
                <c:pt idx="12">
                  <c:v>295.29964800000005</c:v>
                </c:pt>
                <c:pt idx="13">
                  <c:v>65.193984</c:v>
                </c:pt>
                <c:pt idx="14">
                  <c:v>84.87763199999999</c:v>
                </c:pt>
                <c:pt idx="15">
                  <c:v>64.845792</c:v>
                </c:pt>
                <c:pt idx="16">
                  <c:v>25.190000000000005</c:v>
                </c:pt>
                <c:pt idx="17">
                  <c:v>146.00000000000003</c:v>
                </c:pt>
                <c:pt idx="18">
                  <c:v>177.19000000000003</c:v>
                </c:pt>
                <c:pt idx="19">
                  <c:v>189.27999999999997</c:v>
                </c:pt>
                <c:pt idx="20">
                  <c:v>23.32</c:v>
                </c:pt>
                <c:pt idx="21">
                  <c:v>35.19</c:v>
                </c:pt>
                <c:pt idx="22">
                  <c:v>44.71623360000002</c:v>
                </c:pt>
                <c:pt idx="23">
                  <c:v>147.31398720000004</c:v>
                </c:pt>
                <c:pt idx="24">
                  <c:v>122.88409344000002</c:v>
                </c:pt>
              </c:numCache>
            </c:numRef>
          </c:val>
        </c:ser>
        <c:gapWidth val="100"/>
        <c:axId val="8578829"/>
        <c:axId val="10100598"/>
      </c:barChart>
      <c:lineChart>
        <c:grouping val="standard"/>
        <c:varyColors val="0"/>
        <c:ser>
          <c:idx val="1"/>
          <c:order val="1"/>
          <c:tx>
            <c:v>ค่าเฉลี่ย 103.0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'P.77-H.05'!$A$7:$A$31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'P.77-H.05'!$P$7:$P$30</c:f>
              <c:numCache>
                <c:ptCount val="24"/>
                <c:pt idx="0">
                  <c:v>102.98725178260868</c:v>
                </c:pt>
                <c:pt idx="1">
                  <c:v>102.98725178260868</c:v>
                </c:pt>
                <c:pt idx="2">
                  <c:v>102.98725178260868</c:v>
                </c:pt>
                <c:pt idx="3">
                  <c:v>102.98725178260868</c:v>
                </c:pt>
                <c:pt idx="4">
                  <c:v>102.98725178260868</c:v>
                </c:pt>
                <c:pt idx="5">
                  <c:v>102.98725178260868</c:v>
                </c:pt>
                <c:pt idx="6">
                  <c:v>102.98725178260868</c:v>
                </c:pt>
                <c:pt idx="7">
                  <c:v>102.98725178260868</c:v>
                </c:pt>
                <c:pt idx="8">
                  <c:v>102.98725178260868</c:v>
                </c:pt>
                <c:pt idx="9">
                  <c:v>102.98725178260868</c:v>
                </c:pt>
                <c:pt idx="10">
                  <c:v>102.98725178260868</c:v>
                </c:pt>
                <c:pt idx="11">
                  <c:v>102.98725178260868</c:v>
                </c:pt>
                <c:pt idx="12">
                  <c:v>102.98725178260868</c:v>
                </c:pt>
                <c:pt idx="13">
                  <c:v>102.98725178260868</c:v>
                </c:pt>
                <c:pt idx="14">
                  <c:v>102.98725178260868</c:v>
                </c:pt>
                <c:pt idx="15">
                  <c:v>102.98725178260868</c:v>
                </c:pt>
                <c:pt idx="16">
                  <c:v>102.98725178260868</c:v>
                </c:pt>
                <c:pt idx="17">
                  <c:v>102.98725178260868</c:v>
                </c:pt>
                <c:pt idx="18">
                  <c:v>102.98725178260868</c:v>
                </c:pt>
                <c:pt idx="19">
                  <c:v>102.98725178260868</c:v>
                </c:pt>
                <c:pt idx="20">
                  <c:v>102.98725178260868</c:v>
                </c:pt>
                <c:pt idx="21">
                  <c:v>102.98725178260868</c:v>
                </c:pt>
                <c:pt idx="22">
                  <c:v>102.98725178260868</c:v>
                </c:pt>
                <c:pt idx="23">
                  <c:v>102.98725178260868</c:v>
                </c:pt>
              </c:numCache>
            </c:numRef>
          </c:val>
          <c:smooth val="0"/>
        </c:ser>
        <c:axId val="8578829"/>
        <c:axId val="10100598"/>
      </c:lineChart>
      <c:catAx>
        <c:axId val="857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100598"/>
        <c:crossesAt val="0"/>
        <c:auto val="1"/>
        <c:lblOffset val="100"/>
        <c:tickLblSkip val="1"/>
        <c:noMultiLvlLbl val="0"/>
      </c:catAx>
      <c:valAx>
        <c:axId val="1010059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78829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6"/>
  <sheetViews>
    <sheetView showGridLines="0" zoomScalePageLayoutView="0" workbookViewId="0" topLeftCell="A22">
      <selection activeCell="Q36" sqref="Q36"/>
    </sheetView>
  </sheetViews>
  <sheetFormatPr defaultColWidth="9.83203125" defaultRowHeight="21"/>
  <cols>
    <col min="1" max="13" width="6.83203125" style="4" customWidth="1"/>
    <col min="14" max="14" width="8.16015625" style="31" customWidth="1"/>
    <col min="15" max="15" width="6.83203125" style="4" customWidth="1"/>
    <col min="16" max="16" width="11.160156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21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0.062</v>
      </c>
      <c r="C7" s="33">
        <v>1.515</v>
      </c>
      <c r="D7" s="33">
        <v>5.345</v>
      </c>
      <c r="E7" s="33">
        <v>2.882</v>
      </c>
      <c r="F7" s="33">
        <v>9.675</v>
      </c>
      <c r="G7" s="33">
        <v>27.283</v>
      </c>
      <c r="H7" s="33">
        <v>5.945</v>
      </c>
      <c r="I7" s="33">
        <v>4.639</v>
      </c>
      <c r="J7" s="33">
        <v>0.896</v>
      </c>
      <c r="K7" s="33">
        <v>0.15</v>
      </c>
      <c r="L7" s="33">
        <v>0.089</v>
      </c>
      <c r="M7" s="33">
        <v>0.073</v>
      </c>
      <c r="N7" s="35">
        <f>SUM(B7:M7)</f>
        <v>58.554</v>
      </c>
      <c r="O7" s="36">
        <f>+N7*1000000/(365*86400)</f>
        <v>1.8567351598173516</v>
      </c>
      <c r="P7" s="37">
        <f aca="true" t="shared" si="0" ref="P7:P30">$N$37</f>
        <v>102.98725178260868</v>
      </c>
    </row>
    <row r="8" spans="1:16" ht="15" customHeight="1">
      <c r="A8" s="32">
        <v>2543</v>
      </c>
      <c r="B8" s="33">
        <v>1.134</v>
      </c>
      <c r="C8" s="33">
        <v>8.402</v>
      </c>
      <c r="D8" s="33">
        <v>11.499</v>
      </c>
      <c r="E8" s="33">
        <v>9.295</v>
      </c>
      <c r="F8" s="33">
        <v>14.514</v>
      </c>
      <c r="G8" s="33">
        <v>18.893</v>
      </c>
      <c r="H8" s="33">
        <v>16.807</v>
      </c>
      <c r="I8" s="33">
        <v>4.787</v>
      </c>
      <c r="J8" s="33">
        <v>0.709</v>
      </c>
      <c r="K8" s="33">
        <v>0.354</v>
      </c>
      <c r="L8" s="33">
        <v>0.213</v>
      </c>
      <c r="M8" s="33">
        <v>0.219</v>
      </c>
      <c r="N8" s="35">
        <f aca="true" t="shared" si="1" ref="N8:N21">SUM(B8:M8)</f>
        <v>86.826</v>
      </c>
      <c r="O8" s="36">
        <f aca="true" t="shared" si="2" ref="O8:O29">+N8*1000000/(365*86400)</f>
        <v>2.753234398782344</v>
      </c>
      <c r="P8" s="37">
        <f t="shared" si="0"/>
        <v>102.98725178260868</v>
      </c>
    </row>
    <row r="9" spans="1:16" ht="15" customHeight="1">
      <c r="A9" s="32">
        <v>2544</v>
      </c>
      <c r="B9" s="33">
        <v>0</v>
      </c>
      <c r="C9" s="33">
        <v>0</v>
      </c>
      <c r="D9" s="33">
        <v>2.74</v>
      </c>
      <c r="E9" s="33">
        <v>5.88</v>
      </c>
      <c r="F9" s="33">
        <v>35.2</v>
      </c>
      <c r="G9" s="33">
        <v>21.78</v>
      </c>
      <c r="H9" s="33">
        <v>17.19</v>
      </c>
      <c r="I9" s="33">
        <v>4.2</v>
      </c>
      <c r="J9" s="33">
        <v>1.05</v>
      </c>
      <c r="K9" s="33">
        <v>0.97</v>
      </c>
      <c r="L9" s="33">
        <v>0.68</v>
      </c>
      <c r="M9" s="33">
        <v>0.35</v>
      </c>
      <c r="N9" s="35">
        <f t="shared" si="1"/>
        <v>90.04</v>
      </c>
      <c r="O9" s="36">
        <f t="shared" si="2"/>
        <v>2.8551496702181636</v>
      </c>
      <c r="P9" s="37">
        <f t="shared" si="0"/>
        <v>102.98725178260868</v>
      </c>
    </row>
    <row r="10" spans="1:16" ht="15" customHeight="1">
      <c r="A10" s="32">
        <v>2545</v>
      </c>
      <c r="B10" s="33">
        <v>0.023</v>
      </c>
      <c r="C10" s="33">
        <v>0.654</v>
      </c>
      <c r="D10" s="33">
        <v>1.038</v>
      </c>
      <c r="E10" s="33">
        <v>0.307</v>
      </c>
      <c r="F10" s="33">
        <v>14.527</v>
      </c>
      <c r="G10" s="33">
        <v>51.198</v>
      </c>
      <c r="H10" s="33">
        <v>7.951</v>
      </c>
      <c r="I10" s="33">
        <v>22.384</v>
      </c>
      <c r="J10" s="33">
        <v>9.258</v>
      </c>
      <c r="K10" s="33">
        <v>6.505</v>
      </c>
      <c r="L10" s="33">
        <v>4.372</v>
      </c>
      <c r="M10" s="33">
        <v>4.044</v>
      </c>
      <c r="N10" s="35">
        <f t="shared" si="1"/>
        <v>122.26099999999998</v>
      </c>
      <c r="O10" s="36">
        <f t="shared" si="2"/>
        <v>3.8768708777270415</v>
      </c>
      <c r="P10" s="37">
        <f t="shared" si="0"/>
        <v>102.98725178260868</v>
      </c>
    </row>
    <row r="11" spans="1:16" ht="15" customHeight="1">
      <c r="A11" s="32">
        <v>2546</v>
      </c>
      <c r="B11" s="33">
        <v>0.1</v>
      </c>
      <c r="C11" s="33">
        <v>0.375</v>
      </c>
      <c r="D11" s="33">
        <v>0.585</v>
      </c>
      <c r="E11" s="33">
        <v>3.528</v>
      </c>
      <c r="F11" s="33">
        <v>4.415</v>
      </c>
      <c r="G11" s="33">
        <v>14.808</v>
      </c>
      <c r="H11" s="33">
        <v>2.608</v>
      </c>
      <c r="I11" s="33">
        <v>0.836</v>
      </c>
      <c r="J11" s="33">
        <v>0.072</v>
      </c>
      <c r="K11" s="33">
        <v>0.054</v>
      </c>
      <c r="L11" s="33">
        <v>0.035</v>
      </c>
      <c r="M11" s="33">
        <v>0.027</v>
      </c>
      <c r="N11" s="35">
        <f t="shared" si="1"/>
        <v>27.442999999999998</v>
      </c>
      <c r="O11" s="36">
        <f t="shared" si="2"/>
        <v>0.8702118214104514</v>
      </c>
      <c r="P11" s="37">
        <f t="shared" si="0"/>
        <v>102.98725178260868</v>
      </c>
    </row>
    <row r="12" spans="1:16" ht="15" customHeight="1">
      <c r="A12" s="32">
        <v>2547</v>
      </c>
      <c r="B12" s="33">
        <v>0</v>
      </c>
      <c r="C12" s="33">
        <v>2.131</v>
      </c>
      <c r="D12" s="33">
        <v>3.151</v>
      </c>
      <c r="E12" s="33">
        <v>7.25</v>
      </c>
      <c r="F12" s="33">
        <v>8.999</v>
      </c>
      <c r="G12" s="33">
        <v>22.153</v>
      </c>
      <c r="H12" s="33">
        <v>3.311</v>
      </c>
      <c r="I12" s="33">
        <v>1.331</v>
      </c>
      <c r="J12" s="33">
        <v>0.33</v>
      </c>
      <c r="K12" s="33">
        <v>0</v>
      </c>
      <c r="L12" s="33">
        <v>0</v>
      </c>
      <c r="M12" s="33">
        <v>0</v>
      </c>
      <c r="N12" s="35">
        <f t="shared" si="1"/>
        <v>48.656</v>
      </c>
      <c r="O12" s="36">
        <f t="shared" si="2"/>
        <v>1.5428716387620498</v>
      </c>
      <c r="P12" s="37">
        <f t="shared" si="0"/>
        <v>102.98725178260868</v>
      </c>
    </row>
    <row r="13" spans="1:16" ht="15" customHeight="1">
      <c r="A13" s="32">
        <v>2548</v>
      </c>
      <c r="B13" s="33">
        <v>0.6739199999999996</v>
      </c>
      <c r="C13" s="33">
        <v>0.6963839999999997</v>
      </c>
      <c r="D13" s="33">
        <v>4.568832</v>
      </c>
      <c r="E13" s="33">
        <v>7.962624000000003</v>
      </c>
      <c r="F13" s="33">
        <v>11.592288</v>
      </c>
      <c r="G13" s="33">
        <v>56.903040000000004</v>
      </c>
      <c r="H13" s="33">
        <v>12.095999999999997</v>
      </c>
      <c r="I13" s="33">
        <v>6.520608000000003</v>
      </c>
      <c r="J13" s="33">
        <v>10.89504</v>
      </c>
      <c r="K13" s="33">
        <v>4.281984000000001</v>
      </c>
      <c r="L13" s="33">
        <v>2.978208</v>
      </c>
      <c r="M13" s="33">
        <v>3.149279999999998</v>
      </c>
      <c r="N13" s="35">
        <f t="shared" si="1"/>
        <v>122.318208</v>
      </c>
      <c r="O13" s="36">
        <f t="shared" si="2"/>
        <v>3.8786849315068492</v>
      </c>
      <c r="P13" s="37">
        <f t="shared" si="0"/>
        <v>102.98725178260868</v>
      </c>
    </row>
    <row r="14" spans="1:16" ht="15" customHeight="1">
      <c r="A14" s="32">
        <v>2549</v>
      </c>
      <c r="B14" s="33">
        <v>6.542208</v>
      </c>
      <c r="C14" s="33">
        <v>16.207776</v>
      </c>
      <c r="D14" s="33">
        <v>5.34816</v>
      </c>
      <c r="E14" s="33">
        <v>28.69343999999997</v>
      </c>
      <c r="F14" s="33">
        <v>50.62348800000001</v>
      </c>
      <c r="G14" s="33">
        <v>44.124480000000005</v>
      </c>
      <c r="H14" s="33">
        <v>29.566080000000014</v>
      </c>
      <c r="I14" s="33">
        <v>15.451776000000004</v>
      </c>
      <c r="J14" s="33">
        <v>14.014080000000002</v>
      </c>
      <c r="K14" s="33">
        <v>13.481855999999993</v>
      </c>
      <c r="L14" s="33">
        <v>10.815552000000004</v>
      </c>
      <c r="M14" s="33">
        <v>10.85529599999999</v>
      </c>
      <c r="N14" s="35">
        <f t="shared" si="1"/>
        <v>245.724192</v>
      </c>
      <c r="O14" s="36">
        <f t="shared" si="2"/>
        <v>7.79186301369863</v>
      </c>
      <c r="P14" s="37">
        <f t="shared" si="0"/>
        <v>102.98725178260868</v>
      </c>
    </row>
    <row r="15" spans="1:16" ht="15" customHeight="1">
      <c r="A15" s="32">
        <v>2550</v>
      </c>
      <c r="B15" s="33">
        <v>1.1750399999999999</v>
      </c>
      <c r="C15" s="33">
        <v>12.79584</v>
      </c>
      <c r="D15" s="33">
        <v>9.249120000000001</v>
      </c>
      <c r="E15" s="33">
        <v>4.868640000000013</v>
      </c>
      <c r="F15" s="33">
        <v>8.000639999999999</v>
      </c>
      <c r="G15" s="33">
        <v>17.68608</v>
      </c>
      <c r="H15" s="33">
        <v>14.014080000000002</v>
      </c>
      <c r="I15" s="33">
        <v>4.199040000000001</v>
      </c>
      <c r="J15" s="33">
        <v>2.98944</v>
      </c>
      <c r="K15" s="33">
        <v>1.8619199999999996</v>
      </c>
      <c r="L15" s="33">
        <v>1.7539200000000041</v>
      </c>
      <c r="M15" s="33">
        <v>1.7495999999999996</v>
      </c>
      <c r="N15" s="35">
        <f t="shared" si="1"/>
        <v>80.34336000000002</v>
      </c>
      <c r="O15" s="36">
        <f t="shared" si="2"/>
        <v>2.547671232876713</v>
      </c>
      <c r="P15" s="37">
        <f t="shared" si="0"/>
        <v>102.98725178260868</v>
      </c>
    </row>
    <row r="16" spans="1:16" ht="15" customHeight="1">
      <c r="A16" s="32">
        <v>2551</v>
      </c>
      <c r="B16" s="33">
        <v>0.988416</v>
      </c>
      <c r="C16" s="33">
        <v>2.612736</v>
      </c>
      <c r="D16" s="33">
        <v>6.9655679999999975</v>
      </c>
      <c r="E16" s="33">
        <v>2.7168479999999837</v>
      </c>
      <c r="F16" s="33">
        <v>10.349856000000003</v>
      </c>
      <c r="G16" s="33">
        <v>44.72496</v>
      </c>
      <c r="H16" s="33">
        <v>34.117632</v>
      </c>
      <c r="I16" s="33">
        <v>21.529151999999996</v>
      </c>
      <c r="J16" s="33">
        <v>2.340576</v>
      </c>
      <c r="K16" s="33">
        <v>2.3924159999999994</v>
      </c>
      <c r="L16" s="33">
        <v>2.023488</v>
      </c>
      <c r="M16" s="33">
        <v>1.3271039999999996</v>
      </c>
      <c r="N16" s="35">
        <f t="shared" si="1"/>
        <v>132.08875199999997</v>
      </c>
      <c r="O16" s="36">
        <f t="shared" si="2"/>
        <v>4.1885068493150674</v>
      </c>
      <c r="P16" s="37">
        <f t="shared" si="0"/>
        <v>102.98725178260868</v>
      </c>
    </row>
    <row r="17" spans="1:16" ht="15" customHeight="1">
      <c r="A17" s="32">
        <v>2552</v>
      </c>
      <c r="B17" s="33">
        <v>1.1413440000000004</v>
      </c>
      <c r="C17" s="33">
        <v>3.4611840000000003</v>
      </c>
      <c r="D17" s="33">
        <v>2.5168319999999995</v>
      </c>
      <c r="E17" s="33">
        <v>8.262432000000002</v>
      </c>
      <c r="F17" s="33">
        <v>4.745088</v>
      </c>
      <c r="G17" s="33">
        <v>14.646527999999998</v>
      </c>
      <c r="H17" s="33">
        <v>12.794976</v>
      </c>
      <c r="I17" s="33">
        <v>6.554303999999998</v>
      </c>
      <c r="J17" s="33">
        <v>1.3737599999999999</v>
      </c>
      <c r="K17" s="33">
        <v>0.07603200000000004</v>
      </c>
      <c r="L17" s="33">
        <v>0.07257600000000004</v>
      </c>
      <c r="M17" s="33">
        <v>0.055296000000000026</v>
      </c>
      <c r="N17" s="35">
        <f t="shared" si="1"/>
        <v>55.70035199999999</v>
      </c>
      <c r="O17" s="36">
        <f t="shared" si="2"/>
        <v>1.7662465753424652</v>
      </c>
      <c r="P17" s="37">
        <f t="shared" si="0"/>
        <v>102.98725178260868</v>
      </c>
    </row>
    <row r="18" spans="1:16" ht="15" customHeight="1">
      <c r="A18" s="32">
        <v>2553</v>
      </c>
      <c r="B18" s="33">
        <v>0</v>
      </c>
      <c r="C18" s="33">
        <v>0</v>
      </c>
      <c r="D18" s="33">
        <v>0.7179840000000004</v>
      </c>
      <c r="E18" s="33">
        <v>1.5370560000000004</v>
      </c>
      <c r="F18" s="33">
        <v>48.862656</v>
      </c>
      <c r="G18" s="33">
        <v>47.86300800000001</v>
      </c>
      <c r="H18" s="33">
        <v>27.916704</v>
      </c>
      <c r="I18" s="33">
        <v>10.331712000000001</v>
      </c>
      <c r="J18" s="33">
        <v>3.689279999999999</v>
      </c>
      <c r="K18" s="33">
        <v>1.5897600000000003</v>
      </c>
      <c r="L18" s="33">
        <v>1.4394240000000007</v>
      </c>
      <c r="M18" s="33">
        <v>4.757183999999999</v>
      </c>
      <c r="N18" s="35">
        <f t="shared" si="1"/>
        <v>148.704768</v>
      </c>
      <c r="O18" s="36">
        <f t="shared" si="2"/>
        <v>4.715397260273972</v>
      </c>
      <c r="P18" s="37">
        <f t="shared" si="0"/>
        <v>102.98725178260868</v>
      </c>
    </row>
    <row r="19" spans="1:16" ht="15" customHeight="1">
      <c r="A19" s="32">
        <v>2554</v>
      </c>
      <c r="B19" s="33">
        <v>6.725375999999999</v>
      </c>
      <c r="C19" s="33">
        <v>29.824416000000003</v>
      </c>
      <c r="D19" s="33">
        <v>19.484064</v>
      </c>
      <c r="E19" s="33">
        <v>30.16483199999999</v>
      </c>
      <c r="F19" s="33">
        <v>63.960192</v>
      </c>
      <c r="G19" s="33">
        <v>88.50038400000003</v>
      </c>
      <c r="H19" s="33">
        <v>40.21315200000001</v>
      </c>
      <c r="I19" s="33">
        <v>8.206272000000004</v>
      </c>
      <c r="J19" s="33">
        <v>3.3341760000000003</v>
      </c>
      <c r="K19" s="33">
        <v>2.062368</v>
      </c>
      <c r="L19" s="33">
        <v>1.2242880000000027</v>
      </c>
      <c r="M19" s="33">
        <v>1.6001279999999998</v>
      </c>
      <c r="N19" s="35">
        <f t="shared" si="1"/>
        <v>295.29964800000005</v>
      </c>
      <c r="O19" s="36">
        <f t="shared" si="2"/>
        <v>9.363890410958906</v>
      </c>
      <c r="P19" s="37">
        <f t="shared" si="0"/>
        <v>102.98725178260868</v>
      </c>
    </row>
    <row r="20" spans="1:16" ht="15" customHeight="1">
      <c r="A20" s="32">
        <v>2555</v>
      </c>
      <c r="B20" s="33">
        <v>4.3156799999999995</v>
      </c>
      <c r="C20" s="33">
        <v>3.894047999999999</v>
      </c>
      <c r="D20" s="33">
        <v>0.6177600000000001</v>
      </c>
      <c r="E20" s="33">
        <v>0.57024</v>
      </c>
      <c r="F20" s="33">
        <v>3.288384</v>
      </c>
      <c r="G20" s="33">
        <v>30.097440000000006</v>
      </c>
      <c r="H20" s="33">
        <v>12.700800000000003</v>
      </c>
      <c r="I20" s="33">
        <v>3.97872</v>
      </c>
      <c r="J20" s="33">
        <v>3.2166719999999986</v>
      </c>
      <c r="K20" s="33">
        <v>0.875232</v>
      </c>
      <c r="L20" s="33">
        <v>0.8207999999999999</v>
      </c>
      <c r="M20" s="33">
        <v>0.8182079999999996</v>
      </c>
      <c r="N20" s="35">
        <f t="shared" si="1"/>
        <v>65.193984</v>
      </c>
      <c r="O20" s="36">
        <f t="shared" si="2"/>
        <v>2.0672876712328767</v>
      </c>
      <c r="P20" s="37">
        <f t="shared" si="0"/>
        <v>102.98725178260868</v>
      </c>
    </row>
    <row r="21" spans="1:16" ht="15" customHeight="1">
      <c r="A21" s="32">
        <v>2556</v>
      </c>
      <c r="B21" s="33">
        <v>0.5693760000000001</v>
      </c>
      <c r="C21" s="33">
        <v>0.683424</v>
      </c>
      <c r="D21" s="33">
        <v>0.6099840000000001</v>
      </c>
      <c r="E21" s="33">
        <v>10.245312000000002</v>
      </c>
      <c r="F21" s="33">
        <v>11.870496</v>
      </c>
      <c r="G21" s="33">
        <v>20.901888</v>
      </c>
      <c r="H21" s="33">
        <v>27.727487999999994</v>
      </c>
      <c r="I21" s="33">
        <v>8.592480000000002</v>
      </c>
      <c r="J21" s="33">
        <v>2.1254399999999993</v>
      </c>
      <c r="K21" s="33">
        <v>0.98496</v>
      </c>
      <c r="L21" s="33">
        <v>0.303264</v>
      </c>
      <c r="M21" s="33">
        <v>0.2635199999999999</v>
      </c>
      <c r="N21" s="35">
        <f t="shared" si="1"/>
        <v>84.87763199999999</v>
      </c>
      <c r="O21" s="36">
        <f t="shared" si="2"/>
        <v>2.69145205479452</v>
      </c>
      <c r="P21" s="37">
        <f t="shared" si="0"/>
        <v>102.98725178260868</v>
      </c>
    </row>
    <row r="22" spans="1:16" ht="15" customHeight="1">
      <c r="A22" s="32">
        <v>2557</v>
      </c>
      <c r="B22" s="33">
        <v>0.37583999999999995</v>
      </c>
      <c r="C22" s="33">
        <v>4.276800000000001</v>
      </c>
      <c r="D22" s="33">
        <v>1.781568</v>
      </c>
      <c r="E22" s="33">
        <v>5.179679999999999</v>
      </c>
      <c r="F22" s="33">
        <v>14.332896000000003</v>
      </c>
      <c r="G22" s="33">
        <v>24.268032</v>
      </c>
      <c r="H22" s="33">
        <v>5.274719999999999</v>
      </c>
      <c r="I22" s="33">
        <v>5.1667200000000015</v>
      </c>
      <c r="J22" s="33">
        <v>1.1370240000000007</v>
      </c>
      <c r="K22" s="33">
        <v>2.6343360000000007</v>
      </c>
      <c r="L22" s="33">
        <v>0.4181760000000001</v>
      </c>
      <c r="M22" s="33">
        <v>0</v>
      </c>
      <c r="N22" s="35">
        <f aca="true" t="shared" si="3" ref="N22:N27">SUM(B22:M22)</f>
        <v>64.845792</v>
      </c>
      <c r="O22" s="36">
        <f t="shared" si="2"/>
        <v>2.056246575342466</v>
      </c>
      <c r="P22" s="37">
        <f t="shared" si="0"/>
        <v>102.98725178260868</v>
      </c>
    </row>
    <row r="23" spans="1:16" ht="15" customHeight="1">
      <c r="A23" s="32">
        <v>2558</v>
      </c>
      <c r="B23" s="33">
        <v>0.18</v>
      </c>
      <c r="C23" s="33">
        <v>0.08</v>
      </c>
      <c r="D23" s="33">
        <v>0.04</v>
      </c>
      <c r="E23" s="33">
        <v>0.01</v>
      </c>
      <c r="F23" s="33">
        <v>9.14</v>
      </c>
      <c r="G23" s="33">
        <v>4.48</v>
      </c>
      <c r="H23" s="33">
        <v>5.89</v>
      </c>
      <c r="I23" s="33">
        <v>4.1</v>
      </c>
      <c r="J23" s="33">
        <v>0.91</v>
      </c>
      <c r="K23" s="33">
        <v>0.1</v>
      </c>
      <c r="L23" s="33">
        <v>0.16</v>
      </c>
      <c r="M23" s="33">
        <v>0.1</v>
      </c>
      <c r="N23" s="35">
        <f t="shared" si="3"/>
        <v>25.190000000000005</v>
      </c>
      <c r="O23" s="36">
        <f t="shared" si="2"/>
        <v>0.79876966007103</v>
      </c>
      <c r="P23" s="37">
        <f t="shared" si="0"/>
        <v>102.98725178260868</v>
      </c>
    </row>
    <row r="24" spans="1:16" ht="15" customHeight="1">
      <c r="A24" s="32">
        <v>2559</v>
      </c>
      <c r="B24" s="33">
        <v>1.98</v>
      </c>
      <c r="C24" s="33">
        <v>2.96</v>
      </c>
      <c r="D24" s="33">
        <v>9.63</v>
      </c>
      <c r="E24" s="33">
        <v>5.73</v>
      </c>
      <c r="F24" s="33">
        <v>5.51</v>
      </c>
      <c r="G24" s="33">
        <v>38.74</v>
      </c>
      <c r="H24" s="33">
        <v>44.33</v>
      </c>
      <c r="I24" s="33">
        <v>30.28</v>
      </c>
      <c r="J24" s="33">
        <v>5.56</v>
      </c>
      <c r="K24" s="33">
        <v>0.65</v>
      </c>
      <c r="L24" s="33">
        <v>0.48</v>
      </c>
      <c r="M24" s="33">
        <v>0.15</v>
      </c>
      <c r="N24" s="35">
        <f t="shared" si="3"/>
        <v>146.00000000000003</v>
      </c>
      <c r="O24" s="36">
        <f t="shared" si="2"/>
        <v>4.629629629629631</v>
      </c>
      <c r="P24" s="37">
        <f t="shared" si="0"/>
        <v>102.98725178260868</v>
      </c>
    </row>
    <row r="25" spans="1:16" ht="15" customHeight="1">
      <c r="A25" s="32">
        <v>2560</v>
      </c>
      <c r="B25" s="33">
        <v>0.76</v>
      </c>
      <c r="C25" s="33">
        <v>17.12</v>
      </c>
      <c r="D25" s="33">
        <v>7.28</v>
      </c>
      <c r="E25" s="33">
        <v>7.97</v>
      </c>
      <c r="F25" s="33">
        <v>9.62</v>
      </c>
      <c r="G25" s="33">
        <v>30.34</v>
      </c>
      <c r="H25" s="33">
        <v>65.89</v>
      </c>
      <c r="I25" s="33">
        <v>16.31</v>
      </c>
      <c r="J25" s="33">
        <v>9.44</v>
      </c>
      <c r="K25" s="33">
        <v>7.09</v>
      </c>
      <c r="L25" s="33">
        <v>2.66</v>
      </c>
      <c r="M25" s="33">
        <v>2.71</v>
      </c>
      <c r="N25" s="35">
        <f t="shared" si="3"/>
        <v>177.19000000000003</v>
      </c>
      <c r="O25" s="36">
        <f t="shared" si="2"/>
        <v>5.618658041603248</v>
      </c>
      <c r="P25" s="37">
        <f t="shared" si="0"/>
        <v>102.98725178260868</v>
      </c>
    </row>
    <row r="26" spans="1:16" ht="15" customHeight="1">
      <c r="A26" s="32">
        <v>2561</v>
      </c>
      <c r="B26" s="33">
        <v>1.16</v>
      </c>
      <c r="C26" s="33">
        <v>1.9</v>
      </c>
      <c r="D26" s="33">
        <v>1.18</v>
      </c>
      <c r="E26" s="33">
        <v>11.02</v>
      </c>
      <c r="F26" s="33">
        <v>12.53</v>
      </c>
      <c r="G26" s="33">
        <v>2.88</v>
      </c>
      <c r="H26" s="33">
        <v>30.73</v>
      </c>
      <c r="I26" s="33">
        <v>56.89</v>
      </c>
      <c r="J26" s="33">
        <v>33.57</v>
      </c>
      <c r="K26" s="33">
        <v>32.47</v>
      </c>
      <c r="L26" s="33">
        <v>4.66</v>
      </c>
      <c r="M26" s="33">
        <v>0.29</v>
      </c>
      <c r="N26" s="35">
        <f t="shared" si="3"/>
        <v>189.27999999999997</v>
      </c>
      <c r="O26" s="36">
        <f t="shared" si="2"/>
        <v>6.00202942668696</v>
      </c>
      <c r="P26" s="37">
        <f t="shared" si="0"/>
        <v>102.98725178260868</v>
      </c>
    </row>
    <row r="27" spans="1:16" ht="15" customHeight="1">
      <c r="A27" s="32">
        <v>2562</v>
      </c>
      <c r="B27" s="33">
        <v>0.07</v>
      </c>
      <c r="C27" s="33">
        <v>0.73</v>
      </c>
      <c r="D27" s="33">
        <v>0.05</v>
      </c>
      <c r="E27" s="33">
        <v>0.04</v>
      </c>
      <c r="F27" s="33">
        <v>3.9</v>
      </c>
      <c r="G27" s="33">
        <v>15.77</v>
      </c>
      <c r="H27" s="33">
        <v>0.22</v>
      </c>
      <c r="I27" s="33">
        <v>0.1</v>
      </c>
      <c r="J27" s="33">
        <v>1.02</v>
      </c>
      <c r="K27" s="33">
        <v>1.32</v>
      </c>
      <c r="L27" s="33">
        <v>0.05</v>
      </c>
      <c r="M27" s="33">
        <v>0.05</v>
      </c>
      <c r="N27" s="35">
        <f t="shared" si="3"/>
        <v>23.32</v>
      </c>
      <c r="O27" s="36">
        <f t="shared" si="2"/>
        <v>0.7394723490613901</v>
      </c>
      <c r="P27" s="37">
        <f t="shared" si="0"/>
        <v>102.98725178260868</v>
      </c>
    </row>
    <row r="28" spans="1:16" ht="15" customHeight="1">
      <c r="A28" s="32">
        <v>2563</v>
      </c>
      <c r="B28" s="33">
        <v>0</v>
      </c>
      <c r="C28" s="33">
        <v>0</v>
      </c>
      <c r="D28" s="33">
        <v>1.4</v>
      </c>
      <c r="E28" s="33">
        <v>4.82</v>
      </c>
      <c r="F28" s="33">
        <v>16.28</v>
      </c>
      <c r="G28" s="33">
        <v>6.88</v>
      </c>
      <c r="H28" s="33">
        <v>2.56</v>
      </c>
      <c r="I28" s="33">
        <v>2.64</v>
      </c>
      <c r="J28" s="33">
        <v>0.47</v>
      </c>
      <c r="K28" s="33">
        <v>0.14</v>
      </c>
      <c r="L28" s="33">
        <v>0</v>
      </c>
      <c r="M28" s="33">
        <v>0</v>
      </c>
      <c r="N28" s="35">
        <f>SUM(B28:M28)</f>
        <v>35.19</v>
      </c>
      <c r="O28" s="36">
        <f t="shared" si="2"/>
        <v>1.1158675799086757</v>
      </c>
      <c r="P28" s="37">
        <f t="shared" si="0"/>
        <v>102.98725178260868</v>
      </c>
    </row>
    <row r="29" spans="1:16" ht="15" customHeight="1">
      <c r="A29" s="32">
        <v>2564</v>
      </c>
      <c r="B29" s="33">
        <v>0</v>
      </c>
      <c r="C29" s="33">
        <v>0.07223040000000006</v>
      </c>
      <c r="D29" s="33">
        <v>0.46310400000000007</v>
      </c>
      <c r="E29" s="33">
        <v>2.3319360000000002</v>
      </c>
      <c r="F29" s="33">
        <v>6.026400000000001</v>
      </c>
      <c r="G29" s="33">
        <v>22.177152000000003</v>
      </c>
      <c r="H29" s="33">
        <v>8.838720000000002</v>
      </c>
      <c r="I29" s="33">
        <v>3.9450240000000005</v>
      </c>
      <c r="J29" s="33">
        <v>0.7154784000000003</v>
      </c>
      <c r="K29" s="33">
        <v>0.04829760000000004</v>
      </c>
      <c r="L29" s="33">
        <v>0.04803840000000004</v>
      </c>
      <c r="M29" s="33">
        <v>0.04985280000000004</v>
      </c>
      <c r="N29" s="35">
        <f>SUM(B29:M29)</f>
        <v>44.71623360000002</v>
      </c>
      <c r="O29" s="36">
        <f t="shared" si="2"/>
        <v>1.4179424657534252</v>
      </c>
      <c r="P29" s="37">
        <f t="shared" si="0"/>
        <v>102.98725178260868</v>
      </c>
    </row>
    <row r="30" spans="1:16" ht="15" customHeight="1">
      <c r="A30" s="32">
        <v>2565</v>
      </c>
      <c r="B30" s="33">
        <v>0.11430720000000004</v>
      </c>
      <c r="C30" s="33">
        <v>7.121088000000004</v>
      </c>
      <c r="D30" s="33">
        <v>1.1093760000000006</v>
      </c>
      <c r="E30" s="33">
        <v>8.733312000000003</v>
      </c>
      <c r="F30" s="33">
        <v>38.375424000000024</v>
      </c>
      <c r="G30" s="33">
        <v>47.93515200000001</v>
      </c>
      <c r="H30" s="33">
        <v>33.64329599999999</v>
      </c>
      <c r="I30" s="33">
        <v>9.420192000000004</v>
      </c>
      <c r="J30" s="33">
        <v>0.24382079999999995</v>
      </c>
      <c r="K30" s="33">
        <v>0.21720959999999984</v>
      </c>
      <c r="L30" s="33">
        <v>0.19033919999999988</v>
      </c>
      <c r="M30" s="33">
        <v>0.2104703999999999</v>
      </c>
      <c r="N30" s="35">
        <f>SUM(B30:M30)</f>
        <v>147.31398720000004</v>
      </c>
      <c r="O30" s="36">
        <f>+N30*1000000/(365*86400)</f>
        <v>4.671295890410961</v>
      </c>
      <c r="P30" s="37">
        <f t="shared" si="0"/>
        <v>102.98725178260868</v>
      </c>
    </row>
    <row r="31" spans="1:16" ht="15" customHeight="1">
      <c r="A31" s="40">
        <v>2566</v>
      </c>
      <c r="B31" s="41">
        <v>0.19267199999999984</v>
      </c>
      <c r="C31" s="41">
        <v>0.19751039999999975</v>
      </c>
      <c r="D31" s="41">
        <v>0.2014847999999999</v>
      </c>
      <c r="E31" s="41">
        <v>0.24706943999999997</v>
      </c>
      <c r="F31" s="41">
        <v>0.23086079999999995</v>
      </c>
      <c r="G31" s="41">
        <v>38.272176</v>
      </c>
      <c r="H31" s="41">
        <v>59.032800000000016</v>
      </c>
      <c r="I31" s="41">
        <v>19.039104000000002</v>
      </c>
      <c r="J31" s="41">
        <v>3.5830080000000013</v>
      </c>
      <c r="K31" s="41">
        <v>1.887407999999999</v>
      </c>
      <c r="L31" s="41"/>
      <c r="M31" s="41"/>
      <c r="N31" s="42">
        <f>SUM(B31:M31)</f>
        <v>122.88409344000002</v>
      </c>
      <c r="O31" s="43">
        <f>+N31*1000000/(365*86400)</f>
        <v>3.8966290410958906</v>
      </c>
      <c r="P31" s="37"/>
    </row>
    <row r="32" spans="1:16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4" t="s">
        <v>19</v>
      </c>
      <c r="B36" s="38">
        <f>MAX(B7:B30)</f>
        <v>6.725375999999999</v>
      </c>
      <c r="C36" s="38">
        <f aca="true" t="shared" si="4" ref="C36:M36">MAX(C7:C29)</f>
        <v>29.824416000000003</v>
      </c>
      <c r="D36" s="38">
        <f t="shared" si="4"/>
        <v>19.484064</v>
      </c>
      <c r="E36" s="38">
        <f t="shared" si="4"/>
        <v>30.16483199999999</v>
      </c>
      <c r="F36" s="38">
        <f t="shared" si="4"/>
        <v>63.960192</v>
      </c>
      <c r="G36" s="38">
        <f t="shared" si="4"/>
        <v>88.50038400000003</v>
      </c>
      <c r="H36" s="38">
        <f t="shared" si="4"/>
        <v>65.89</v>
      </c>
      <c r="I36" s="38">
        <f t="shared" si="4"/>
        <v>56.89</v>
      </c>
      <c r="J36" s="38">
        <f t="shared" si="4"/>
        <v>33.57</v>
      </c>
      <c r="K36" s="38">
        <f t="shared" si="4"/>
        <v>32.47</v>
      </c>
      <c r="L36" s="38">
        <f t="shared" si="4"/>
        <v>10.815552000000004</v>
      </c>
      <c r="M36" s="38">
        <f t="shared" si="4"/>
        <v>10.85529599999999</v>
      </c>
      <c r="N36" s="38">
        <f>MAX(N7:N30)</f>
        <v>295.29964800000005</v>
      </c>
      <c r="O36" s="36">
        <f>+N36*1000000/(365*86400)</f>
        <v>9.363890410958906</v>
      </c>
      <c r="P36" s="39"/>
    </row>
    <row r="37" spans="1:16" ht="15" customHeight="1">
      <c r="A37" s="34" t="s">
        <v>16</v>
      </c>
      <c r="B37" s="38">
        <f>AVERAGE(B7:B30)</f>
        <v>1.1704378</v>
      </c>
      <c r="C37" s="38">
        <f aca="true" t="shared" si="5" ref="C37:M37">AVERAGE(C7:C29)</f>
        <v>4.799645147826086</v>
      </c>
      <c r="D37" s="38">
        <f t="shared" si="5"/>
        <v>4.185259826086957</v>
      </c>
      <c r="E37" s="38">
        <f t="shared" si="5"/>
        <v>7.011523478260867</v>
      </c>
      <c r="F37" s="38">
        <f t="shared" si="5"/>
        <v>16.433147130434783</v>
      </c>
      <c r="G37" s="38">
        <f t="shared" si="5"/>
        <v>29.00426052173913</v>
      </c>
      <c r="H37" s="38">
        <f t="shared" si="5"/>
        <v>18.638797913043483</v>
      </c>
      <c r="I37" s="38">
        <f t="shared" si="5"/>
        <v>10.56403513043478</v>
      </c>
      <c r="J37" s="38">
        <f t="shared" si="5"/>
        <v>4.744172452173912</v>
      </c>
      <c r="K37" s="38">
        <f t="shared" si="5"/>
        <v>3.482267895652173</v>
      </c>
      <c r="L37" s="38">
        <f t="shared" si="5"/>
        <v>1.5346406260869572</v>
      </c>
      <c r="M37" s="38">
        <f t="shared" si="5"/>
        <v>1.4190638608695645</v>
      </c>
      <c r="N37" s="38">
        <f>SUM(B37:M37)</f>
        <v>102.98725178260868</v>
      </c>
      <c r="O37" s="36">
        <f>+N37*1000000/(365*86400)</f>
        <v>3.26570433100611</v>
      </c>
      <c r="P37" s="39"/>
    </row>
    <row r="38" spans="1:16" ht="15" customHeight="1">
      <c r="A38" s="34" t="s">
        <v>20</v>
      </c>
      <c r="B38" s="38">
        <f>MIN(B7:B30)</f>
        <v>0</v>
      </c>
      <c r="C38" s="38">
        <f aca="true" t="shared" si="6" ref="C38:M38">MIN(C7:C29)</f>
        <v>0</v>
      </c>
      <c r="D38" s="38">
        <f t="shared" si="6"/>
        <v>0.04</v>
      </c>
      <c r="E38" s="38">
        <f t="shared" si="6"/>
        <v>0.01</v>
      </c>
      <c r="F38" s="38">
        <f t="shared" si="6"/>
        <v>3.288384</v>
      </c>
      <c r="G38" s="38">
        <f t="shared" si="6"/>
        <v>2.88</v>
      </c>
      <c r="H38" s="38">
        <f t="shared" si="6"/>
        <v>0.22</v>
      </c>
      <c r="I38" s="38">
        <f t="shared" si="6"/>
        <v>0.1</v>
      </c>
      <c r="J38" s="38">
        <f t="shared" si="6"/>
        <v>0.072</v>
      </c>
      <c r="K38" s="38">
        <f t="shared" si="6"/>
        <v>0</v>
      </c>
      <c r="L38" s="38">
        <f t="shared" si="6"/>
        <v>0</v>
      </c>
      <c r="M38" s="38">
        <f t="shared" si="6"/>
        <v>0</v>
      </c>
      <c r="N38" s="38">
        <f>MIN(N7:N30)</f>
        <v>23.32</v>
      </c>
      <c r="O38" s="36">
        <f>+N38*1000000/(365*86400)</f>
        <v>0.7394723490613901</v>
      </c>
      <c r="P38" s="39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2016-07-11T03:19:14Z</cp:lastPrinted>
  <dcterms:created xsi:type="dcterms:W3CDTF">1994-01-31T08:04:27Z</dcterms:created>
  <dcterms:modified xsi:type="dcterms:W3CDTF">2024-02-20T02:48:34Z</dcterms:modified>
  <cp:category/>
  <cp:version/>
  <cp:contentType/>
  <cp:contentStatus/>
</cp:coreProperties>
</file>