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<sst xmlns="http://schemas.openxmlformats.org/spreadsheetml/2006/main" count="50" uniqueCount="25">
  <si>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</si>
  <si>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</si>
  <si>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</si>
  <si>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</si>
  <si>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</si>
  <si>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</si>
  <si>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</si>
  <si>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</si>
  <si>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</si>
  <si>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</si>
  <si>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</si>
  <si>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</si>
  <si>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</si>
  <si>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</si>
  <si>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</si>
  <si>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</si>
  <si>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</si>
  <si>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</si>
  <si>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</si>
  <si>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</si>
  <si>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</si>
  <si>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</si>
  <si>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</si>
  <si>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P.79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</si>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</sst>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P.79'!$D$36:$O$36</c:f>
              <c:numCache/>
            </c:numRef>
          </c:xVal>
          <c:yVal>
            <c:numRef>
              <c:f>'Return P.79'!$D$37:$O$37</c:f>
              <c:numCache/>
            </c:numRef>
          </c:yVal>
          <c:smooth val="0"/>
        </c:ser>
        <c:axId val="26303788"/>
        <c:axId val="35407501"/>
      </c:scatterChart>
      <c:valAx>
        <c:axId val="263037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407501"/>
        <c:crossesAt val="10"/>
        <c:crossBetween val="midCat"/>
        <c:dispUnits/>
        <c:majorUnit val="10"/>
      </c:valAx>
      <c:valAx>
        <c:axId val="3540750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30378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G84" sqref="G8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23</v>
      </c>
      <c r="B3" s="90"/>
      <c r="C3" s="90"/>
      <c r="D3" s="9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22</v>
      </c>
      <c r="B4" s="93"/>
      <c r="C4" s="93"/>
      <c r="D4" s="9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AVERAGE(J41:J61)</f>
        <v>56.731904761904765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7" t="s">
        <v>1</v>
      </c>
      <c r="B5" s="88" t="s">
        <v>19</v>
      </c>
      <c r="C5" s="87" t="s">
        <v>1</v>
      </c>
      <c r="D5" s="8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(VAR(J41:J61))</f>
        <v>3344.8648861904753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3">
        <v>2544</v>
      </c>
      <c r="B6" s="84">
        <v>274</v>
      </c>
      <c r="C6" s="85"/>
      <c r="D6" s="86"/>
      <c r="E6" s="1"/>
      <c r="F6" s="2"/>
      <c r="K6" s="4" t="s">
        <v>7</v>
      </c>
      <c r="M6" s="9" t="s">
        <v>0</v>
      </c>
      <c r="T6" s="4" t="s">
        <v>8</v>
      </c>
      <c r="V6" s="10">
        <f>STDEV(J41:J61)</f>
        <v>57.83480687432505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12">
        <v>34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12">
        <v>33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12">
        <v>67.8</v>
      </c>
      <c r="C9" s="13"/>
      <c r="D9" s="14"/>
      <c r="E9" s="16"/>
      <c r="F9" s="16"/>
      <c r="U9" s="2" t="s">
        <v>16</v>
      </c>
      <c r="V9" s="17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12">
        <v>63.8</v>
      </c>
      <c r="C10" s="13"/>
      <c r="D10" s="14"/>
      <c r="E10" s="18"/>
      <c r="F10" s="19"/>
      <c r="U10" s="2" t="s">
        <v>17</v>
      </c>
      <c r="V10" s="17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12">
        <v>27.64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12">
        <v>6.7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12">
        <v>36.75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12">
        <v>12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12">
        <v>86.24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12">
        <v>82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12">
        <v>31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12">
        <v>27.25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12">
        <v>64.5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26">
        <v>13.62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26">
        <v>38.9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12">
        <v>58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12">
        <v>84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12">
        <v>19.39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12">
        <v>116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12">
        <v>14.78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2"/>
      <c r="C37" s="56" t="s">
        <v>2</v>
      </c>
      <c r="D37" s="57">
        <f aca="true" t="shared" si="1" ref="D37:O37">ROUND((((-LN(-LN(1-1/D36)))+$B$83*$B$84)/$B$83),2)</f>
        <v>48.15</v>
      </c>
      <c r="E37" s="56">
        <f t="shared" si="1"/>
        <v>77.15</v>
      </c>
      <c r="F37" s="58">
        <f t="shared" si="1"/>
        <v>95.71</v>
      </c>
      <c r="G37" s="58">
        <f t="shared" si="1"/>
        <v>109.45</v>
      </c>
      <c r="H37" s="58">
        <f t="shared" si="1"/>
        <v>120.37</v>
      </c>
      <c r="I37" s="58">
        <f t="shared" si="1"/>
        <v>150.03</v>
      </c>
      <c r="J37" s="58">
        <f t="shared" si="1"/>
        <v>188.96</v>
      </c>
      <c r="K37" s="58">
        <f t="shared" si="1"/>
        <v>201.31</v>
      </c>
      <c r="L37" s="58">
        <f t="shared" si="1"/>
        <v>239.35</v>
      </c>
      <c r="M37" s="58">
        <f t="shared" si="1"/>
        <v>277.11</v>
      </c>
      <c r="N37" s="58">
        <f t="shared" si="1"/>
        <v>314.74</v>
      </c>
      <c r="O37" s="58">
        <f t="shared" si="1"/>
        <v>364.38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2"/>
      <c r="C41" s="52"/>
      <c r="D41" s="52"/>
      <c r="E41" s="19"/>
      <c r="G41" s="66" t="s">
        <v>20</v>
      </c>
      <c r="I41" s="22">
        <v>2544</v>
      </c>
      <c r="J41" s="21">
        <v>274</v>
      </c>
      <c r="K41" s="22"/>
      <c r="S41" s="22"/>
      <c r="Y41" s="6"/>
      <c r="Z41" s="6"/>
      <c r="AA41" s="6"/>
      <c r="AB41" s="6"/>
    </row>
    <row r="42" spans="1:28" ht="18.75">
      <c r="A42" s="20"/>
      <c r="B42" s="50"/>
      <c r="C42" s="50"/>
      <c r="D42" s="50"/>
      <c r="E42" s="1"/>
      <c r="I42" s="22">
        <v>2545</v>
      </c>
      <c r="J42" s="21">
        <v>34</v>
      </c>
      <c r="K42" s="22"/>
      <c r="S42" s="22"/>
      <c r="Y42" s="6"/>
      <c r="Z42" s="6"/>
      <c r="AA42" s="6"/>
      <c r="AB42" s="6"/>
    </row>
    <row r="43" spans="1:28" ht="18.75">
      <c r="A43" s="20"/>
      <c r="B43" s="67"/>
      <c r="C43" s="67"/>
      <c r="D43" s="67"/>
      <c r="E43" s="1"/>
      <c r="I43" s="22">
        <v>2546</v>
      </c>
      <c r="J43" s="21">
        <v>33</v>
      </c>
      <c r="K43" s="22"/>
      <c r="S43" s="22"/>
      <c r="Y43" s="6"/>
      <c r="Z43" s="6"/>
      <c r="AA43" s="6"/>
      <c r="AB43" s="6"/>
    </row>
    <row r="44" spans="1:28" ht="18.75">
      <c r="A44" s="20"/>
      <c r="B44" s="50"/>
      <c r="C44" s="50"/>
      <c r="D44" s="50"/>
      <c r="E44" s="1"/>
      <c r="I44" s="22">
        <v>2547</v>
      </c>
      <c r="J44" s="21">
        <v>67.8</v>
      </c>
      <c r="K44" s="22"/>
      <c r="S44" s="22"/>
      <c r="Y44" s="6"/>
      <c r="Z44" s="6"/>
      <c r="AA44" s="6"/>
      <c r="AB44" s="6"/>
    </row>
    <row r="45" spans="1:28" ht="18.75">
      <c r="A45" s="20"/>
      <c r="B45" s="50"/>
      <c r="C45" s="50"/>
      <c r="D45" s="50"/>
      <c r="E45" s="68"/>
      <c r="I45" s="22">
        <v>2548</v>
      </c>
      <c r="J45" s="21">
        <v>63.8</v>
      </c>
      <c r="K45" s="22"/>
      <c r="S45" s="22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2">
        <v>2549</v>
      </c>
      <c r="J46" s="21">
        <v>27.64</v>
      </c>
      <c r="K46" s="22"/>
      <c r="S46" s="22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2">
        <v>2550</v>
      </c>
      <c r="J47" s="21">
        <v>6.7</v>
      </c>
      <c r="K47" s="22"/>
      <c r="S47" s="22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2">
        <v>2551</v>
      </c>
      <c r="J48" s="21">
        <v>36.75</v>
      </c>
      <c r="K48" s="22"/>
      <c r="S48" s="22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2">
        <v>2552</v>
      </c>
      <c r="J49" s="21">
        <v>12</v>
      </c>
      <c r="K49" s="22"/>
      <c r="S49" s="22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2">
        <v>2553</v>
      </c>
      <c r="J50" s="21">
        <v>86.24</v>
      </c>
      <c r="K50" s="22"/>
      <c r="S50" s="22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2">
        <v>2554</v>
      </c>
      <c r="J51" s="21">
        <v>82</v>
      </c>
      <c r="K51" s="22"/>
      <c r="S51" s="22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71">
        <v>2555</v>
      </c>
      <c r="J52" s="21">
        <v>31</v>
      </c>
      <c r="K52" s="22"/>
      <c r="S52" s="22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22">
        <v>2556</v>
      </c>
      <c r="J53" s="21">
        <v>27.25</v>
      </c>
      <c r="K53" s="22"/>
      <c r="S53" s="22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22">
        <v>2557</v>
      </c>
      <c r="J54" s="80">
        <v>64.5</v>
      </c>
      <c r="K54" s="22"/>
      <c r="S54" s="22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71">
        <v>2558</v>
      </c>
      <c r="J55" s="21">
        <v>13.62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2559</v>
      </c>
      <c r="J56" s="21">
        <v>38.9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2560</v>
      </c>
      <c r="J57" s="21">
        <v>58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71">
        <v>2561</v>
      </c>
      <c r="J58" s="21">
        <v>84</v>
      </c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2562</v>
      </c>
      <c r="J59" s="21">
        <v>19.39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1">
        <v>2563</v>
      </c>
      <c r="J60" s="21">
        <v>116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2564</v>
      </c>
      <c r="J61" s="21">
        <v>14.78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1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22"/>
      <c r="J63" s="81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51"/>
      <c r="H64" s="51"/>
      <c r="I64" s="22"/>
      <c r="J64" s="82"/>
      <c r="K64" s="7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7">
        <f>IF($A$79&gt;=6,VLOOKUP($F$78,$X$3:$AC$38,$A$79-4),VLOOKUP($A$78,$X$3:$AC$38,$A$79+1))</f>
        <v>0.525224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7">
        <f>IF($A$79&gt;=6,VLOOKUP($F$78,$Y$58:$AD$97,$A$79-4),VLOOKUP($A$78,$Y$58:$AD$97,$A$79+1))</f>
        <v>1.069377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8">
        <f>B81/V6</f>
        <v>0.01849019747439902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9">
        <f>V4-(B80/B83)</f>
        <v>28.326367139756076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2022-06-06T03:26:39Z</dcterms:modified>
  <cp:category/>
  <cp:version/>
  <cp:contentType/>
  <cp:contentStatus/>
</cp:coreProperties>
</file>