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<sst xmlns="http://schemas.openxmlformats.org/spreadsheetml/2006/main" count="52" uniqueCount="26">
  <si>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</si>
  <si>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</si>
  <si>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</si>
  <si>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</si>
  <si>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</si>
  <si>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</si>
  <si>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</si>
  <si>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</si>
  <si>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</si>
  <si>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</si>
  <si>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</si>
  <si>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</si>
  <si>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</si>
  <si>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</si>
  <si>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</si>
  <si>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</si>
  <si>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</si>
  <si>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</si>
  <si>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</si>
  <si>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</si>
  <si>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</si>
  <si>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</si>
  <si>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</si>
  <si>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</si>
  <si>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P.90</t>
  </si>
  <si>
    <t>ปิด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</si>
</sst>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9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 horizontal="left"/>
      <protection/>
    </xf>
    <xf numFmtId="220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4" fontId="1" fillId="0" borderId="0" xfId="0" applyNumberFormat="1" applyFont="1" applyAlignment="1" applyProtection="1">
      <alignment/>
      <protection/>
    </xf>
    <xf numFmtId="22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1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1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5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1" fontId="5" fillId="0" borderId="17" xfId="0" applyNumberFormat="1" applyFont="1" applyFill="1" applyBorder="1" applyAlignment="1">
      <alignment horizontal="right"/>
    </xf>
    <xf numFmtId="221" fontId="1" fillId="0" borderId="0" xfId="0" applyNumberFormat="1" applyFont="1" applyBorder="1" applyAlignment="1">
      <alignment horizontal="center"/>
    </xf>
    <xf numFmtId="221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8" xfId="0" applyFont="1" applyBorder="1" applyAlignment="1">
      <alignment/>
    </xf>
    <xf numFmtId="221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1" fontId="5" fillId="0" borderId="21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221" fontId="7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21" fontId="5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1" fontId="1" fillId="0" borderId="0" xfId="0" applyNumberFormat="1" applyFont="1" applyBorder="1" applyAlignment="1">
      <alignment/>
    </xf>
    <xf numFmtId="223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4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3" fontId="1" fillId="0" borderId="0" xfId="0" applyNumberFormat="1" applyFont="1" applyAlignment="1" applyProtection="1">
      <alignment horizontal="center"/>
      <protection/>
    </xf>
    <xf numFmtId="226" fontId="1" fillId="0" borderId="0" xfId="0" applyNumberFormat="1" applyFont="1" applyBorder="1" applyAlignment="1" applyProtection="1">
      <alignment horizontal="right" vertical="justify"/>
      <protection/>
    </xf>
    <xf numFmtId="223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Alignment="1" applyProtection="1">
      <alignment horizontal="left"/>
      <protection/>
    </xf>
    <xf numFmtId="225" fontId="1" fillId="0" borderId="0" xfId="0" applyNumberFormat="1" applyFont="1" applyAlignment="1" applyProtection="1">
      <alignment horizontal="center"/>
      <protection/>
    </xf>
    <xf numFmtId="225" fontId="16" fillId="0" borderId="0" xfId="0" applyNumberFormat="1" applyFont="1" applyAlignment="1" applyProtection="1">
      <alignment horizontal="center"/>
      <protection/>
    </xf>
    <xf numFmtId="221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P.90'!$D$36:$O$36</c:f>
              <c:numCache/>
            </c:numRef>
          </c:xVal>
          <c:yVal>
            <c:numRef>
              <c:f>'Return P.90'!$D$37:$O$37</c:f>
              <c:numCache/>
            </c:numRef>
          </c:yVal>
          <c:smooth val="0"/>
        </c:ser>
        <c:axId val="52991257"/>
        <c:axId val="7159266"/>
      </c:scatterChart>
      <c:valAx>
        <c:axId val="529912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159266"/>
        <c:crossesAt val="10"/>
        <c:crossBetween val="midCat"/>
        <c:dispUnits/>
        <c:majorUnit val="10"/>
      </c:valAx>
      <c:valAx>
        <c:axId val="715926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9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9125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013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544175"/>
          <a:ext cx="5238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COUNT(J41:J45)</f>
        <v>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AVERAGE(J41:J45)</f>
        <v>223.35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(VAR(J41:J45))</f>
        <v>42409.58499999999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86">
        <v>200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STDEV(J41:J45)</f>
        <v>205.93587594200287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86">
        <v>584.4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86">
        <v>116.8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86">
        <v>126.05</v>
      </c>
      <c r="C9" s="17"/>
      <c r="D9" s="18"/>
      <c r="E9" s="20"/>
      <c r="F9" s="20"/>
      <c r="U9" s="2" t="s">
        <v>17</v>
      </c>
      <c r="V9" s="21">
        <f>+B80</f>
        <v>0.457994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86">
        <v>89.5</v>
      </c>
      <c r="C10" s="17"/>
      <c r="D10" s="18"/>
      <c r="E10" s="22"/>
      <c r="F10" s="23"/>
      <c r="U10" s="2" t="s">
        <v>18</v>
      </c>
      <c r="V10" s="21">
        <f>+B81</f>
        <v>0.792778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85" t="s">
        <v>25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/>
      <c r="B12" s="16"/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/>
      <c r="B13" s="16"/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/>
      <c r="B14" s="16"/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6"/>
      <c r="C37" s="60" t="s">
        <v>2</v>
      </c>
      <c r="D37" s="61">
        <f aca="true" t="shared" si="1" ref="D37:O37">ROUND((((-LN(-LN(1-1/D36)))+$B$83*$B$84)/$B$83),2)</f>
        <v>199.59</v>
      </c>
      <c r="E37" s="60">
        <f t="shared" si="1"/>
        <v>338.87</v>
      </c>
      <c r="F37" s="62">
        <f t="shared" si="1"/>
        <v>428.02</v>
      </c>
      <c r="G37" s="62">
        <f t="shared" si="1"/>
        <v>494.01</v>
      </c>
      <c r="H37" s="62">
        <f t="shared" si="1"/>
        <v>546.49</v>
      </c>
      <c r="I37" s="62">
        <f t="shared" si="1"/>
        <v>688.95</v>
      </c>
      <c r="J37" s="62">
        <f t="shared" si="1"/>
        <v>875.93</v>
      </c>
      <c r="K37" s="62">
        <f t="shared" si="1"/>
        <v>935.25</v>
      </c>
      <c r="L37" s="62">
        <f t="shared" si="1"/>
        <v>1117.97</v>
      </c>
      <c r="M37" s="62">
        <f t="shared" si="1"/>
        <v>1299.34</v>
      </c>
      <c r="N37" s="62">
        <f t="shared" si="1"/>
        <v>1480.05</v>
      </c>
      <c r="O37" s="62">
        <f t="shared" si="1"/>
        <v>1718.46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18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200</v>
      </c>
      <c r="K41" s="26"/>
      <c r="S41" s="26"/>
      <c r="Y41" s="6"/>
      <c r="Z41" s="6"/>
      <c r="AA41" s="6"/>
      <c r="AB41" s="6"/>
    </row>
    <row r="42" spans="1:28" ht="18">
      <c r="A42" s="24"/>
      <c r="B42" s="54"/>
      <c r="C42" s="54"/>
      <c r="D42" s="54"/>
      <c r="E42" s="1"/>
      <c r="I42" s="26">
        <v>2554</v>
      </c>
      <c r="J42" s="25">
        <v>584.4</v>
      </c>
      <c r="K42" s="26"/>
      <c r="S42" s="26"/>
      <c r="Y42" s="6"/>
      <c r="Z42" s="6"/>
      <c r="AA42" s="6"/>
      <c r="AB42" s="6"/>
    </row>
    <row r="43" spans="1:28" ht="18">
      <c r="A43" s="24"/>
      <c r="B43" s="71"/>
      <c r="C43" s="71"/>
      <c r="D43" s="71"/>
      <c r="E43" s="1"/>
      <c r="I43" s="26">
        <v>2555</v>
      </c>
      <c r="J43" s="25">
        <v>116.8</v>
      </c>
      <c r="K43" s="26"/>
      <c r="S43" s="26"/>
      <c r="Y43" s="6"/>
      <c r="Z43" s="6"/>
      <c r="AA43" s="6"/>
      <c r="AB43" s="6"/>
    </row>
    <row r="44" spans="1:28" ht="18">
      <c r="A44" s="24"/>
      <c r="B44" s="54"/>
      <c r="C44" s="54"/>
      <c r="D44" s="54"/>
      <c r="E44" s="1"/>
      <c r="I44" s="26">
        <v>2556</v>
      </c>
      <c r="J44" s="25">
        <v>126.05</v>
      </c>
      <c r="K44" s="26"/>
      <c r="S44" s="26"/>
      <c r="Y44" s="6"/>
      <c r="Z44" s="6"/>
      <c r="AA44" s="6"/>
      <c r="AB44" s="6"/>
    </row>
    <row r="45" spans="1:28" ht="18">
      <c r="A45" s="24"/>
      <c r="B45" s="54"/>
      <c r="C45" s="54"/>
      <c r="D45" s="54"/>
      <c r="E45" s="72"/>
      <c r="I45" s="26">
        <v>2557</v>
      </c>
      <c r="J45" s="25">
        <v>89.5</v>
      </c>
      <c r="K45" s="26"/>
      <c r="S45" s="26"/>
      <c r="Y45" s="6"/>
      <c r="Z45" s="6"/>
      <c r="AA45" s="6"/>
      <c r="AB45" s="6"/>
    </row>
    <row r="46" spans="1:28" ht="18">
      <c r="A46" s="73"/>
      <c r="B46" s="74"/>
      <c r="C46" s="74"/>
      <c r="D46" s="74"/>
      <c r="E46" s="72"/>
      <c r="I46" s="26">
        <v>2558</v>
      </c>
      <c r="J46" s="25" t="s">
        <v>25</v>
      </c>
      <c r="K46" s="26"/>
      <c r="S46" s="26"/>
      <c r="Y46" s="6"/>
      <c r="Z46" s="6"/>
      <c r="AA46" s="6"/>
      <c r="AB46" s="6"/>
    </row>
    <row r="47" spans="1:28" ht="18">
      <c r="A47" s="73"/>
      <c r="B47" s="74"/>
      <c r="C47" s="74"/>
      <c r="D47" s="74"/>
      <c r="E47" s="72"/>
      <c r="I47" s="26"/>
      <c r="J47" s="25"/>
      <c r="K47" s="26"/>
      <c r="S47" s="26"/>
      <c r="Y47" s="6"/>
      <c r="Z47" s="6"/>
      <c r="AA47" s="6"/>
      <c r="AB47" s="6"/>
    </row>
    <row r="48" spans="1:28" ht="18">
      <c r="A48" s="73"/>
      <c r="B48" s="74"/>
      <c r="C48" s="74"/>
      <c r="D48" s="74"/>
      <c r="E48" s="72"/>
      <c r="I48" s="75"/>
      <c r="J48" s="25"/>
      <c r="K48" s="26"/>
      <c r="S48" s="26"/>
      <c r="Y48" s="6"/>
      <c r="Z48" s="6"/>
      <c r="AA48" s="6"/>
      <c r="AB48" s="6"/>
    </row>
    <row r="49" spans="1:28" ht="18">
      <c r="A49" s="73"/>
      <c r="B49" s="74"/>
      <c r="C49" s="74"/>
      <c r="D49" s="74"/>
      <c r="E49" s="72"/>
      <c r="I49" s="26"/>
      <c r="J49" s="25"/>
      <c r="K49" s="26"/>
      <c r="S49" s="26"/>
      <c r="Y49" s="6"/>
      <c r="Z49" s="6"/>
      <c r="AA49" s="6"/>
      <c r="AB49" s="6"/>
    </row>
    <row r="50" spans="1:28" ht="18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18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18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18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18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18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</v>
      </c>
      <c r="B78" s="1"/>
      <c r="C78" s="1"/>
      <c r="D78" s="1"/>
      <c r="E78" s="1"/>
      <c r="F78" s="1">
        <f>+A78+1</f>
        <v>2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82">
        <f>IF($A$79&gt;=6,VLOOKUP($F$78,$X$3:$AC$38,$A$79-4),VLOOKUP($A$78,$X$3:$AC$38,$A$79+1))</f>
        <v>0.457994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82">
        <f>IF($A$79&gt;=6,VLOOKUP($F$78,$Y$58:$AD$97,$A$79-4),VLOOKUP($A$78,$Y$58:$AD$97,$A$79+1))</f>
        <v>0.792778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83">
        <f>B81/V6</f>
        <v>0.0038496352147173608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84">
        <f>V4-(B80/B83)</f>
        <v>104.37924707019913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6"/>
      <c r="J98" s="26"/>
      <c r="K98" s="26"/>
    </row>
    <row r="99" spans="2:11" ht="18">
      <c r="B99" s="1"/>
      <c r="C99" s="1"/>
      <c r="D99" s="1"/>
      <c r="E99" s="1"/>
      <c r="I99" s="26"/>
      <c r="J99" s="26"/>
      <c r="K99" s="26"/>
    </row>
    <row r="100" spans="2:11" ht="18">
      <c r="B100" s="1"/>
      <c r="C100" s="1"/>
      <c r="D100" s="1"/>
      <c r="E100" s="1"/>
      <c r="I100" s="26"/>
      <c r="J100" s="26"/>
      <c r="K100" s="26"/>
    </row>
    <row r="101" spans="2:11" ht="18">
      <c r="B101" s="1"/>
      <c r="C101" s="1"/>
      <c r="D101" s="1"/>
      <c r="E101" s="1"/>
      <c r="I101" s="26"/>
      <c r="J101" s="26"/>
      <c r="K101" s="26"/>
    </row>
    <row r="102" spans="9:11" ht="18">
      <c r="I102" s="26"/>
      <c r="J102" s="26"/>
      <c r="K102" s="26"/>
    </row>
    <row r="103" spans="9:11" ht="18">
      <c r="I103" s="26"/>
      <c r="J103" s="26"/>
      <c r="K103" s="26"/>
    </row>
    <row r="104" spans="9:11" ht="18">
      <c r="I104" s="26"/>
      <c r="J104" s="26"/>
      <c r="K104" s="26"/>
    </row>
    <row r="105" spans="9:11" ht="18">
      <c r="I105" s="26"/>
      <c r="J105" s="26"/>
      <c r="K105" s="26"/>
    </row>
    <row r="106" spans="9:11" ht="18">
      <c r="I106" s="26"/>
      <c r="J106" s="26"/>
      <c r="K106" s="26"/>
    </row>
    <row r="107" spans="9:11" ht="18">
      <c r="I107" s="26"/>
      <c r="J107" s="26"/>
      <c r="K107" s="26"/>
    </row>
    <row r="108" spans="9:11" ht="18">
      <c r="I108" s="26"/>
      <c r="J108" s="26"/>
      <c r="K108" s="26"/>
    </row>
    <row r="109" spans="9:11" ht="18">
      <c r="I109" s="26"/>
      <c r="J109" s="26"/>
      <c r="K109" s="26"/>
    </row>
    <row r="110" spans="9:11" ht="18">
      <c r="I110" s="26"/>
      <c r="J110" s="26"/>
      <c r="K110" s="26"/>
    </row>
    <row r="111" spans="9:11" ht="18">
      <c r="I111" s="26"/>
      <c r="J111" s="26"/>
      <c r="K111" s="26"/>
    </row>
    <row r="112" spans="9:11" ht="18">
      <c r="I112" s="26"/>
      <c r="J112" s="26"/>
      <c r="K112" s="26"/>
    </row>
    <row r="113" spans="9:11" ht="18">
      <c r="I113" s="26"/>
      <c r="J113" s="26"/>
      <c r="K113" s="26"/>
    </row>
    <row r="114" spans="9:11" ht="18">
      <c r="I114" s="26"/>
      <c r="J114" s="26"/>
      <c r="K114" s="26"/>
    </row>
    <row r="115" spans="9:11" ht="18">
      <c r="I115" s="26"/>
      <c r="J115" s="26"/>
      <c r="K115" s="26"/>
    </row>
    <row r="116" spans="9:11" ht="18">
      <c r="I116" s="26"/>
      <c r="J116" s="26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2023-06-07T07:30:02Z</dcterms:modified>
  <cp:category/>
  <cp:version/>
  <cp:contentType/>
  <cp:contentStatus/>
</cp:coreProperties>
</file>