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92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<sst xmlns="http://schemas.openxmlformats.org/spreadsheetml/2006/main" count="52" uniqueCount="26">
  <si>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</si>
  <si>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</si>
  <si>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</si>
  <si>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</si>
  <si>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</si>
  <si>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</si>
  <si>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</si>
  <si>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</si>
  <si>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</si>
  <si>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</si>
  <si>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</si>
  <si>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</si>
  <si>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</si>
  <si>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</si>
  <si>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</si>
  <si>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</si>
  <si>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</si>
  <si>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</si>
  <si>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</si>
  <si>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</si>
  <si>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</si>
  <si>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</si>
  <si>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</si>
  <si>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จำนวนของข้อมูล     =</t>
  </si>
  <si>
    <t>-</t>
  </si>
  <si>
    <t>สถานี P.92A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</si>
</sst>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25" fontId="5" fillId="0" borderId="18" xfId="0" applyNumberFormat="1" applyFont="1" applyBorder="1" applyAlignment="1">
      <alignment horizontal="center"/>
    </xf>
    <xf numFmtId="225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25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6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77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P.92A'!$D$36:$O$36</c:f>
              <c:numCache/>
            </c:numRef>
          </c:xVal>
          <c:yVal>
            <c:numRef>
              <c:f>'Return P.92A'!$D$37:$O$37</c:f>
              <c:numCache/>
            </c:numRef>
          </c:yVal>
          <c:smooth val="0"/>
        </c:ser>
        <c:axId val="47359692"/>
        <c:axId val="23584045"/>
      </c:scatterChart>
      <c:valAx>
        <c:axId val="473596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584045"/>
        <c:crossesAt val="10"/>
        <c:crossBetween val="midCat"/>
        <c:dispUnits/>
        <c:majorUnit val="10"/>
      </c:valAx>
      <c:valAx>
        <c:axId val="2358404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35969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2" sqref="S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25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23</v>
      </c>
      <c r="V3" s="7">
        <f>COUNT(J41:J48)</f>
        <v>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AVERAGE(J41:J48)</f>
        <v>185.49571428571429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(VAR(J41:J48))</f>
        <v>8358.62942857143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2558</v>
      </c>
      <c r="B6" s="83" t="s">
        <v>24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STDEV(J41:J48)</f>
        <v>91.42554035154198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2559</v>
      </c>
      <c r="B7" s="84">
        <v>297.88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2560</v>
      </c>
      <c r="B8" s="84">
        <v>182.87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2561</v>
      </c>
      <c r="B9" s="84">
        <v>260.3</v>
      </c>
      <c r="C9" s="63"/>
      <c r="D9" s="64"/>
      <c r="E9" s="13"/>
      <c r="F9" s="13"/>
      <c r="U9" s="2" t="s">
        <v>16</v>
      </c>
      <c r="V9" s="14">
        <f>+B80</f>
        <v>0.477353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2562</v>
      </c>
      <c r="B10" s="84">
        <v>78</v>
      </c>
      <c r="C10" s="63"/>
      <c r="D10" s="64"/>
      <c r="E10" s="15"/>
      <c r="F10" s="16"/>
      <c r="U10" s="2" t="s">
        <v>17</v>
      </c>
      <c r="V10" s="14">
        <f>+B81</f>
        <v>0.874926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2563</v>
      </c>
      <c r="B11" s="84">
        <v>171.75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2564</v>
      </c>
      <c r="B12" s="84">
        <v>58.52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2565</v>
      </c>
      <c r="B13" s="84">
        <v>249.15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62"/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62"/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62"/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/>
      <c r="B17" s="62"/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62"/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2"/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2"/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2"/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2"/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173.91</v>
      </c>
      <c r="E37" s="32">
        <f t="shared" si="1"/>
        <v>229.94</v>
      </c>
      <c r="F37" s="34">
        <f t="shared" si="1"/>
        <v>265.81</v>
      </c>
      <c r="G37" s="34">
        <f t="shared" si="1"/>
        <v>292.35</v>
      </c>
      <c r="H37" s="34">
        <f t="shared" si="1"/>
        <v>313.46</v>
      </c>
      <c r="I37" s="34">
        <f t="shared" si="1"/>
        <v>370.77</v>
      </c>
      <c r="J37" s="34">
        <f t="shared" si="1"/>
        <v>445.99</v>
      </c>
      <c r="K37" s="34">
        <f t="shared" si="1"/>
        <v>469.85</v>
      </c>
      <c r="L37" s="34">
        <f t="shared" si="1"/>
        <v>543.35</v>
      </c>
      <c r="M37" s="34">
        <f t="shared" si="1"/>
        <v>616.31</v>
      </c>
      <c r="N37" s="34">
        <f t="shared" si="1"/>
        <v>689</v>
      </c>
      <c r="O37" s="34">
        <f t="shared" si="1"/>
        <v>784.91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2558</v>
      </c>
      <c r="J41" s="18" t="s">
        <v>24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2559</v>
      </c>
      <c r="J42" s="18">
        <v>297.88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2560</v>
      </c>
      <c r="J43" s="18">
        <v>182.87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2561</v>
      </c>
      <c r="J44" s="18">
        <v>260.3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2562</v>
      </c>
      <c r="J45" s="18">
        <v>78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2563</v>
      </c>
      <c r="J46" s="18">
        <v>171.75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2564</v>
      </c>
      <c r="J47" s="2">
        <v>58.52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2565</v>
      </c>
      <c r="J48" s="2">
        <v>249.15</v>
      </c>
      <c r="K48" s="19"/>
      <c r="S48" s="19"/>
      <c r="Y48" s="6"/>
      <c r="Z48" s="6"/>
      <c r="AA48" s="6"/>
      <c r="AB48" s="6"/>
    </row>
    <row r="49" spans="1:28" ht="18">
      <c r="A49" s="45"/>
      <c r="B49" s="46"/>
      <c r="C49" s="46"/>
      <c r="D49" s="46"/>
      <c r="E49" s="44"/>
      <c r="K49" s="19"/>
      <c r="S49" s="19"/>
      <c r="Y49" s="6"/>
      <c r="Z49" s="6"/>
      <c r="AA49" s="6"/>
      <c r="AB49" s="6"/>
    </row>
    <row r="50" spans="1:28" ht="18">
      <c r="A50" s="45"/>
      <c r="B50" s="46"/>
      <c r="C50" s="46"/>
      <c r="D50" s="46"/>
      <c r="E50" s="44"/>
      <c r="K50" s="19"/>
      <c r="S50" s="19"/>
      <c r="Y50" s="6"/>
      <c r="Z50" s="6"/>
      <c r="AA50" s="6"/>
      <c r="AB50" s="6"/>
    </row>
    <row r="51" spans="1:28" ht="18">
      <c r="A51" s="45"/>
      <c r="B51" s="46"/>
      <c r="C51" s="46"/>
      <c r="D51" s="46"/>
      <c r="E51" s="44"/>
      <c r="K51" s="19"/>
      <c r="S51" s="19"/>
      <c r="Y51" s="6"/>
      <c r="Z51" s="6"/>
      <c r="AA51" s="6"/>
      <c r="AB51" s="6"/>
    </row>
    <row r="52" spans="1:28" ht="18">
      <c r="A52" s="45"/>
      <c r="B52" s="46"/>
      <c r="C52" s="46"/>
      <c r="D52" s="46"/>
      <c r="E52" s="44"/>
      <c r="I52" s="19"/>
      <c r="J52" s="18"/>
      <c r="K52" s="19"/>
      <c r="S52" s="19"/>
      <c r="Y52" s="6"/>
      <c r="Z52" s="6"/>
      <c r="AA52" s="6"/>
      <c r="AB52" s="6"/>
    </row>
    <row r="53" spans="1:28" ht="18">
      <c r="A53" s="45"/>
      <c r="B53" s="46"/>
      <c r="C53" s="46"/>
      <c r="D53" s="46"/>
      <c r="E53" s="44"/>
      <c r="I53" s="19"/>
      <c r="J53" s="18"/>
      <c r="K53" s="19"/>
      <c r="S53" s="19"/>
      <c r="Y53" s="6"/>
      <c r="Z53" s="6"/>
      <c r="AA53" s="6"/>
      <c r="AB53" s="6"/>
    </row>
    <row r="54" spans="1:28" ht="18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</v>
      </c>
      <c r="B78" s="1"/>
      <c r="C78" s="1"/>
      <c r="D78" s="1"/>
      <c r="E78" s="1"/>
      <c r="F78" s="1">
        <f>+A78+1</f>
        <v>2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4">
        <f>IF($A$79&gt;=6,VLOOKUP($F$78,$X$3:$AC$38,$A$79-4),VLOOKUP($A$78,$X$3:$AC$38,$A$79+1))</f>
        <v>0.477353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4">
        <f>IF($A$79&gt;=6,VLOOKUP($F$78,$Y$58:$AD$97,$A$79-4),VLOOKUP($A$78,$Y$58:$AD$97,$A$79+1))</f>
        <v>0.874926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5">
        <f>B81/V6</f>
        <v>0.009569820387561358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6">
        <f>V4-(B80/B83)</f>
        <v>135.6146318131056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2023-06-07T07:33:15Z</dcterms:modified>
  <cp:category/>
  <cp:version/>
  <cp:contentType/>
  <cp:contentStatus/>
</cp:coreProperties>
</file>