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45F0C5A2-AA12-4965-A69D-CD1BA1F89B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K59" i="1"/>
  <c r="K20" i="1"/>
  <c r="M20" i="1"/>
  <c r="N19" i="1"/>
  <c r="J59" i="1" l="1"/>
  <c r="J58" i="1"/>
  <c r="K57" i="1"/>
  <c r="J56" i="1"/>
  <c r="J55" i="1"/>
  <c r="J54" i="1"/>
  <c r="K53" i="1"/>
  <c r="K41" i="1"/>
  <c r="J40" i="1"/>
  <c r="J39" i="1"/>
  <c r="J38" i="1"/>
  <c r="J37" i="1"/>
  <c r="J36" i="1"/>
  <c r="J35" i="1"/>
  <c r="J34" i="1"/>
  <c r="J33" i="1"/>
  <c r="M19" i="1"/>
  <c r="M18" i="1"/>
  <c r="M17" i="1"/>
  <c r="M16" i="1"/>
  <c r="M15" i="1"/>
  <c r="M14" i="1"/>
  <c r="M13" i="1"/>
  <c r="M12" i="1"/>
  <c r="M11" i="1"/>
  <c r="K19" i="1"/>
  <c r="K18" i="1"/>
  <c r="K17" i="1"/>
  <c r="K16" i="1"/>
  <c r="K15" i="1"/>
  <c r="K14" i="1"/>
  <c r="K13" i="1"/>
  <c r="K12" i="1"/>
  <c r="J11" i="1"/>
  <c r="G59" i="1"/>
  <c r="M21" i="1"/>
  <c r="N21" i="1" s="1"/>
  <c r="N10" i="1"/>
  <c r="M32" i="1"/>
  <c r="M31" i="1"/>
  <c r="M30" i="1"/>
  <c r="M29" i="1"/>
  <c r="M28" i="1"/>
  <c r="M27" i="1"/>
  <c r="M26" i="1"/>
  <c r="M25" i="1"/>
  <c r="H24" i="1" l="1"/>
  <c r="M33" i="1"/>
  <c r="N33" i="1" s="1"/>
  <c r="H23" i="1"/>
  <c r="J24" i="1" s="1"/>
  <c r="H22" i="1"/>
  <c r="N18" i="1"/>
  <c r="N17" i="1"/>
  <c r="N16" i="1"/>
  <c r="N15" i="1"/>
  <c r="N14" i="1"/>
  <c r="N13" i="1"/>
  <c r="N12" i="1"/>
  <c r="N11" i="1"/>
  <c r="K23" i="1" l="1"/>
  <c r="K22" i="1"/>
  <c r="M35" i="1"/>
  <c r="M38" i="1"/>
  <c r="N38" i="1" s="1"/>
  <c r="M34" i="1"/>
  <c r="M36" i="1"/>
  <c r="M37" i="1"/>
  <c r="J33" i="2"/>
  <c r="J34" i="2"/>
  <c r="I58" i="1" l="1"/>
  <c r="I59" i="1" s="1"/>
  <c r="M53" i="1"/>
  <c r="M56" i="1"/>
  <c r="M54" i="1"/>
  <c r="H41" i="1"/>
  <c r="H57" i="1"/>
  <c r="M55" i="1"/>
  <c r="H40" i="1"/>
  <c r="M39" i="1"/>
  <c r="J35" i="2"/>
  <c r="J11" i="2"/>
  <c r="Q52" i="3"/>
  <c r="O2" i="3"/>
  <c r="G8" i="2"/>
  <c r="D5" i="2"/>
  <c r="C121" i="1"/>
  <c r="C120" i="1"/>
</calcChain>
</file>

<file path=xl/sharedStrings.xml><?xml version="1.0" encoding="utf-8"?>
<sst xmlns="http://schemas.openxmlformats.org/spreadsheetml/2006/main" count="190" uniqueCount="93">
  <si>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</si>
  <si>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</si>
  <si>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</si>
  <si>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</si>
  <si>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</si>
  <si>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</si>
  <si>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</si>
  <si>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</si>
  <si>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</si>
  <si>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</si>
  <si>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</si>
  <si>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</si>
  <si>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</si>
  <si>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</si>
  <si>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</si>
  <si>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</si>
  <si>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</si>
  <si>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</si>
  <si>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</si>
  <si>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</si>
  <si>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</si>
  <si>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</si>
  <si>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</si>
  <si>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</si>
  <si>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</si>
  <si>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</si>
  <si>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</si>
  <si>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</si>
  <si>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</si>
  <si>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</si>
  <si>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</si>
  <si>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</si>
  <si>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</si>
  <si>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</si>
  <si>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</si>
  <si>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</si>
  <si>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</si>
  <si>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</si>
  <si>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</si>
  <si>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</si>
  <si>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</si>
  <si>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</si>
  <si>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</si>
  <si>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</si>
  <si>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</si>
  <si>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</si>
  <si>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</si>
  <si>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</si>
  <si>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</si>
  <si>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</si>
  <si>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</si>
  <si>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</si>
  <si>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</si>
  <si>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</si>
  <si>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</si>
  <si>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</si>
  <si>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</si>
  <si>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</si>
  <si>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</si>
  <si>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</si>
  <si>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</si>
  <si>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</si>
  <si>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</si>
  <si>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</si>
  <si>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</si>
  <si>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</si>
  <si>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</si>
  <si>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</si>
  <si>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</si>
  <si>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</si>
  <si>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ที่  แนวสะพาน</t>
  </si>
  <si>
    <t>BM. อุทกวิทยา</t>
  </si>
  <si>
    <t>หมายเลข</t>
  </si>
  <si>
    <t>B40</t>
  </si>
  <si>
    <t>BM. อุทกวิทยาตลิ่งฝั่งซ้ายผ่านขวางลำน้ำ</t>
  </si>
  <si>
    <t>P.92</t>
  </si>
  <si>
    <t>แม่แตง</t>
  </si>
  <si>
    <t>เชียงใหม่</t>
  </si>
  <si>
    <t>น้ำแม่แตง</t>
  </si>
  <si>
    <t>TP.1</t>
  </si>
  <si>
    <t>TP.2</t>
  </si>
  <si>
    <t>TP.3</t>
  </si>
  <si>
    <t>TP.4</t>
  </si>
  <si>
    <t>หัวแผ่น 7 ม.</t>
  </si>
  <si>
    <t xml:space="preserve"> นาย ณัฐพล  เขมาชะ</t>
  </si>
  <si>
    <t>ตำบล กึ๊ดช้าง</t>
  </si>
  <si>
    <t>0(บน)</t>
  </si>
  <si>
    <t>85(บน)</t>
  </si>
  <si>
    <t xml:space="preserve">( แผ่นที่  2  )   </t>
  </si>
  <si>
    <t>พ.ศ.        2562</t>
  </si>
  <si>
    <t>10.32-11.20</t>
  </si>
  <si>
    <t xml:space="preserve"> นาย กฤษดา ถาปัน</t>
  </si>
  <si>
    <t xml:space="preserve">ผู้สำรวจ                     นาย กฤษดา  ถาปัน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</si>
</sst>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4"/>
      <color rgb="FF00B0F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6" fillId="0" borderId="0" xfId="1" applyFont="1" applyFill="1"/>
    <xf numFmtId="187" fontId="26" fillId="0" borderId="0" xfId="1" applyNumberFormat="1" applyFont="1" applyFill="1"/>
    <xf numFmtId="187" fontId="12" fillId="0" borderId="0" xfId="1" applyNumberFormat="1" applyFont="1" applyFill="1" applyAlignment="1">
      <alignment horizontal="right"/>
    </xf>
    <xf numFmtId="0" fontId="25" fillId="0" borderId="8" xfId="1" applyFont="1" applyFill="1" applyBorder="1" applyAlignment="1">
      <alignment horizontal="center"/>
    </xf>
    <xf numFmtId="0" fontId="25" fillId="0" borderId="8" xfId="1" applyFont="1" applyFill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187" fontId="27" fillId="0" borderId="8" xfId="2" applyNumberFormat="1" applyFont="1" applyBorder="1" applyAlignment="1">
      <alignment horizont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A3B1FA60-30D0-407D-91BD-DDB2381C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abSelected="1" topLeftCell="A17" zoomScaleNormal="100" workbookViewId="0">
      <selection activeCell="M24" sqref="M24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70"/>
      <c r="G3" s="170"/>
      <c r="H3" s="170"/>
    </row>
    <row r="4" spans="1:16" ht="26.25" customHeight="1" x14ac:dyDescent="0.7">
      <c r="A4" s="171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6" ht="24" customHeight="1" x14ac:dyDescent="0.55000000000000004">
      <c r="A5" s="4" t="s">
        <v>4</v>
      </c>
      <c r="B5" s="161" t="s">
        <v>78</v>
      </c>
      <c r="C5" s="161"/>
      <c r="D5" s="5" t="s">
        <v>5</v>
      </c>
      <c r="E5" s="161" t="s">
        <v>75</v>
      </c>
      <c r="F5" s="161"/>
      <c r="G5" s="5" t="s">
        <v>6</v>
      </c>
      <c r="H5" s="161" t="s">
        <v>76</v>
      </c>
      <c r="I5" s="161"/>
      <c r="J5" s="5" t="s">
        <v>7</v>
      </c>
      <c r="K5" s="161" t="s">
        <v>77</v>
      </c>
      <c r="L5" s="161"/>
      <c r="M5" s="4" t="s">
        <v>8</v>
      </c>
    </row>
    <row r="6" spans="1:16" ht="27" customHeight="1" x14ac:dyDescent="0.55000000000000004">
      <c r="A6" s="6" t="s">
        <v>9</v>
      </c>
      <c r="B6" s="162" t="s">
        <v>74</v>
      </c>
      <c r="C6" s="163"/>
      <c r="D6" s="163"/>
      <c r="E6" s="163"/>
      <c r="F6" s="163"/>
      <c r="G6" s="5" t="s">
        <v>10</v>
      </c>
      <c r="H6" s="164" t="s">
        <v>63</v>
      </c>
      <c r="I6" s="164"/>
      <c r="J6" s="164"/>
      <c r="K6" s="164"/>
      <c r="L6" s="164"/>
      <c r="M6" s="164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65" t="s">
        <v>11</v>
      </c>
      <c r="B8" s="167" t="s">
        <v>12</v>
      </c>
      <c r="C8" s="167"/>
      <c r="D8" s="168" t="s">
        <v>13</v>
      </c>
      <c r="E8" s="169"/>
      <c r="F8" s="9" t="s">
        <v>14</v>
      </c>
      <c r="G8" s="167" t="s">
        <v>15</v>
      </c>
      <c r="H8" s="167"/>
      <c r="I8" s="167"/>
      <c r="J8" s="167" t="s">
        <v>16</v>
      </c>
      <c r="K8" s="167"/>
      <c r="L8" s="165" t="s">
        <v>17</v>
      </c>
      <c r="M8" s="165"/>
      <c r="N8" s="10"/>
    </row>
    <row r="9" spans="1:16" ht="21.75" x14ac:dyDescent="0.5">
      <c r="A9" s="166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6"/>
      <c r="M9" s="166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1.242</v>
      </c>
      <c r="H10" s="14"/>
      <c r="I10" s="14"/>
      <c r="J10" s="14"/>
      <c r="K10" s="14"/>
      <c r="L10" s="14"/>
      <c r="M10" s="15">
        <v>447.53500000000003</v>
      </c>
      <c r="N10" s="155">
        <f>M10+G10</f>
        <v>448.77700000000004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0.10199999999999999</v>
      </c>
      <c r="I11" s="17"/>
      <c r="J11" s="17">
        <f>G10-H11</f>
        <v>1.1399999999999999</v>
      </c>
      <c r="K11" s="17"/>
      <c r="L11" s="17"/>
      <c r="M11" s="17">
        <f>L10:M10+J11</f>
        <v>448.67500000000001</v>
      </c>
      <c r="N11" s="155">
        <f>N10:O10-H11</f>
        <v>448.67500000000007</v>
      </c>
      <c r="O11" s="18"/>
    </row>
    <row r="12" spans="1:16" ht="17.100000000000001" customHeight="1" x14ac:dyDescent="0.5">
      <c r="A12" s="16"/>
      <c r="B12" s="16">
        <v>-40</v>
      </c>
      <c r="C12" s="16"/>
      <c r="D12" s="16"/>
      <c r="E12" s="16"/>
      <c r="F12" s="16"/>
      <c r="G12" s="17"/>
      <c r="H12" s="17">
        <v>0.221</v>
      </c>
      <c r="I12" s="17"/>
      <c r="J12" s="17"/>
      <c r="K12" s="17">
        <f t="shared" ref="K12:K18" si="0">H11-H12</f>
        <v>-0.11900000000000001</v>
      </c>
      <c r="L12" s="17"/>
      <c r="M12" s="17">
        <f t="shared" ref="M12:M19" si="1">L11:M11+K12</f>
        <v>448.55599999999998</v>
      </c>
      <c r="N12" s="155">
        <f>N10-H12</f>
        <v>448.55600000000004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0.36099999999999999</v>
      </c>
      <c r="I13" s="17"/>
      <c r="J13" s="17"/>
      <c r="K13" s="17">
        <f t="shared" si="0"/>
        <v>-0.13999999999999999</v>
      </c>
      <c r="L13" s="17"/>
      <c r="M13" s="17">
        <f t="shared" si="1"/>
        <v>448.416</v>
      </c>
      <c r="N13" s="155">
        <f>N10-H13</f>
        <v>448.41600000000005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0.82</v>
      </c>
      <c r="I14" s="17"/>
      <c r="J14" s="17"/>
      <c r="K14" s="17">
        <f t="shared" si="0"/>
        <v>-0.45899999999999996</v>
      </c>
      <c r="L14" s="17"/>
      <c r="M14" s="17">
        <f t="shared" si="1"/>
        <v>447.95699999999999</v>
      </c>
      <c r="N14" s="155">
        <f>N10-H14</f>
        <v>447.95700000000005</v>
      </c>
      <c r="P14" s="19"/>
    </row>
    <row r="15" spans="1:16" ht="17.100000000000001" customHeight="1" x14ac:dyDescent="0.5">
      <c r="A15" s="16"/>
      <c r="B15" s="16">
        <v>-10</v>
      </c>
      <c r="C15" s="16"/>
      <c r="D15" s="16"/>
      <c r="E15" s="16"/>
      <c r="F15" s="16"/>
      <c r="G15" s="17"/>
      <c r="H15" s="17">
        <v>1.143</v>
      </c>
      <c r="I15" s="17"/>
      <c r="J15" s="17"/>
      <c r="K15" s="17">
        <f t="shared" si="0"/>
        <v>-0.32300000000000006</v>
      </c>
      <c r="L15" s="17"/>
      <c r="M15" s="17">
        <f t="shared" si="1"/>
        <v>447.63400000000001</v>
      </c>
      <c r="N15" s="155">
        <f>N10-H15</f>
        <v>447.63400000000007</v>
      </c>
    </row>
    <row r="16" spans="1:16" ht="17.100000000000001" customHeight="1" x14ac:dyDescent="0.5">
      <c r="A16" s="19" t="s">
        <v>68</v>
      </c>
      <c r="B16" s="16"/>
      <c r="C16" s="16">
        <v>0</v>
      </c>
      <c r="D16" s="20"/>
      <c r="E16" s="20"/>
      <c r="F16" s="20"/>
      <c r="G16" s="17"/>
      <c r="H16" s="17">
        <v>1.3520000000000001</v>
      </c>
      <c r="I16" s="17"/>
      <c r="J16" s="17"/>
      <c r="K16" s="17">
        <f t="shared" si="0"/>
        <v>-0.20900000000000007</v>
      </c>
      <c r="L16" s="17"/>
      <c r="M16" s="151">
        <f t="shared" si="1"/>
        <v>447.42500000000001</v>
      </c>
      <c r="N16" s="155">
        <f>N10-H16</f>
        <v>447.42500000000007</v>
      </c>
    </row>
    <row r="17" spans="1:15" ht="17.100000000000001" customHeight="1" x14ac:dyDescent="0.5">
      <c r="A17" s="19" t="s">
        <v>69</v>
      </c>
      <c r="B17" s="16"/>
      <c r="C17" s="16">
        <v>0</v>
      </c>
      <c r="D17" s="20"/>
      <c r="E17" s="20"/>
      <c r="F17" s="20"/>
      <c r="G17" s="17"/>
      <c r="H17" s="17">
        <v>2.536</v>
      </c>
      <c r="I17" s="17"/>
      <c r="J17" s="17"/>
      <c r="K17" s="17">
        <f t="shared" si="0"/>
        <v>-1.1839999999999999</v>
      </c>
      <c r="L17" s="17"/>
      <c r="M17" s="17">
        <f t="shared" si="1"/>
        <v>446.24099999999999</v>
      </c>
      <c r="N17" s="155">
        <f>N10-H17</f>
        <v>446.24100000000004</v>
      </c>
    </row>
    <row r="18" spans="1:15" ht="17.100000000000001" customHeight="1" x14ac:dyDescent="0.5">
      <c r="A18" s="19"/>
      <c r="B18" s="16"/>
      <c r="C18" s="16">
        <v>5</v>
      </c>
      <c r="D18" s="20"/>
      <c r="E18" s="20"/>
      <c r="F18" s="20"/>
      <c r="G18" s="17"/>
      <c r="H18" s="17">
        <v>3.7890000000000001</v>
      </c>
      <c r="I18" s="17"/>
      <c r="J18" s="17"/>
      <c r="K18" s="17">
        <f t="shared" si="0"/>
        <v>-1.2530000000000001</v>
      </c>
      <c r="L18" s="17"/>
      <c r="M18" s="17">
        <f t="shared" si="1"/>
        <v>444.988</v>
      </c>
      <c r="N18" s="155">
        <f>N10-H18</f>
        <v>444.98800000000006</v>
      </c>
    </row>
    <row r="19" spans="1:15" ht="17.100000000000001" customHeight="1" x14ac:dyDescent="0.5">
      <c r="A19" s="19" t="s">
        <v>79</v>
      </c>
      <c r="B19" s="16"/>
      <c r="C19" s="16"/>
      <c r="D19" s="20"/>
      <c r="E19" s="20"/>
      <c r="F19" s="20"/>
      <c r="G19" s="17">
        <v>0.56200000000000006</v>
      </c>
      <c r="H19" s="17"/>
      <c r="I19" s="17">
        <v>3.8719999999999999</v>
      </c>
      <c r="J19" s="17"/>
      <c r="K19" s="17">
        <f>H18-I19</f>
        <v>-8.2999999999999741E-2</v>
      </c>
      <c r="L19" s="17"/>
      <c r="M19" s="17">
        <f t="shared" si="1"/>
        <v>444.90499999999997</v>
      </c>
      <c r="N19" s="155">
        <f>M19+G19</f>
        <v>445.46699999999998</v>
      </c>
    </row>
    <row r="20" spans="1:15" ht="17.100000000000001" customHeight="1" x14ac:dyDescent="0.55000000000000004">
      <c r="A20" s="19"/>
      <c r="B20" s="16"/>
      <c r="C20" s="16">
        <v>10</v>
      </c>
      <c r="D20" s="20"/>
      <c r="E20" s="20"/>
      <c r="F20" s="20"/>
      <c r="G20" s="17"/>
      <c r="H20" s="17">
        <v>0.86199999999999999</v>
      </c>
      <c r="I20" s="17"/>
      <c r="J20" s="17"/>
      <c r="K20" s="17">
        <f>G19-H20</f>
        <v>-0.29999999999999993</v>
      </c>
      <c r="L20" s="17"/>
      <c r="M20" s="17">
        <f>N19-H20</f>
        <v>444.60499999999996</v>
      </c>
      <c r="O20" s="154"/>
    </row>
    <row r="21" spans="1:15" ht="17.100000000000001" customHeight="1" x14ac:dyDescent="0.55000000000000004">
      <c r="A21" s="19" t="s">
        <v>80</v>
      </c>
      <c r="B21" s="16"/>
      <c r="C21" s="16"/>
      <c r="D21" s="20"/>
      <c r="E21" s="20"/>
      <c r="F21" s="20"/>
      <c r="G21" s="17">
        <v>0.23799999999999999</v>
      </c>
      <c r="H21" s="17"/>
      <c r="I21" s="17">
        <v>3.88</v>
      </c>
      <c r="J21" s="17"/>
      <c r="K21" s="17">
        <f>H20-I21</f>
        <v>-3.0179999999999998</v>
      </c>
      <c r="L21" s="17"/>
      <c r="M21" s="17">
        <f>N19-I21</f>
        <v>441.58699999999999</v>
      </c>
      <c r="N21" s="154">
        <f>M21+G21</f>
        <v>441.82499999999999</v>
      </c>
      <c r="O21" s="154"/>
    </row>
    <row r="22" spans="1:15" ht="17.100000000000001" customHeight="1" x14ac:dyDescent="0.55000000000000004">
      <c r="A22" s="16"/>
      <c r="B22" s="16"/>
      <c r="C22" s="16">
        <v>15</v>
      </c>
      <c r="D22" s="20"/>
      <c r="E22" s="20"/>
      <c r="F22" s="20"/>
      <c r="G22" s="17"/>
      <c r="H22" s="17">
        <f>N21-M22</f>
        <v>1.0179999999999723</v>
      </c>
      <c r="I22" s="17"/>
      <c r="J22" s="17"/>
      <c r="K22" s="17">
        <f>G21-H22</f>
        <v>-0.77999999999997227</v>
      </c>
      <c r="L22" s="17"/>
      <c r="M22" s="17">
        <v>440.80700000000002</v>
      </c>
      <c r="O22" s="154"/>
    </row>
    <row r="23" spans="1:15" ht="17.100000000000001" customHeight="1" x14ac:dyDescent="0.55000000000000004">
      <c r="A23" s="19"/>
      <c r="B23" s="16"/>
      <c r="C23" s="16">
        <v>20</v>
      </c>
      <c r="D23" s="20"/>
      <c r="E23" s="20"/>
      <c r="F23" s="21"/>
      <c r="G23" s="17"/>
      <c r="H23" s="17">
        <f>N21-M23</f>
        <v>2.5960000000000036</v>
      </c>
      <c r="I23" s="17"/>
      <c r="J23" s="17"/>
      <c r="K23" s="17">
        <f>H22-H23</f>
        <v>-1.5780000000000314</v>
      </c>
      <c r="L23" s="17"/>
      <c r="M23" s="17">
        <v>439.22899999999998</v>
      </c>
      <c r="O23" s="153"/>
    </row>
    <row r="24" spans="1:15" ht="17.100000000000001" customHeight="1" x14ac:dyDescent="0.55000000000000004">
      <c r="A24" s="121" t="s">
        <v>60</v>
      </c>
      <c r="B24" s="16"/>
      <c r="C24" s="16"/>
      <c r="D24" s="20"/>
      <c r="E24" s="20"/>
      <c r="F24" s="21"/>
      <c r="G24" s="17"/>
      <c r="H24" s="17">
        <f>N21-M24</f>
        <v>1.1299999999999955</v>
      </c>
      <c r="I24" s="17"/>
      <c r="J24" s="17">
        <f>H23-H24</f>
        <v>1.4660000000000082</v>
      </c>
      <c r="K24" s="17"/>
      <c r="L24" s="17"/>
      <c r="M24" s="146">
        <v>440.69499999999999</v>
      </c>
      <c r="O24" s="153"/>
    </row>
    <row r="25" spans="1:15" ht="17.100000000000001" customHeight="1" x14ac:dyDescent="0.55000000000000004">
      <c r="A25" s="16"/>
      <c r="B25" s="16"/>
      <c r="C25" s="16">
        <v>25</v>
      </c>
      <c r="D25" s="20"/>
      <c r="E25" s="20"/>
      <c r="F25" s="21">
        <v>0.1</v>
      </c>
      <c r="G25" s="17"/>
      <c r="H25" s="17"/>
      <c r="I25" s="17"/>
      <c r="J25" s="17"/>
      <c r="K25" s="17"/>
      <c r="L25" s="17"/>
      <c r="M25" s="17">
        <f>M24:N24-F25</f>
        <v>440.59499999999997</v>
      </c>
      <c r="O25" s="153"/>
    </row>
    <row r="26" spans="1:15" ht="17.100000000000001" customHeight="1" x14ac:dyDescent="0.55000000000000004">
      <c r="A26" s="16"/>
      <c r="B26" s="16"/>
      <c r="C26" s="16">
        <v>30</v>
      </c>
      <c r="D26" s="20"/>
      <c r="E26" s="20"/>
      <c r="F26" s="21">
        <v>0.12</v>
      </c>
      <c r="G26" s="17"/>
      <c r="H26" s="17"/>
      <c r="I26" s="17"/>
      <c r="J26" s="17"/>
      <c r="K26" s="17"/>
      <c r="L26" s="17"/>
      <c r="M26" s="17">
        <f>M24-F26</f>
        <v>440.57499999999999</v>
      </c>
      <c r="O26" s="153"/>
    </row>
    <row r="27" spans="1:15" ht="17.100000000000001" customHeight="1" x14ac:dyDescent="0.55000000000000004">
      <c r="A27" s="121"/>
      <c r="B27" s="16"/>
      <c r="C27" s="16">
        <v>35</v>
      </c>
      <c r="D27" s="20"/>
      <c r="E27" s="20"/>
      <c r="F27" s="21">
        <v>0.14000000000000001</v>
      </c>
      <c r="G27" s="17"/>
      <c r="H27" s="17"/>
      <c r="I27" s="17"/>
      <c r="J27" s="17"/>
      <c r="K27" s="17"/>
      <c r="L27" s="17"/>
      <c r="M27" s="17">
        <f>M24-F27</f>
        <v>440.55500000000001</v>
      </c>
      <c r="O27" s="153"/>
    </row>
    <row r="28" spans="1:15" ht="17.100000000000001" customHeight="1" x14ac:dyDescent="0.55000000000000004">
      <c r="A28" s="16"/>
      <c r="B28" s="16"/>
      <c r="C28" s="16">
        <v>40</v>
      </c>
      <c r="D28" s="20"/>
      <c r="E28" s="20"/>
      <c r="F28" s="21">
        <v>0.27</v>
      </c>
      <c r="G28" s="17"/>
      <c r="H28" s="17"/>
      <c r="I28" s="17"/>
      <c r="J28" s="17"/>
      <c r="K28" s="17"/>
      <c r="L28" s="17"/>
      <c r="M28" s="17">
        <f>M24-F28</f>
        <v>440.42500000000001</v>
      </c>
      <c r="O28" s="153"/>
    </row>
    <row r="29" spans="1:15" ht="17.100000000000001" customHeight="1" x14ac:dyDescent="0.55000000000000004">
      <c r="A29" s="16"/>
      <c r="B29" s="16"/>
      <c r="C29" s="16">
        <v>45</v>
      </c>
      <c r="D29" s="20"/>
      <c r="E29" s="20"/>
      <c r="F29" s="21">
        <v>0.44</v>
      </c>
      <c r="G29" s="17"/>
      <c r="H29" s="17"/>
      <c r="I29" s="17"/>
      <c r="J29" s="17"/>
      <c r="K29" s="17"/>
      <c r="L29" s="17"/>
      <c r="M29" s="17">
        <f>M24-F29</f>
        <v>440.255</v>
      </c>
      <c r="O29" s="153"/>
    </row>
    <row r="30" spans="1:15" ht="17.100000000000001" customHeight="1" x14ac:dyDescent="0.55000000000000004">
      <c r="A30" s="22"/>
      <c r="B30" s="16"/>
      <c r="C30" s="16">
        <v>50</v>
      </c>
      <c r="D30" s="20"/>
      <c r="E30" s="20"/>
      <c r="F30" s="21">
        <v>0.38</v>
      </c>
      <c r="G30" s="17"/>
      <c r="H30" s="17"/>
      <c r="I30" s="17"/>
      <c r="J30" s="17"/>
      <c r="K30" s="17"/>
      <c r="L30" s="17"/>
      <c r="M30" s="17">
        <f>M24-F30</f>
        <v>440.315</v>
      </c>
      <c r="O30" s="153"/>
    </row>
    <row r="31" spans="1:15" ht="17.100000000000001" customHeight="1" x14ac:dyDescent="0.55000000000000004">
      <c r="A31" s="16"/>
      <c r="B31" s="16"/>
      <c r="C31" s="16">
        <v>55</v>
      </c>
      <c r="D31" s="20"/>
      <c r="E31" s="20"/>
      <c r="F31" s="21">
        <v>0.4</v>
      </c>
      <c r="G31" s="17"/>
      <c r="H31" s="17"/>
      <c r="I31" s="17"/>
      <c r="J31" s="17"/>
      <c r="K31" s="17"/>
      <c r="L31" s="17"/>
      <c r="M31" s="17">
        <f>M24-F31</f>
        <v>440.29500000000002</v>
      </c>
      <c r="O31" s="153"/>
    </row>
    <row r="32" spans="1:15" ht="17.100000000000001" customHeight="1" x14ac:dyDescent="0.55000000000000004">
      <c r="A32" s="16"/>
      <c r="B32" s="16"/>
      <c r="C32" s="16">
        <v>60</v>
      </c>
      <c r="D32" s="20"/>
      <c r="E32" s="20"/>
      <c r="F32" s="21">
        <v>0.42</v>
      </c>
      <c r="G32" s="17"/>
      <c r="H32" s="17"/>
      <c r="I32" s="17"/>
      <c r="J32" s="17"/>
      <c r="K32" s="17"/>
      <c r="L32" s="17"/>
      <c r="M32" s="17">
        <f>M24-F32</f>
        <v>440.27499999999998</v>
      </c>
      <c r="O32" s="153"/>
    </row>
    <row r="33" spans="1:15" ht="17.100000000000001" customHeight="1" x14ac:dyDescent="0.55000000000000004">
      <c r="A33" s="16" t="s">
        <v>81</v>
      </c>
      <c r="B33" s="16"/>
      <c r="C33" s="16"/>
      <c r="D33" s="20"/>
      <c r="E33" s="20"/>
      <c r="F33" s="21"/>
      <c r="G33" s="17">
        <v>3.6110000000000002</v>
      </c>
      <c r="H33" s="17"/>
      <c r="I33" s="17">
        <v>0.42499999999999999</v>
      </c>
      <c r="J33" s="17">
        <f>H24-I33</f>
        <v>0.70499999999999541</v>
      </c>
      <c r="K33" s="17"/>
      <c r="L33" s="17"/>
      <c r="M33" s="17">
        <f>N21-I33</f>
        <v>441.4</v>
      </c>
      <c r="N33" s="154">
        <f>M33+G33</f>
        <v>445.01099999999997</v>
      </c>
    </row>
    <row r="34" spans="1:15" ht="17.100000000000001" customHeight="1" x14ac:dyDescent="0.35">
      <c r="A34" s="16"/>
      <c r="B34" s="16"/>
      <c r="C34" s="16">
        <v>65</v>
      </c>
      <c r="D34" s="20"/>
      <c r="E34" s="20"/>
      <c r="F34" s="21"/>
      <c r="G34" s="17"/>
      <c r="H34" s="17">
        <v>3.0830000000000002</v>
      </c>
      <c r="I34" s="17"/>
      <c r="J34" s="17">
        <f>G33-H34</f>
        <v>0.52800000000000002</v>
      </c>
      <c r="L34" s="17"/>
      <c r="M34" s="17">
        <f>N33-H34</f>
        <v>441.92799999999994</v>
      </c>
    </row>
    <row r="35" spans="1:15" ht="17.100000000000001" customHeight="1" x14ac:dyDescent="0.5">
      <c r="A35" s="19"/>
      <c r="B35" s="16"/>
      <c r="C35" s="16">
        <v>70</v>
      </c>
      <c r="D35" s="20"/>
      <c r="E35" s="20"/>
      <c r="F35" s="21"/>
      <c r="G35" s="17"/>
      <c r="H35" s="17">
        <v>2.552</v>
      </c>
      <c r="I35" s="17"/>
      <c r="J35" s="17">
        <f>H34-H35</f>
        <v>0.53100000000000014</v>
      </c>
      <c r="K35" s="17"/>
      <c r="L35" s="17"/>
      <c r="M35" s="17">
        <f>N33-H35</f>
        <v>442.45899999999995</v>
      </c>
    </row>
    <row r="36" spans="1:15" ht="17.100000000000001" customHeight="1" x14ac:dyDescent="0.5">
      <c r="A36" s="19"/>
      <c r="B36" s="16"/>
      <c r="C36" s="16">
        <v>75</v>
      </c>
      <c r="D36" s="20"/>
      <c r="E36" s="20"/>
      <c r="F36" s="21"/>
      <c r="G36" s="17"/>
      <c r="H36" s="17">
        <v>1.276</v>
      </c>
      <c r="I36" s="17"/>
      <c r="J36" s="17">
        <f>H35-H36</f>
        <v>1.276</v>
      </c>
      <c r="K36" s="17"/>
      <c r="L36" s="17"/>
      <c r="M36" s="17">
        <f>N33-H36</f>
        <v>443.73499999999996</v>
      </c>
    </row>
    <row r="37" spans="1:15" ht="17.100000000000001" customHeight="1" x14ac:dyDescent="0.5">
      <c r="A37" s="19"/>
      <c r="B37" s="16"/>
      <c r="C37" s="16">
        <v>80</v>
      </c>
      <c r="D37" s="20"/>
      <c r="E37" s="20"/>
      <c r="F37" s="21"/>
      <c r="G37" s="17"/>
      <c r="H37" s="17">
        <v>0.93100000000000005</v>
      </c>
      <c r="I37" s="17"/>
      <c r="J37" s="17">
        <f>H36-H37</f>
        <v>0.34499999999999997</v>
      </c>
      <c r="K37" s="17"/>
      <c r="L37" s="17"/>
      <c r="M37" s="17">
        <f>N33-H37</f>
        <v>444.08</v>
      </c>
    </row>
    <row r="38" spans="1:15" ht="17.100000000000001" customHeight="1" x14ac:dyDescent="0.55000000000000004">
      <c r="A38" s="16" t="s">
        <v>82</v>
      </c>
      <c r="B38" s="16"/>
      <c r="C38" s="16"/>
      <c r="D38" s="20"/>
      <c r="E38" s="20"/>
      <c r="F38" s="21"/>
      <c r="G38" s="17">
        <v>3.9140000000000001</v>
      </c>
      <c r="H38" s="17"/>
      <c r="I38" s="17">
        <v>0.32200000000000001</v>
      </c>
      <c r="J38" s="17">
        <f>H37-I38</f>
        <v>0.60899999999999999</v>
      </c>
      <c r="K38" s="17"/>
      <c r="L38" s="17"/>
      <c r="M38" s="17">
        <f>N33-I38</f>
        <v>444.68899999999996</v>
      </c>
      <c r="N38" s="154">
        <f>M38+G38</f>
        <v>448.60299999999995</v>
      </c>
    </row>
    <row r="39" spans="1:15" ht="17.100000000000001" customHeight="1" x14ac:dyDescent="0.5">
      <c r="A39" s="19" t="s">
        <v>69</v>
      </c>
      <c r="B39" s="16"/>
      <c r="C39" s="16">
        <v>85</v>
      </c>
      <c r="D39" s="20"/>
      <c r="E39" s="20"/>
      <c r="F39" s="21"/>
      <c r="G39" s="17"/>
      <c r="H39" s="17">
        <v>2.3580000000000001</v>
      </c>
      <c r="I39" s="17"/>
      <c r="J39" s="17">
        <f>G38-H39</f>
        <v>1.556</v>
      </c>
      <c r="K39" s="17"/>
      <c r="L39" s="17"/>
      <c r="M39" s="17">
        <f>N38-H39</f>
        <v>446.24499999999995</v>
      </c>
    </row>
    <row r="40" spans="1:15" ht="17.100000000000001" customHeight="1" x14ac:dyDescent="0.5">
      <c r="A40" s="156" t="s">
        <v>68</v>
      </c>
      <c r="B40" s="16"/>
      <c r="C40" s="133">
        <v>85</v>
      </c>
      <c r="D40" s="20"/>
      <c r="E40" s="20"/>
      <c r="F40" s="21"/>
      <c r="G40" s="17"/>
      <c r="H40" s="17">
        <f>N38-M40</f>
        <v>1.1849999999999454</v>
      </c>
      <c r="I40" s="17"/>
      <c r="J40" s="17">
        <f>H39-H40</f>
        <v>1.1730000000000547</v>
      </c>
      <c r="K40" s="17"/>
      <c r="L40" s="17"/>
      <c r="M40" s="151">
        <v>447.41800000000001</v>
      </c>
    </row>
    <row r="41" spans="1:15" ht="17.100000000000001" customHeight="1" x14ac:dyDescent="0.5">
      <c r="A41" s="19"/>
      <c r="B41" s="16"/>
      <c r="C41" s="16">
        <v>90</v>
      </c>
      <c r="D41" s="20"/>
      <c r="E41" s="20"/>
      <c r="F41" s="21"/>
      <c r="G41" s="17"/>
      <c r="H41" s="17">
        <f>N38-M41</f>
        <v>1.2469999999999573</v>
      </c>
      <c r="I41" s="17"/>
      <c r="J41" s="17"/>
      <c r="K41" s="17">
        <f>H40-H41</f>
        <v>-6.2000000000011823E-2</v>
      </c>
      <c r="L41" s="17"/>
      <c r="M41" s="17">
        <v>447.35599999999999</v>
      </c>
      <c r="O41" s="18"/>
    </row>
    <row r="42" spans="1:15" ht="33" customHeight="1" x14ac:dyDescent="0.5">
      <c r="A42" s="33"/>
      <c r="B42" s="32" t="s">
        <v>25</v>
      </c>
      <c r="C42" s="159" t="s">
        <v>91</v>
      </c>
      <c r="D42" s="159"/>
      <c r="E42" s="159"/>
      <c r="F42" s="34" t="s">
        <v>26</v>
      </c>
      <c r="G42" s="32"/>
      <c r="H42" s="32" t="s">
        <v>27</v>
      </c>
      <c r="I42" s="159"/>
      <c r="J42" s="159"/>
      <c r="K42" s="159"/>
      <c r="L42" s="159"/>
      <c r="M42" s="35"/>
    </row>
    <row r="43" spans="1:15" ht="22.5" customHeight="1" x14ac:dyDescent="0.5">
      <c r="A43" s="35"/>
      <c r="B43" s="32" t="s">
        <v>28</v>
      </c>
      <c r="C43" s="160">
        <v>23042</v>
      </c>
      <c r="D43" s="159"/>
      <c r="E43" s="159"/>
      <c r="F43" s="32"/>
      <c r="G43" s="32"/>
      <c r="H43" s="32" t="s">
        <v>28</v>
      </c>
      <c r="I43" s="159"/>
      <c r="J43" s="159"/>
      <c r="K43" s="159"/>
      <c r="L43" s="159"/>
      <c r="M43" s="35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70"/>
      <c r="G46" s="170"/>
      <c r="H46" s="170"/>
    </row>
    <row r="47" spans="1:15" ht="26.25" customHeight="1" x14ac:dyDescent="0.7">
      <c r="A47" s="171" t="s">
        <v>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5" ht="24" customHeight="1" x14ac:dyDescent="0.55000000000000004">
      <c r="A48" s="4" t="s">
        <v>4</v>
      </c>
      <c r="B48" s="161" t="s">
        <v>78</v>
      </c>
      <c r="C48" s="161"/>
      <c r="D48" s="150" t="s">
        <v>5</v>
      </c>
      <c r="E48" s="161" t="s">
        <v>75</v>
      </c>
      <c r="F48" s="161"/>
      <c r="G48" s="150" t="s">
        <v>6</v>
      </c>
      <c r="H48" s="161" t="s">
        <v>76</v>
      </c>
      <c r="I48" s="161"/>
      <c r="J48" s="150" t="s">
        <v>7</v>
      </c>
      <c r="K48" s="161" t="s">
        <v>77</v>
      </c>
      <c r="L48" s="161"/>
      <c r="M48" s="4" t="s">
        <v>88</v>
      </c>
    </row>
    <row r="49" spans="1:17" ht="27" customHeight="1" x14ac:dyDescent="0.55000000000000004">
      <c r="A49" s="149" t="s">
        <v>9</v>
      </c>
      <c r="B49" s="162" t="s">
        <v>74</v>
      </c>
      <c r="C49" s="163"/>
      <c r="D49" s="163"/>
      <c r="E49" s="163"/>
      <c r="F49" s="163"/>
      <c r="G49" s="150" t="s">
        <v>10</v>
      </c>
      <c r="H49" s="164" t="s">
        <v>63</v>
      </c>
      <c r="I49" s="164"/>
      <c r="J49" s="164"/>
      <c r="K49" s="164"/>
      <c r="L49" s="164"/>
      <c r="M49" s="164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65" t="s">
        <v>11</v>
      </c>
      <c r="B51" s="167" t="s">
        <v>12</v>
      </c>
      <c r="C51" s="167"/>
      <c r="D51" s="168" t="s">
        <v>13</v>
      </c>
      <c r="E51" s="169"/>
      <c r="F51" s="9" t="s">
        <v>14</v>
      </c>
      <c r="G51" s="167" t="s">
        <v>15</v>
      </c>
      <c r="H51" s="167"/>
      <c r="I51" s="167"/>
      <c r="J51" s="167" t="s">
        <v>16</v>
      </c>
      <c r="K51" s="167"/>
      <c r="L51" s="165" t="s">
        <v>17</v>
      </c>
      <c r="M51" s="165"/>
      <c r="N51" s="10"/>
    </row>
    <row r="52" spans="1:17" ht="21.75" x14ac:dyDescent="0.5">
      <c r="A52" s="166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6"/>
      <c r="M52" s="166"/>
    </row>
    <row r="53" spans="1:17" ht="17.100000000000001" customHeight="1" x14ac:dyDescent="0.5">
      <c r="A53" s="19"/>
      <c r="B53" s="13"/>
      <c r="C53" s="13">
        <v>100</v>
      </c>
      <c r="D53" s="124"/>
      <c r="E53" s="124"/>
      <c r="F53" s="125"/>
      <c r="G53" s="14"/>
      <c r="H53" s="14">
        <v>1.8460000000000001</v>
      </c>
      <c r="I53" s="14"/>
      <c r="J53" s="134"/>
      <c r="K53" s="14">
        <f>H41-H53</f>
        <v>-0.59900000000004283</v>
      </c>
      <c r="L53" s="14"/>
      <c r="M53" s="14">
        <f>N38-H53</f>
        <v>446.75699999999995</v>
      </c>
      <c r="O53" s="18"/>
    </row>
    <row r="54" spans="1:17" ht="17.100000000000001" customHeight="1" x14ac:dyDescent="0.5">
      <c r="A54" s="19"/>
      <c r="B54" s="16"/>
      <c r="C54" s="16">
        <v>110</v>
      </c>
      <c r="D54" s="20"/>
      <c r="E54" s="20"/>
      <c r="F54" s="21"/>
      <c r="G54" s="17"/>
      <c r="H54" s="17">
        <v>1.6519999999999999</v>
      </c>
      <c r="I54" s="17"/>
      <c r="J54" s="17">
        <f>H53-H54</f>
        <v>0.19400000000000017</v>
      </c>
      <c r="K54" s="17"/>
      <c r="L54" s="17"/>
      <c r="M54" s="17">
        <f>N38-H54</f>
        <v>446.95099999999996</v>
      </c>
      <c r="O54" s="18"/>
    </row>
    <row r="55" spans="1:17" ht="17.100000000000001" customHeight="1" x14ac:dyDescent="0.5">
      <c r="A55" s="19"/>
      <c r="B55" s="27"/>
      <c r="C55" s="27">
        <v>120</v>
      </c>
      <c r="D55" s="28"/>
      <c r="E55" s="28"/>
      <c r="F55" s="29"/>
      <c r="G55" s="30"/>
      <c r="H55" s="30">
        <v>1.39</v>
      </c>
      <c r="I55" s="30"/>
      <c r="J55" s="30">
        <f>H54-H55</f>
        <v>0.26200000000000001</v>
      </c>
      <c r="K55" s="30"/>
      <c r="L55" s="30"/>
      <c r="M55" s="30">
        <f>N38-H55</f>
        <v>447.21299999999997</v>
      </c>
      <c r="O55" s="18"/>
    </row>
    <row r="56" spans="1:17" ht="17.100000000000001" customHeight="1" x14ac:dyDescent="0.5">
      <c r="A56" s="19"/>
      <c r="B56" s="16"/>
      <c r="C56" s="16">
        <v>130</v>
      </c>
      <c r="D56" s="16"/>
      <c r="E56" s="16"/>
      <c r="F56" s="20"/>
      <c r="G56" s="20"/>
      <c r="H56" s="17">
        <v>0.82799999999999996</v>
      </c>
      <c r="I56" s="17"/>
      <c r="J56" s="17">
        <f>H55-H56</f>
        <v>0.56199999999999994</v>
      </c>
      <c r="K56" s="17"/>
      <c r="L56" s="17"/>
      <c r="M56" s="17">
        <f>N38-H56</f>
        <v>447.77499999999998</v>
      </c>
      <c r="N56" s="17"/>
      <c r="O56" s="17"/>
    </row>
    <row r="57" spans="1:17" ht="17.100000000000001" customHeight="1" x14ac:dyDescent="0.5">
      <c r="A57" s="137" t="s">
        <v>83</v>
      </c>
      <c r="B57" s="16"/>
      <c r="C57" s="16"/>
      <c r="D57" s="20"/>
      <c r="E57" s="16"/>
      <c r="F57" s="16"/>
      <c r="G57" s="16"/>
      <c r="H57" s="17">
        <f>N38-M57</f>
        <v>1.95799999999997</v>
      </c>
      <c r="I57" s="20"/>
      <c r="J57" s="17"/>
      <c r="K57" s="17">
        <f>H56-H57</f>
        <v>-1.1299999999999701</v>
      </c>
      <c r="L57" s="17"/>
      <c r="M57" s="17">
        <v>446.64499999999998</v>
      </c>
      <c r="N57" s="17"/>
      <c r="O57" s="17"/>
      <c r="P57" s="17"/>
      <c r="Q57" s="17"/>
    </row>
    <row r="58" spans="1:17" ht="17.100000000000001" customHeight="1" x14ac:dyDescent="0.5">
      <c r="A58" s="137" t="s">
        <v>24</v>
      </c>
      <c r="B58" s="141"/>
      <c r="C58" s="141"/>
      <c r="D58" s="24"/>
      <c r="E58" s="24"/>
      <c r="F58" s="25"/>
      <c r="G58" s="26"/>
      <c r="H58" s="26"/>
      <c r="I58" s="26">
        <f>N38-M58</f>
        <v>1.0679999999999268</v>
      </c>
      <c r="J58" s="26">
        <f>H57-I58</f>
        <v>0.8900000000000432</v>
      </c>
      <c r="K58" s="26"/>
      <c r="L58" s="26"/>
      <c r="M58" s="138">
        <v>447.53500000000003</v>
      </c>
      <c r="O58" s="18"/>
    </row>
    <row r="59" spans="1:17" ht="17.100000000000001" customHeight="1" x14ac:dyDescent="0.35">
      <c r="A59" s="27"/>
      <c r="B59" s="27"/>
      <c r="C59" s="27"/>
      <c r="D59" s="28"/>
      <c r="E59" s="28"/>
      <c r="F59" s="29"/>
      <c r="G59" s="30">
        <f>G10+G19+G21+G33+G38</f>
        <v>9.5670000000000002</v>
      </c>
      <c r="H59" s="30"/>
      <c r="I59" s="30">
        <f>I58:J58+I38+I33+I21+I19</f>
        <v>9.5669999999999256</v>
      </c>
      <c r="J59" s="30">
        <f>J58:K58+J56+J55+J54+J40+J39+J38+J37+J36+J35+J34+J33+J24+J11</f>
        <v>11.237000000000101</v>
      </c>
      <c r="K59" s="30">
        <f>K57+K53+K41+K23+K22+K21+K20+K19+K18+K17+K16+K15+K14+K13+K12</f>
        <v>-11.237000000000027</v>
      </c>
      <c r="L59" s="30"/>
      <c r="M59" s="30">
        <v>447.53500000000003</v>
      </c>
      <c r="O59" s="18"/>
    </row>
    <row r="60" spans="1:17" ht="17.100000000000001" customHeight="1" x14ac:dyDescent="0.35">
      <c r="A60" s="16"/>
      <c r="B60" s="16"/>
      <c r="C60" s="16"/>
      <c r="D60" s="20"/>
      <c r="E60" s="20"/>
      <c r="F60" s="21"/>
      <c r="G60" s="139">
        <v>-9.5670000000000002</v>
      </c>
      <c r="H60" s="139"/>
      <c r="I60" s="139"/>
      <c r="J60" s="139">
        <v>-11.237</v>
      </c>
      <c r="K60" s="139"/>
      <c r="L60" s="139"/>
      <c r="M60" s="139">
        <v>447.53500000000003</v>
      </c>
      <c r="O60" s="18"/>
    </row>
    <row r="61" spans="1:17" ht="17.100000000000001" customHeight="1" thickBot="1" x14ac:dyDescent="0.4">
      <c r="A61" s="16"/>
      <c r="B61" s="16"/>
      <c r="C61" s="16"/>
      <c r="D61" s="20"/>
      <c r="E61" s="20"/>
      <c r="F61" s="21"/>
      <c r="G61" s="140">
        <v>0</v>
      </c>
      <c r="H61" s="140"/>
      <c r="I61" s="140"/>
      <c r="J61" s="140">
        <v>0</v>
      </c>
      <c r="K61" s="140"/>
      <c r="L61" s="140"/>
      <c r="M61" s="140">
        <v>0</v>
      </c>
      <c r="O61" s="18"/>
    </row>
    <row r="62" spans="1:17" ht="17.100000000000001" customHeight="1" thickTop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N62" s="17"/>
      <c r="O62" s="18"/>
    </row>
    <row r="63" spans="1:17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35">
      <c r="A68" s="16"/>
      <c r="B68" s="16"/>
      <c r="C68" s="16"/>
      <c r="D68" s="20"/>
      <c r="E68" s="20"/>
      <c r="F68" s="21"/>
      <c r="G68" s="30"/>
      <c r="H68" s="30"/>
      <c r="I68" s="30"/>
      <c r="J68" s="30"/>
      <c r="K68" s="30"/>
      <c r="L68" s="30"/>
      <c r="M68" s="30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48"/>
      <c r="B85" s="32" t="s">
        <v>25</v>
      </c>
      <c r="C85" s="159" t="s">
        <v>84</v>
      </c>
      <c r="D85" s="159"/>
      <c r="E85" s="159"/>
      <c r="F85" s="34" t="s">
        <v>26</v>
      </c>
      <c r="G85" s="32"/>
      <c r="H85" s="32" t="s">
        <v>27</v>
      </c>
      <c r="I85" s="159"/>
      <c r="J85" s="159"/>
      <c r="K85" s="159"/>
      <c r="L85" s="159"/>
      <c r="M85" s="35"/>
    </row>
    <row r="86" spans="1:15" ht="22.5" customHeight="1" x14ac:dyDescent="0.5">
      <c r="A86" s="35"/>
      <c r="B86" s="32" t="s">
        <v>28</v>
      </c>
      <c r="C86" s="160">
        <v>23042</v>
      </c>
      <c r="D86" s="159"/>
      <c r="E86" s="159"/>
      <c r="F86" s="32"/>
      <c r="G86" s="32"/>
      <c r="H86" s="32" t="s">
        <v>28</v>
      </c>
      <c r="I86" s="159"/>
      <c r="J86" s="159"/>
      <c r="K86" s="159"/>
      <c r="L86" s="159"/>
      <c r="M86" s="35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5"/>
      <c r="B90" s="135"/>
      <c r="C90" s="135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1"/>
      <c r="B120" s="32" t="s">
        <v>25</v>
      </c>
      <c r="C120" s="159">
        <f>C76</f>
        <v>0</v>
      </c>
      <c r="D120" s="159"/>
      <c r="E120" s="159"/>
      <c r="F120" s="34" t="s">
        <v>26</v>
      </c>
      <c r="G120" s="32"/>
      <c r="H120" s="32" t="s">
        <v>27</v>
      </c>
      <c r="I120" s="159"/>
      <c r="J120" s="159"/>
      <c r="K120" s="159"/>
      <c r="L120" s="159"/>
      <c r="M120" s="35"/>
    </row>
    <row r="121" spans="1:15" ht="22.5" customHeight="1" x14ac:dyDescent="0.5">
      <c r="A121" s="35"/>
      <c r="B121" s="32" t="s">
        <v>28</v>
      </c>
      <c r="C121" s="160">
        <f>C77</f>
        <v>0</v>
      </c>
      <c r="D121" s="159"/>
      <c r="E121" s="159"/>
      <c r="F121" s="32"/>
      <c r="G121" s="32"/>
      <c r="H121" s="32" t="s">
        <v>28</v>
      </c>
      <c r="I121" s="159"/>
      <c r="J121" s="159"/>
      <c r="K121" s="159"/>
      <c r="L121" s="159"/>
      <c r="M121" s="35"/>
    </row>
  </sheetData>
  <mergeCells count="40"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51:A52"/>
    <mergeCell ref="B51:C51"/>
    <mergeCell ref="D51:E51"/>
    <mergeCell ref="G51:I51"/>
    <mergeCell ref="J51:K51"/>
    <mergeCell ref="C85:E85"/>
    <mergeCell ref="I85:L85"/>
    <mergeCell ref="C86:E86"/>
    <mergeCell ref="I86:L86"/>
    <mergeCell ref="K48:L48"/>
    <mergeCell ref="B49:F49"/>
    <mergeCell ref="H49:M49"/>
    <mergeCell ref="L51:M52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17" zoomScaleNormal="100" workbookViewId="0">
      <selection activeCell="C33" sqref="C33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73" t="s">
        <v>30</v>
      </c>
      <c r="B4" s="173"/>
      <c r="C4" s="173"/>
      <c r="D4" s="173"/>
      <c r="E4" s="173"/>
      <c r="F4" s="173"/>
      <c r="G4" s="173"/>
      <c r="H4" s="173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78</v>
      </c>
      <c r="C5" s="41" t="s">
        <v>5</v>
      </c>
      <c r="D5" s="41" t="str">
        <f>อท.15!E5</f>
        <v>P.92</v>
      </c>
      <c r="E5" s="40" t="s">
        <v>70</v>
      </c>
      <c r="G5" s="40" t="s">
        <v>85</v>
      </c>
      <c r="H5" s="40"/>
      <c r="I5" s="40"/>
    </row>
    <row r="6" spans="1:13" ht="24.6" customHeight="1" x14ac:dyDescent="0.5">
      <c r="A6" s="40" t="s">
        <v>32</v>
      </c>
      <c r="B6" s="41" t="s">
        <v>76</v>
      </c>
      <c r="C6" s="40" t="s">
        <v>33</v>
      </c>
      <c r="D6" s="42" t="s">
        <v>77</v>
      </c>
      <c r="E6" s="174" t="s">
        <v>34</v>
      </c>
      <c r="F6" s="174"/>
      <c r="G6" s="174" t="s">
        <v>35</v>
      </c>
      <c r="H6" s="174"/>
      <c r="I6" s="40"/>
      <c r="M6" s="44"/>
    </row>
    <row r="7" spans="1:13" ht="24.6" customHeight="1" x14ac:dyDescent="0.35">
      <c r="A7" s="40"/>
      <c r="B7" s="40"/>
      <c r="D7" s="40"/>
      <c r="E7" s="40"/>
      <c r="G7" s="174" t="s">
        <v>36</v>
      </c>
      <c r="H7" s="174"/>
      <c r="I7" s="40"/>
    </row>
    <row r="8" spans="1:13" ht="24.6" customHeight="1" x14ac:dyDescent="0.35">
      <c r="A8" s="40" t="s">
        <v>37</v>
      </c>
      <c r="B8" s="45">
        <v>23042</v>
      </c>
      <c r="C8" s="40" t="s">
        <v>38</v>
      </c>
      <c r="D8" s="40"/>
      <c r="E8" s="41" t="s">
        <v>71</v>
      </c>
      <c r="F8" s="46" t="s">
        <v>39</v>
      </c>
      <c r="G8" s="41">
        <f>อท.15!M10</f>
        <v>447.53500000000003</v>
      </c>
      <c r="H8" s="40" t="s">
        <v>40</v>
      </c>
      <c r="I8" s="40"/>
    </row>
    <row r="9" spans="1:13" ht="24.6" customHeight="1" x14ac:dyDescent="0.35">
      <c r="A9" s="174"/>
      <c r="B9" s="174"/>
      <c r="C9" s="40" t="s">
        <v>41</v>
      </c>
      <c r="E9" s="174" t="s">
        <v>89</v>
      </c>
      <c r="F9" s="174"/>
      <c r="G9" s="174" t="s">
        <v>42</v>
      </c>
      <c r="H9" s="174"/>
      <c r="I9" s="41"/>
      <c r="J9" s="41"/>
    </row>
    <row r="10" spans="1:13" ht="24.6" customHeight="1" x14ac:dyDescent="0.35">
      <c r="A10" s="40"/>
      <c r="B10" s="40"/>
      <c r="C10" s="174" t="s">
        <v>43</v>
      </c>
      <c r="D10" s="174"/>
      <c r="E10" s="174"/>
      <c r="F10" s="174"/>
      <c r="G10" s="48" t="s">
        <v>72</v>
      </c>
      <c r="H10" s="43" t="s">
        <v>73</v>
      </c>
      <c r="I10" s="43"/>
      <c r="J10" s="40"/>
    </row>
    <row r="11" spans="1:13" ht="24.6" customHeight="1" x14ac:dyDescent="0.35">
      <c r="A11" s="40" t="s">
        <v>44</v>
      </c>
      <c r="B11" s="40"/>
      <c r="C11" s="47">
        <v>440.69499999999999</v>
      </c>
      <c r="D11" s="40" t="s">
        <v>45</v>
      </c>
      <c r="E11" s="41"/>
      <c r="F11" s="46" t="s">
        <v>46</v>
      </c>
      <c r="G11" s="48" t="s">
        <v>90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47</v>
      </c>
      <c r="B12" s="40"/>
      <c r="C12" s="40" t="s">
        <v>48</v>
      </c>
      <c r="D12" s="40" t="s">
        <v>49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50</v>
      </c>
      <c r="B13" s="40"/>
      <c r="C13" s="40" t="s">
        <v>48</v>
      </c>
      <c r="D13" s="40" t="s">
        <v>49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75" t="s">
        <v>92</v>
      </c>
      <c r="B14" s="175"/>
      <c r="C14" s="175"/>
      <c r="D14" s="175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51</v>
      </c>
      <c r="B15" s="51" t="s">
        <v>52</v>
      </c>
      <c r="C15" s="51" t="s">
        <v>51</v>
      </c>
      <c r="D15" s="51" t="s">
        <v>52</v>
      </c>
      <c r="E15" s="51" t="s">
        <v>51</v>
      </c>
      <c r="F15" s="51" t="s">
        <v>52</v>
      </c>
      <c r="G15" s="51" t="s">
        <v>51</v>
      </c>
      <c r="H15" s="51" t="s">
        <v>52</v>
      </c>
      <c r="J15" s="40"/>
      <c r="K15" s="40"/>
      <c r="M15" s="40"/>
    </row>
    <row r="16" spans="1:13" ht="21.95" customHeight="1" x14ac:dyDescent="0.35">
      <c r="A16" s="52" t="s">
        <v>53</v>
      </c>
      <c r="B16" s="52" t="s">
        <v>54</v>
      </c>
      <c r="C16" s="52" t="s">
        <v>53</v>
      </c>
      <c r="D16" s="52" t="s">
        <v>54</v>
      </c>
      <c r="E16" s="52" t="s">
        <v>53</v>
      </c>
      <c r="F16" s="52" t="s">
        <v>54</v>
      </c>
      <c r="G16" s="52" t="s">
        <v>53</v>
      </c>
      <c r="H16" s="52" t="s">
        <v>54</v>
      </c>
      <c r="J16" s="40"/>
      <c r="K16" s="40"/>
      <c r="M16" s="40"/>
    </row>
    <row r="17" spans="1:14" ht="21.75" customHeight="1" x14ac:dyDescent="0.35">
      <c r="A17" s="53" t="s">
        <v>55</v>
      </c>
      <c r="B17" s="53"/>
      <c r="C17" s="53" t="s">
        <v>55</v>
      </c>
      <c r="D17" s="53"/>
      <c r="E17" s="53" t="s">
        <v>55</v>
      </c>
      <c r="F17" s="53"/>
      <c r="G17" s="53" t="s">
        <v>55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448.67500000000001</v>
      </c>
      <c r="C18" s="56">
        <v>65</v>
      </c>
      <c r="D18" s="55">
        <v>441.928</v>
      </c>
      <c r="E18" s="57"/>
      <c r="F18" s="58"/>
      <c r="G18" s="54"/>
      <c r="H18" s="59"/>
      <c r="J18" s="40"/>
      <c r="K18" s="119"/>
      <c r="M18" s="40"/>
    </row>
    <row r="19" spans="1:14" ht="18" customHeight="1" x14ac:dyDescent="0.5">
      <c r="A19" s="54">
        <v>-40</v>
      </c>
      <c r="B19" s="60">
        <v>448.55599999999998</v>
      </c>
      <c r="C19" s="54">
        <v>70</v>
      </c>
      <c r="D19" s="60">
        <v>442.459</v>
      </c>
      <c r="E19" s="54"/>
      <c r="F19" s="60"/>
      <c r="G19" s="57"/>
      <c r="H19" s="60"/>
      <c r="J19" s="40"/>
      <c r="K19" s="40"/>
      <c r="M19" s="40"/>
    </row>
    <row r="20" spans="1:14" ht="18" customHeight="1" x14ac:dyDescent="0.5">
      <c r="A20" s="16">
        <v>-30</v>
      </c>
      <c r="B20" s="60">
        <v>448.416</v>
      </c>
      <c r="C20" s="54">
        <v>75</v>
      </c>
      <c r="D20" s="60">
        <v>443.73500000000001</v>
      </c>
      <c r="E20" s="57"/>
      <c r="F20" s="60"/>
      <c r="G20" s="54"/>
      <c r="H20" s="60"/>
      <c r="J20" s="40"/>
      <c r="K20" s="119"/>
      <c r="M20" s="40"/>
    </row>
    <row r="21" spans="1:14" ht="18" customHeight="1" x14ac:dyDescent="0.5">
      <c r="A21" s="16">
        <v>-20</v>
      </c>
      <c r="B21" s="60">
        <v>447.95699999999999</v>
      </c>
      <c r="C21" s="16">
        <v>80</v>
      </c>
      <c r="D21" s="60">
        <v>444.08</v>
      </c>
      <c r="E21" s="54"/>
      <c r="F21" s="60"/>
      <c r="G21" s="57"/>
      <c r="H21" s="60"/>
      <c r="J21" s="40"/>
      <c r="K21" s="119"/>
      <c r="M21" s="40"/>
    </row>
    <row r="22" spans="1:14" ht="18" customHeight="1" x14ac:dyDescent="0.5">
      <c r="A22" s="16">
        <v>-10</v>
      </c>
      <c r="B22" s="60">
        <v>447.63400000000001</v>
      </c>
      <c r="C22" s="54">
        <v>85</v>
      </c>
      <c r="D22" s="60">
        <v>446.245</v>
      </c>
      <c r="E22" s="57"/>
      <c r="F22" s="60"/>
      <c r="G22" s="54"/>
      <c r="H22" s="60"/>
      <c r="J22" s="40"/>
      <c r="K22" s="119"/>
      <c r="M22" s="40"/>
    </row>
    <row r="23" spans="1:14" ht="18" customHeight="1" x14ac:dyDescent="0.5">
      <c r="A23" s="157" t="s">
        <v>86</v>
      </c>
      <c r="B23" s="152">
        <v>447.42500000000001</v>
      </c>
      <c r="C23" s="158" t="s">
        <v>87</v>
      </c>
      <c r="D23" s="152">
        <v>447.41800000000001</v>
      </c>
      <c r="E23" s="54"/>
      <c r="F23" s="60"/>
      <c r="G23" s="57"/>
      <c r="H23" s="60"/>
      <c r="K23" s="119"/>
      <c r="M23" s="40"/>
    </row>
    <row r="24" spans="1:14" ht="18" customHeight="1" x14ac:dyDescent="0.5">
      <c r="A24" s="16">
        <v>0</v>
      </c>
      <c r="B24" s="60">
        <v>446.24099999999999</v>
      </c>
      <c r="C24" s="16">
        <v>90</v>
      </c>
      <c r="D24" s="60">
        <v>447.35599999999999</v>
      </c>
      <c r="E24" s="57"/>
      <c r="F24" s="60"/>
      <c r="G24" s="57"/>
      <c r="H24" s="60"/>
      <c r="K24" s="119"/>
      <c r="M24" s="40"/>
    </row>
    <row r="25" spans="1:14" ht="18" customHeight="1" x14ac:dyDescent="0.5">
      <c r="A25" s="16">
        <v>5</v>
      </c>
      <c r="B25" s="60">
        <v>444.988</v>
      </c>
      <c r="C25" s="54">
        <v>100</v>
      </c>
      <c r="D25" s="60">
        <v>446.75700000000001</v>
      </c>
      <c r="E25" s="54"/>
      <c r="F25" s="60"/>
      <c r="G25" s="54"/>
      <c r="H25" s="60"/>
      <c r="K25" s="119"/>
      <c r="M25" s="40"/>
    </row>
    <row r="26" spans="1:14" ht="18" customHeight="1" x14ac:dyDescent="0.5">
      <c r="A26" s="16">
        <v>10</v>
      </c>
      <c r="B26" s="60">
        <v>444.60500000000002</v>
      </c>
      <c r="C26" s="54">
        <v>110</v>
      </c>
      <c r="D26" s="60">
        <v>446.95100000000002</v>
      </c>
      <c r="E26" s="57"/>
      <c r="F26" s="60"/>
      <c r="G26" s="57"/>
      <c r="H26" s="60"/>
      <c r="K26" s="119"/>
      <c r="M26" s="40"/>
    </row>
    <row r="27" spans="1:14" ht="18" customHeight="1" x14ac:dyDescent="0.5">
      <c r="A27" s="16">
        <v>15</v>
      </c>
      <c r="B27" s="60">
        <v>440.80700000000002</v>
      </c>
      <c r="C27" s="54">
        <v>120</v>
      </c>
      <c r="D27" s="60">
        <v>447.21300000000002</v>
      </c>
      <c r="E27" s="54"/>
      <c r="F27" s="60"/>
      <c r="G27" s="54"/>
      <c r="H27" s="60"/>
      <c r="K27" s="119"/>
      <c r="M27" s="120"/>
    </row>
    <row r="28" spans="1:14" ht="18" customHeight="1" x14ac:dyDescent="0.5">
      <c r="A28" s="16">
        <v>20</v>
      </c>
      <c r="B28" s="60">
        <v>439.22899999999998</v>
      </c>
      <c r="C28" s="16">
        <v>130</v>
      </c>
      <c r="D28" s="60">
        <v>447.77499999999998</v>
      </c>
      <c r="E28" s="54"/>
      <c r="F28" s="60"/>
      <c r="G28" s="57"/>
      <c r="H28" s="60"/>
      <c r="M28" s="122"/>
    </row>
    <row r="29" spans="1:14" ht="18" customHeight="1" x14ac:dyDescent="0.5">
      <c r="A29" s="190" t="s">
        <v>60</v>
      </c>
      <c r="B29" s="191">
        <v>440.69499999999999</v>
      </c>
      <c r="C29" s="16"/>
      <c r="D29" s="60"/>
      <c r="E29" s="54"/>
      <c r="F29" s="60"/>
      <c r="G29" s="54"/>
      <c r="H29" s="60"/>
      <c r="M29" s="122"/>
      <c r="N29" s="37">
        <v>94.02</v>
      </c>
    </row>
    <row r="30" spans="1:14" ht="18" customHeight="1" x14ac:dyDescent="0.5">
      <c r="A30" s="16">
        <v>25</v>
      </c>
      <c r="B30" s="60">
        <v>440.59500000000003</v>
      </c>
      <c r="C30" s="16"/>
      <c r="D30" s="60"/>
      <c r="E30" s="54"/>
      <c r="F30" s="60"/>
      <c r="G30" s="54"/>
      <c r="H30" s="60"/>
      <c r="M30" s="122"/>
    </row>
    <row r="31" spans="1:14" ht="18" customHeight="1" x14ac:dyDescent="0.5">
      <c r="A31" s="16">
        <v>30</v>
      </c>
      <c r="B31" s="60">
        <v>440.57499999999999</v>
      </c>
      <c r="C31" s="54"/>
      <c r="D31" s="60"/>
      <c r="E31" s="54"/>
      <c r="F31" s="60"/>
      <c r="G31" s="54"/>
      <c r="H31" s="60"/>
      <c r="M31" s="122"/>
    </row>
    <row r="32" spans="1:14" ht="18" customHeight="1" x14ac:dyDescent="0.5">
      <c r="A32" s="16">
        <v>35</v>
      </c>
      <c r="B32" s="60">
        <v>440.55500000000001</v>
      </c>
      <c r="C32" s="54"/>
      <c r="D32" s="60"/>
      <c r="E32" s="54"/>
      <c r="F32" s="60"/>
      <c r="G32" s="54"/>
      <c r="H32" s="60"/>
      <c r="M32" s="122"/>
    </row>
    <row r="33" spans="1:16" ht="18" customHeight="1" x14ac:dyDescent="0.5">
      <c r="A33" s="16">
        <v>40</v>
      </c>
      <c r="B33" s="60">
        <v>440.42500000000001</v>
      </c>
      <c r="C33" s="144"/>
      <c r="D33" s="60"/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45</v>
      </c>
      <c r="B34" s="60">
        <v>440.255</v>
      </c>
      <c r="C34" s="144"/>
      <c r="D34" s="60"/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50</v>
      </c>
      <c r="B35" s="142">
        <v>440.315</v>
      </c>
      <c r="C35" s="144"/>
      <c r="D35" s="143"/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55</v>
      </c>
      <c r="B36" s="60">
        <v>440.29500000000002</v>
      </c>
      <c r="C36" s="144"/>
      <c r="D36" s="60"/>
      <c r="E36" s="54"/>
      <c r="F36" s="60"/>
      <c r="G36" s="54"/>
      <c r="H36" s="60"/>
    </row>
    <row r="37" spans="1:16" ht="24" customHeight="1" x14ac:dyDescent="0.5">
      <c r="A37" s="135">
        <v>60</v>
      </c>
      <c r="B37" s="61">
        <v>440.27499999999998</v>
      </c>
      <c r="C37" s="145"/>
      <c r="D37" s="61"/>
      <c r="E37" s="136"/>
      <c r="F37" s="61"/>
      <c r="G37" s="136"/>
      <c r="H37" s="61"/>
    </row>
    <row r="38" spans="1:16" s="63" customFormat="1" ht="24" customHeight="1" x14ac:dyDescent="0.5">
      <c r="A38" s="172" t="s">
        <v>56</v>
      </c>
      <c r="B38" s="172"/>
      <c r="C38" s="147">
        <v>440.64499999999998</v>
      </c>
      <c r="D38" s="126" t="s">
        <v>57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77">
        <v>2559</v>
      </c>
      <c r="P1" s="178"/>
      <c r="Q1" s="179"/>
    </row>
    <row r="2" spans="14:17" ht="15" customHeight="1" x14ac:dyDescent="0.35">
      <c r="O2" s="180" t="str">
        <f>I52</f>
        <v>สำรวจเมื่อ 7 ม.ค.2558</v>
      </c>
      <c r="P2" s="181"/>
      <c r="Q2" s="182"/>
    </row>
    <row r="3" spans="14:17" ht="15" customHeight="1" x14ac:dyDescent="0.45">
      <c r="O3" s="67" t="s">
        <v>58</v>
      </c>
      <c r="P3" s="68" t="s">
        <v>59</v>
      </c>
      <c r="Q3" s="69" t="s">
        <v>60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58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59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58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59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58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59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58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59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58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59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58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59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58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59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183" t="s">
        <v>24</v>
      </c>
      <c r="B51" s="184"/>
      <c r="C51" s="105">
        <v>266.95999999999998</v>
      </c>
      <c r="D51" s="106" t="s">
        <v>61</v>
      </c>
      <c r="E51" s="183" t="s">
        <v>62</v>
      </c>
      <c r="F51" s="184"/>
      <c r="G51" s="105">
        <v>267.61200000000002</v>
      </c>
      <c r="H51" s="107" t="s">
        <v>61</v>
      </c>
      <c r="I51" s="183" t="s">
        <v>63</v>
      </c>
      <c r="J51" s="184"/>
      <c r="K51" s="108">
        <v>267.34199999999998</v>
      </c>
      <c r="L51" s="107" t="s">
        <v>61</v>
      </c>
      <c r="N51" s="109"/>
      <c r="O51" s="74"/>
      <c r="P51" s="75"/>
      <c r="Q51" s="73"/>
    </row>
    <row r="52" spans="1:17" s="104" customFormat="1" ht="24.95" customHeight="1" x14ac:dyDescent="0.45">
      <c r="A52" s="185" t="s">
        <v>64</v>
      </c>
      <c r="B52" s="186"/>
      <c r="C52" s="105">
        <v>257</v>
      </c>
      <c r="D52" s="106" t="s">
        <v>61</v>
      </c>
      <c r="E52" s="185" t="s">
        <v>65</v>
      </c>
      <c r="F52" s="186"/>
      <c r="G52" s="105">
        <v>254.2</v>
      </c>
      <c r="H52" s="107" t="s">
        <v>61</v>
      </c>
      <c r="I52" s="187" t="s">
        <v>66</v>
      </c>
      <c r="J52" s="188"/>
      <c r="K52" s="188"/>
      <c r="L52" s="189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76" t="s">
        <v>67</v>
      </c>
      <c r="F56" s="176"/>
      <c r="G56" s="176"/>
      <c r="H56" s="176"/>
      <c r="I56" s="176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2020-02-11T05:19:55Z</cp:lastPrinted>
  <dcterms:created xsi:type="dcterms:W3CDTF">2017-11-15T07:22:33Z</dcterms:created>
  <dcterms:modified xsi:type="dcterms:W3CDTF">2020-02-17T04:27:09Z</dcterms:modified>
</cp:coreProperties>
</file>