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93" sheetId="1" r:id="rId1"/>
    <sheet name="P.93-H.05" sheetId="2" r:id="rId2"/>
  </sheets>
  <definedNames>
    <definedName name="_Regression_Int" localSheetId="1" hidden="1">1</definedName>
    <definedName name="Print_Area_MI">'P.93-H.05'!$A$1:$N$6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<sst xmlns="http://schemas.openxmlformats.org/spreadsheetml/2006/main" count="29" uniqueCount="24">
  <si>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</si>
  <si>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</si>
  <si>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</si>
  <si>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</si>
  <si>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</si>
  <si>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</si>
  <si>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</si>
  <si>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</si>
  <si>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</si>
  <si>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</si>
  <si>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</si>
  <si>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</si>
  <si>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</si>
  <si>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</si>
  <si>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</si>
  <si>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</si>
  <si>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</si>
  <si>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</si>
  <si>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</si>
  <si>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</si>
  <si>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</si>
  <si>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น้ำแม่ริม(P.93)</t>
  </si>
  <si>
    <t>สถานี P.93  :  น้ำแม่ริม อ.แม่ริม จ.เชียงใหม่</t>
  </si>
  <si>
    <t xml:space="preserve"> พี้นที่รับน้ำ   411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</si>
</sst>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047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"/>
          <c:w val="0.859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'P.93-H.05'!$A$7:$A$19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'P.93-H.05'!$N$7:$N$19</c:f>
              <c:numCache>
                <c:ptCount val="13"/>
                <c:pt idx="0">
                  <c:v>80.52912000000002</c:v>
                </c:pt>
                <c:pt idx="1">
                  <c:v>186.00710399999994</c:v>
                </c:pt>
                <c:pt idx="2">
                  <c:v>93.60576000000003</c:v>
                </c:pt>
                <c:pt idx="3">
                  <c:v>86.860512</c:v>
                </c:pt>
                <c:pt idx="4">
                  <c:v>66.81312000000001</c:v>
                </c:pt>
                <c:pt idx="5">
                  <c:v>38.32</c:v>
                </c:pt>
                <c:pt idx="6">
                  <c:v>60.660000000000004</c:v>
                </c:pt>
                <c:pt idx="7">
                  <c:v>142.24999999999997</c:v>
                </c:pt>
                <c:pt idx="8">
                  <c:v>151.04</c:v>
                </c:pt>
                <c:pt idx="9">
                  <c:v>54.69</c:v>
                </c:pt>
                <c:pt idx="10">
                  <c:v>62.82999999999999</c:v>
                </c:pt>
                <c:pt idx="11">
                  <c:v>38.67635520000001</c:v>
                </c:pt>
                <c:pt idx="12">
                  <c:v>92.09592</c:v>
                </c:pt>
              </c:numCache>
            </c:numRef>
          </c:val>
        </c:ser>
        <c:gapWidth val="100"/>
        <c:axId val="6997870"/>
        <c:axId val="62980831"/>
      </c:barChart>
      <c:lineChart>
        <c:grouping val="standard"/>
        <c:varyColors val="0"/>
        <c:ser>
          <c:idx val="1"/>
          <c:order val="1"/>
          <c:tx>
            <c:v>ค่าเฉลี่ย 88.5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'P.93-H.05'!$A$7:$A$17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'P.93-H.05'!$P$7:$P$18</c:f>
              <c:numCache>
                <c:ptCount val="12"/>
                <c:pt idx="0">
                  <c:v>88.52349760000001</c:v>
                </c:pt>
                <c:pt idx="1">
                  <c:v>88.52349760000001</c:v>
                </c:pt>
                <c:pt idx="2">
                  <c:v>88.52349760000001</c:v>
                </c:pt>
                <c:pt idx="3">
                  <c:v>88.52349760000001</c:v>
                </c:pt>
                <c:pt idx="4">
                  <c:v>88.52349760000001</c:v>
                </c:pt>
                <c:pt idx="5">
                  <c:v>88.52349760000001</c:v>
                </c:pt>
                <c:pt idx="6">
                  <c:v>88.52349760000001</c:v>
                </c:pt>
                <c:pt idx="7">
                  <c:v>88.52349760000001</c:v>
                </c:pt>
                <c:pt idx="8">
                  <c:v>88.52349760000001</c:v>
                </c:pt>
                <c:pt idx="9">
                  <c:v>88.52349760000001</c:v>
                </c:pt>
                <c:pt idx="10">
                  <c:v>88.52349760000001</c:v>
                </c:pt>
                <c:pt idx="11">
                  <c:v>88.52349760000001</c:v>
                </c:pt>
              </c:numCache>
            </c:numRef>
          </c:val>
          <c:smooth val="0"/>
        </c:ser>
        <c:axId val="6997870"/>
        <c:axId val="62980831"/>
      </c:lineChart>
      <c:catAx>
        <c:axId val="699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980831"/>
        <c:crossesAt val="0"/>
        <c:auto val="1"/>
        <c:lblOffset val="100"/>
        <c:tickLblSkip val="1"/>
        <c:noMultiLvlLbl val="0"/>
      </c:catAx>
      <c:valAx>
        <c:axId val="62980831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97870"/>
        <c:crossesAt val="1"/>
        <c:crossBetween val="between"/>
        <c:dispUnits/>
        <c:majorUnit val="4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5"/>
  <sheetViews>
    <sheetView showGridLines="0" zoomScalePageLayoutView="0" workbookViewId="0" topLeftCell="A12">
      <selection activeCell="B19" sqref="B19:M1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0.6696000000000001</v>
      </c>
      <c r="C7" s="34">
        <v>1.02816</v>
      </c>
      <c r="D7" s="34">
        <v>2.055456</v>
      </c>
      <c r="E7" s="34">
        <v>7.261056</v>
      </c>
      <c r="F7" s="34">
        <v>17.39664</v>
      </c>
      <c r="G7" s="34">
        <v>20.761920000000003</v>
      </c>
      <c r="H7" s="34">
        <v>13.206240000000001</v>
      </c>
      <c r="I7" s="34">
        <v>7.350048</v>
      </c>
      <c r="J7" s="34">
        <v>4.230144000000002</v>
      </c>
      <c r="K7" s="34">
        <v>2.8477440000000014</v>
      </c>
      <c r="L7" s="34">
        <v>1.4152319999999994</v>
      </c>
      <c r="M7" s="34">
        <v>2.30688</v>
      </c>
      <c r="N7" s="35">
        <f aca="true" t="shared" si="0" ref="N7:N14">SUM(B7:M7)</f>
        <v>80.52912000000002</v>
      </c>
      <c r="O7" s="36">
        <f>+N7*1000000/(365*86400)</f>
        <v>2.553561643835617</v>
      </c>
      <c r="P7" s="37">
        <f aca="true" t="shared" si="1" ref="P7:P18">$N$26</f>
        <v>88.52349760000001</v>
      </c>
      <c r="Q7" s="32"/>
      <c r="R7" s="43"/>
    </row>
    <row r="8" spans="1:17" ht="15" customHeight="1">
      <c r="A8" s="31">
        <v>2554</v>
      </c>
      <c r="B8" s="34">
        <v>2.3794560000000002</v>
      </c>
      <c r="C8" s="34">
        <v>17.603135999999996</v>
      </c>
      <c r="D8" s="34">
        <v>12.113279999999996</v>
      </c>
      <c r="E8" s="34">
        <v>11.218175999999996</v>
      </c>
      <c r="F8" s="34">
        <v>35.456832</v>
      </c>
      <c r="G8" s="34">
        <v>46.014048</v>
      </c>
      <c r="H8" s="34">
        <v>26.395200000000003</v>
      </c>
      <c r="I8" s="34">
        <v>12.872735999999998</v>
      </c>
      <c r="J8" s="34">
        <v>8.348832</v>
      </c>
      <c r="K8" s="34">
        <v>6.643295999999999</v>
      </c>
      <c r="L8" s="34">
        <v>4.051295999999993</v>
      </c>
      <c r="M8" s="34">
        <v>2.910816</v>
      </c>
      <c r="N8" s="35">
        <f t="shared" si="0"/>
        <v>186.00710399999994</v>
      </c>
      <c r="O8" s="36">
        <f aca="true" t="shared" si="2" ref="O8:O18">+N8*1000000/(365*86400)</f>
        <v>5.898246575342464</v>
      </c>
      <c r="P8" s="37">
        <f t="shared" si="1"/>
        <v>88.52349760000001</v>
      </c>
      <c r="Q8" s="32"/>
    </row>
    <row r="9" spans="1:17" ht="15" customHeight="1">
      <c r="A9" s="31">
        <v>2555</v>
      </c>
      <c r="B9" s="34">
        <v>4.1843520000000005</v>
      </c>
      <c r="C9" s="34">
        <v>7.0528319999999995</v>
      </c>
      <c r="D9" s="34">
        <v>4.783104000000001</v>
      </c>
      <c r="E9" s="34">
        <v>7.129728</v>
      </c>
      <c r="F9" s="34">
        <v>10.321344</v>
      </c>
      <c r="G9" s="34">
        <v>24.6888</v>
      </c>
      <c r="H9" s="34">
        <v>11.311488000000002</v>
      </c>
      <c r="I9" s="34">
        <v>8.940672000000003</v>
      </c>
      <c r="J9" s="34">
        <v>6.610464000000004</v>
      </c>
      <c r="K9" s="34">
        <v>3.7056959999999997</v>
      </c>
      <c r="L9" s="34">
        <v>2.7993600000000005</v>
      </c>
      <c r="M9" s="34">
        <v>2.0779199999999998</v>
      </c>
      <c r="N9" s="35">
        <f t="shared" si="0"/>
        <v>93.60576000000003</v>
      </c>
      <c r="O9" s="36">
        <f t="shared" si="2"/>
        <v>2.968219178082193</v>
      </c>
      <c r="P9" s="37">
        <f t="shared" si="1"/>
        <v>88.52349760000001</v>
      </c>
      <c r="Q9" s="32"/>
    </row>
    <row r="10" spans="1:17" ht="15" customHeight="1">
      <c r="A10" s="31">
        <v>2556</v>
      </c>
      <c r="B10" s="34">
        <v>0.867456</v>
      </c>
      <c r="C10" s="34">
        <v>2.0684160000000005</v>
      </c>
      <c r="D10" s="34">
        <v>2.604096</v>
      </c>
      <c r="E10" s="34">
        <v>6.720192000000001</v>
      </c>
      <c r="F10" s="34">
        <v>17.601407999999996</v>
      </c>
      <c r="G10" s="34">
        <v>15.168384000000001</v>
      </c>
      <c r="H10" s="34">
        <v>20.141568000000003</v>
      </c>
      <c r="I10" s="34">
        <v>9.942048000000002</v>
      </c>
      <c r="J10" s="34">
        <v>6.16032</v>
      </c>
      <c r="K10" s="34">
        <v>3.217536000000001</v>
      </c>
      <c r="L10" s="34">
        <v>1.5154559999999995</v>
      </c>
      <c r="M10" s="34">
        <v>0.8536320000000001</v>
      </c>
      <c r="N10" s="35">
        <f t="shared" si="0"/>
        <v>86.860512</v>
      </c>
      <c r="O10" s="36">
        <f t="shared" si="2"/>
        <v>2.7543287671232877</v>
      </c>
      <c r="P10" s="37">
        <f t="shared" si="1"/>
        <v>88.52349760000001</v>
      </c>
      <c r="Q10" s="32"/>
    </row>
    <row r="11" spans="1:17" ht="15" customHeight="1">
      <c r="A11" s="31">
        <v>2557</v>
      </c>
      <c r="B11" s="34">
        <v>0.7102080000000002</v>
      </c>
      <c r="C11" s="34">
        <v>1.715904000000001</v>
      </c>
      <c r="D11" s="34">
        <v>4.161888000000002</v>
      </c>
      <c r="E11" s="34">
        <v>6.20784</v>
      </c>
      <c r="F11" s="34">
        <v>18.156096</v>
      </c>
      <c r="G11" s="34">
        <v>15.706656000000002</v>
      </c>
      <c r="H11" s="34">
        <v>6.549120000000001</v>
      </c>
      <c r="I11" s="34">
        <v>5.838048</v>
      </c>
      <c r="J11" s="34">
        <v>2.4287039999999993</v>
      </c>
      <c r="K11" s="34">
        <v>3.0758400000000004</v>
      </c>
      <c r="L11" s="34">
        <v>1.1793600000000006</v>
      </c>
      <c r="M11" s="34">
        <v>1.0834559999999998</v>
      </c>
      <c r="N11" s="35">
        <f t="shared" si="0"/>
        <v>66.81312000000001</v>
      </c>
      <c r="O11" s="36">
        <f t="shared" si="2"/>
        <v>2.118630136986302</v>
      </c>
      <c r="P11" s="37">
        <f t="shared" si="1"/>
        <v>88.52349760000001</v>
      </c>
      <c r="Q11" s="32"/>
    </row>
    <row r="12" spans="1:17" ht="15" customHeight="1">
      <c r="A12" s="31">
        <v>2558</v>
      </c>
      <c r="B12" s="34">
        <v>1.54</v>
      </c>
      <c r="C12" s="34">
        <v>1.86</v>
      </c>
      <c r="D12" s="34">
        <v>1.2</v>
      </c>
      <c r="E12" s="34">
        <v>3.36</v>
      </c>
      <c r="F12" s="34">
        <v>11.5</v>
      </c>
      <c r="G12" s="34">
        <v>6.56</v>
      </c>
      <c r="H12" s="34">
        <v>4.58</v>
      </c>
      <c r="I12" s="34">
        <v>2.92</v>
      </c>
      <c r="J12" s="34">
        <v>1.81</v>
      </c>
      <c r="K12" s="34">
        <v>1.33</v>
      </c>
      <c r="L12" s="34">
        <v>0.91</v>
      </c>
      <c r="M12" s="34">
        <v>0.75</v>
      </c>
      <c r="N12" s="35">
        <f t="shared" si="0"/>
        <v>38.32</v>
      </c>
      <c r="O12" s="36">
        <f t="shared" si="2"/>
        <v>1.215119228817859</v>
      </c>
      <c r="P12" s="37">
        <f t="shared" si="1"/>
        <v>88.52349760000001</v>
      </c>
      <c r="Q12" s="32"/>
    </row>
    <row r="13" spans="1:17" ht="15" customHeight="1">
      <c r="A13" s="31">
        <v>2559</v>
      </c>
      <c r="B13" s="34">
        <v>0</v>
      </c>
      <c r="C13" s="34">
        <v>0.65</v>
      </c>
      <c r="D13" s="34">
        <v>2.78</v>
      </c>
      <c r="E13" s="40">
        <v>9.99</v>
      </c>
      <c r="F13" s="41">
        <v>13.14</v>
      </c>
      <c r="G13" s="41">
        <v>12.83</v>
      </c>
      <c r="H13" s="41">
        <v>7.46</v>
      </c>
      <c r="I13" s="41">
        <v>8.92</v>
      </c>
      <c r="J13" s="42">
        <v>2.13</v>
      </c>
      <c r="K13" s="34">
        <v>1.45</v>
      </c>
      <c r="L13" s="34">
        <v>0.69</v>
      </c>
      <c r="M13" s="34">
        <v>0.62</v>
      </c>
      <c r="N13" s="35">
        <f t="shared" si="0"/>
        <v>60.660000000000004</v>
      </c>
      <c r="O13" s="36">
        <f t="shared" si="2"/>
        <v>1.92351598173516</v>
      </c>
      <c r="P13" s="37">
        <f t="shared" si="1"/>
        <v>88.52349760000001</v>
      </c>
      <c r="Q13" s="32"/>
    </row>
    <row r="14" spans="1:17" ht="15" customHeight="1">
      <c r="A14" s="31">
        <v>2560</v>
      </c>
      <c r="B14" s="34">
        <v>0.29</v>
      </c>
      <c r="C14" s="34">
        <v>6.37</v>
      </c>
      <c r="D14" s="34">
        <v>4.21</v>
      </c>
      <c r="E14" s="34">
        <v>21.84</v>
      </c>
      <c r="F14" s="34">
        <v>17.22</v>
      </c>
      <c r="G14" s="34">
        <v>26.34</v>
      </c>
      <c r="H14" s="34">
        <v>37.73</v>
      </c>
      <c r="I14" s="34">
        <v>14.51</v>
      </c>
      <c r="J14" s="34">
        <v>7.96</v>
      </c>
      <c r="K14" s="34">
        <v>4.54</v>
      </c>
      <c r="L14" s="34">
        <v>0.79</v>
      </c>
      <c r="M14" s="34">
        <v>0.45</v>
      </c>
      <c r="N14" s="35">
        <f t="shared" si="0"/>
        <v>142.24999999999997</v>
      </c>
      <c r="O14" s="36">
        <f t="shared" si="2"/>
        <v>4.510717909690512</v>
      </c>
      <c r="P14" s="37">
        <f t="shared" si="1"/>
        <v>88.52349760000001</v>
      </c>
      <c r="Q14" s="32"/>
    </row>
    <row r="15" spans="1:17" ht="15" customHeight="1">
      <c r="A15" s="31">
        <v>2561</v>
      </c>
      <c r="B15" s="34">
        <v>2.45</v>
      </c>
      <c r="C15" s="34">
        <v>10.26</v>
      </c>
      <c r="D15" s="34">
        <v>13.14</v>
      </c>
      <c r="E15" s="34">
        <v>17.77</v>
      </c>
      <c r="F15" s="34">
        <v>22.59</v>
      </c>
      <c r="G15" s="34">
        <v>22.03</v>
      </c>
      <c r="H15" s="34">
        <v>26.47</v>
      </c>
      <c r="I15" s="34">
        <v>14</v>
      </c>
      <c r="J15" s="34">
        <v>9.66</v>
      </c>
      <c r="K15" s="34">
        <v>7.89</v>
      </c>
      <c r="L15" s="34">
        <v>3.33</v>
      </c>
      <c r="M15" s="34">
        <v>1.45</v>
      </c>
      <c r="N15" s="35">
        <f>SUM(B15:M15)</f>
        <v>151.04</v>
      </c>
      <c r="O15" s="36">
        <f t="shared" si="2"/>
        <v>4.789446981227803</v>
      </c>
      <c r="P15" s="37">
        <f t="shared" si="1"/>
        <v>88.52349760000001</v>
      </c>
      <c r="Q15" s="32"/>
    </row>
    <row r="16" spans="1:17" ht="15" customHeight="1">
      <c r="A16" s="31">
        <v>2562</v>
      </c>
      <c r="B16" s="34">
        <v>0.71</v>
      </c>
      <c r="C16" s="34">
        <v>1.73</v>
      </c>
      <c r="D16" s="34">
        <v>2.85</v>
      </c>
      <c r="E16" s="34">
        <v>3.26</v>
      </c>
      <c r="F16" s="34">
        <v>14.43</v>
      </c>
      <c r="G16" s="34">
        <v>15.97</v>
      </c>
      <c r="H16" s="34">
        <v>7.6</v>
      </c>
      <c r="I16" s="34">
        <v>4.96</v>
      </c>
      <c r="J16" s="34">
        <v>1.46</v>
      </c>
      <c r="K16" s="34">
        <v>0.87</v>
      </c>
      <c r="L16" s="34">
        <v>0.44</v>
      </c>
      <c r="M16" s="34">
        <v>0.41</v>
      </c>
      <c r="N16" s="35">
        <f>SUM(B16:M16)</f>
        <v>54.69</v>
      </c>
      <c r="O16" s="36">
        <f t="shared" si="2"/>
        <v>1.7342085235920852</v>
      </c>
      <c r="P16" s="37">
        <f t="shared" si="1"/>
        <v>88.52349760000001</v>
      </c>
      <c r="Q16" s="32"/>
    </row>
    <row r="17" spans="1:17" ht="15" customHeight="1">
      <c r="A17" s="31">
        <v>2563</v>
      </c>
      <c r="B17" s="34">
        <v>0.68</v>
      </c>
      <c r="C17" s="34">
        <v>4.17</v>
      </c>
      <c r="D17" s="34">
        <v>1</v>
      </c>
      <c r="E17" s="34">
        <v>6.98</v>
      </c>
      <c r="F17" s="34">
        <v>18.18</v>
      </c>
      <c r="G17" s="34">
        <v>15.24</v>
      </c>
      <c r="H17" s="34">
        <v>7.69</v>
      </c>
      <c r="I17" s="34">
        <v>5.58</v>
      </c>
      <c r="J17" s="34">
        <v>1.16</v>
      </c>
      <c r="K17" s="34">
        <v>0.74</v>
      </c>
      <c r="L17" s="34">
        <v>0.79</v>
      </c>
      <c r="M17" s="34">
        <v>0.62</v>
      </c>
      <c r="N17" s="35">
        <f>SUM(B17:M17)</f>
        <v>62.82999999999999</v>
      </c>
      <c r="O17" s="36">
        <f t="shared" si="2"/>
        <v>1.9923262303399287</v>
      </c>
      <c r="P17" s="37">
        <f t="shared" si="1"/>
        <v>88.52349760000001</v>
      </c>
      <c r="Q17" s="32"/>
    </row>
    <row r="18" spans="1:17" ht="15" customHeight="1">
      <c r="A18" s="31">
        <v>2564</v>
      </c>
      <c r="B18" s="34">
        <v>1.3746240000000007</v>
      </c>
      <c r="C18" s="34">
        <v>1.387152000000001</v>
      </c>
      <c r="D18" s="34">
        <v>1.2441600000000002</v>
      </c>
      <c r="E18" s="34">
        <v>6.536419200000007</v>
      </c>
      <c r="F18" s="34">
        <v>3.2240159999999998</v>
      </c>
      <c r="G18" s="34">
        <v>10.886831999999997</v>
      </c>
      <c r="H18" s="34">
        <v>5.3676</v>
      </c>
      <c r="I18" s="34">
        <v>4.663008</v>
      </c>
      <c r="J18" s="34">
        <v>1.3167360000000008</v>
      </c>
      <c r="K18" s="34">
        <v>1.1534400000000007</v>
      </c>
      <c r="L18" s="34">
        <v>0.7395840000000001</v>
      </c>
      <c r="M18" s="34">
        <v>0.7827839999999996</v>
      </c>
      <c r="N18" s="35">
        <f>SUM(B18:M18)</f>
        <v>38.67635520000001</v>
      </c>
      <c r="O18" s="36">
        <f t="shared" si="2"/>
        <v>1.226419178082192</v>
      </c>
      <c r="P18" s="37">
        <f t="shared" si="1"/>
        <v>88.52349760000001</v>
      </c>
      <c r="Q18" s="32"/>
    </row>
    <row r="19" spans="1:17" ht="15" customHeight="1">
      <c r="A19" s="44">
        <v>2565</v>
      </c>
      <c r="B19" s="45">
        <v>0.9594720000000009</v>
      </c>
      <c r="C19" s="45">
        <v>5.961599999999998</v>
      </c>
      <c r="D19" s="45">
        <v>1.6454879999999996</v>
      </c>
      <c r="E19" s="45">
        <v>9.081936000000004</v>
      </c>
      <c r="F19" s="45">
        <v>20.851776000000015</v>
      </c>
      <c r="G19" s="45">
        <v>20.804256</v>
      </c>
      <c r="H19" s="45">
        <v>20.482848000000004</v>
      </c>
      <c r="I19" s="45">
        <v>5.68512</v>
      </c>
      <c r="J19" s="45">
        <v>3.1777920000000015</v>
      </c>
      <c r="K19" s="45">
        <v>1.5102719999999994</v>
      </c>
      <c r="L19" s="45">
        <v>1.003104</v>
      </c>
      <c r="M19" s="45">
        <v>0.9322560000000003</v>
      </c>
      <c r="N19" s="46">
        <f>SUM(B19:M19)</f>
        <v>92.09592</v>
      </c>
      <c r="O19" s="47">
        <f>+N19*1000000/(365*86400)</f>
        <v>2.9203424657534245</v>
      </c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9" ht="15" customHeight="1">
      <c r="A25" s="33" t="s">
        <v>19</v>
      </c>
      <c r="B25" s="38">
        <f>MAX(B7:B18)</f>
        <v>4.1843520000000005</v>
      </c>
      <c r="C25" s="38">
        <f aca="true" t="shared" si="3" ref="C25:M25">MAX(C7:C18)</f>
        <v>17.603135999999996</v>
      </c>
      <c r="D25" s="38">
        <f t="shared" si="3"/>
        <v>13.14</v>
      </c>
      <c r="E25" s="38">
        <f t="shared" si="3"/>
        <v>21.84</v>
      </c>
      <c r="F25" s="38">
        <f t="shared" si="3"/>
        <v>35.456832</v>
      </c>
      <c r="G25" s="38">
        <f t="shared" si="3"/>
        <v>46.014048</v>
      </c>
      <c r="H25" s="38">
        <f t="shared" si="3"/>
        <v>37.73</v>
      </c>
      <c r="I25" s="38">
        <f t="shared" si="3"/>
        <v>14.51</v>
      </c>
      <c r="J25" s="38">
        <f t="shared" si="3"/>
        <v>9.66</v>
      </c>
      <c r="K25" s="38">
        <f t="shared" si="3"/>
        <v>7.89</v>
      </c>
      <c r="L25" s="38">
        <f t="shared" si="3"/>
        <v>4.051295999999993</v>
      </c>
      <c r="M25" s="38">
        <f t="shared" si="3"/>
        <v>2.910816</v>
      </c>
      <c r="N25" s="38">
        <f>MAX(N7:N18)</f>
        <v>186.00710399999994</v>
      </c>
      <c r="O25" s="36">
        <f>+N25*1000000/(365*86400)</f>
        <v>5.898246575342464</v>
      </c>
      <c r="P25" s="39"/>
      <c r="Q25" s="32"/>
      <c r="S25" s="4">
        <f>1.3*240</f>
        <v>312</v>
      </c>
    </row>
    <row r="26" spans="1:17" ht="15" customHeight="1">
      <c r="A26" s="33" t="s">
        <v>16</v>
      </c>
      <c r="B26" s="38">
        <f>AVERAGE(B7:B18)</f>
        <v>1.3213080000000001</v>
      </c>
      <c r="C26" s="38">
        <f aca="true" t="shared" si="4" ref="C26:M26">AVERAGE(C7:C18)</f>
        <v>4.657966666666666</v>
      </c>
      <c r="D26" s="38">
        <f t="shared" si="4"/>
        <v>4.345165333333333</v>
      </c>
      <c r="E26" s="38">
        <f t="shared" si="4"/>
        <v>9.022784266666667</v>
      </c>
      <c r="F26" s="38">
        <f t="shared" si="4"/>
        <v>16.601361333333333</v>
      </c>
      <c r="G26" s="38">
        <f t="shared" si="4"/>
        <v>19.34972</v>
      </c>
      <c r="H26" s="38">
        <f t="shared" si="4"/>
        <v>14.541768</v>
      </c>
      <c r="I26" s="38">
        <f t="shared" si="4"/>
        <v>8.374713333333334</v>
      </c>
      <c r="J26" s="38">
        <f t="shared" si="4"/>
        <v>4.4395999999999995</v>
      </c>
      <c r="K26" s="38">
        <f t="shared" si="4"/>
        <v>3.1219626666666667</v>
      </c>
      <c r="L26" s="38">
        <f t="shared" si="4"/>
        <v>1.554190666666666</v>
      </c>
      <c r="M26" s="38">
        <f t="shared" si="4"/>
        <v>1.192957333333333</v>
      </c>
      <c r="N26" s="38">
        <f>SUM(B26:M26)</f>
        <v>88.52349760000001</v>
      </c>
      <c r="O26" s="36">
        <f>+N26*1000000/(365*86400)</f>
        <v>2.807061694571284</v>
      </c>
      <c r="P26" s="39"/>
      <c r="Q26" s="32"/>
    </row>
    <row r="27" spans="1:17" ht="15" customHeight="1">
      <c r="A27" s="33" t="s">
        <v>20</v>
      </c>
      <c r="B27" s="38">
        <f>MIN(B7:B18)</f>
        <v>0</v>
      </c>
      <c r="C27" s="38">
        <f aca="true" t="shared" si="5" ref="C27:M27">MIN(C7:C18)</f>
        <v>0.65</v>
      </c>
      <c r="D27" s="38">
        <f t="shared" si="5"/>
        <v>1</v>
      </c>
      <c r="E27" s="38">
        <f t="shared" si="5"/>
        <v>3.26</v>
      </c>
      <c r="F27" s="38">
        <f t="shared" si="5"/>
        <v>3.2240159999999998</v>
      </c>
      <c r="G27" s="38">
        <f t="shared" si="5"/>
        <v>6.56</v>
      </c>
      <c r="H27" s="38">
        <f t="shared" si="5"/>
        <v>4.58</v>
      </c>
      <c r="I27" s="38">
        <f t="shared" si="5"/>
        <v>2.92</v>
      </c>
      <c r="J27" s="38">
        <f t="shared" si="5"/>
        <v>1.16</v>
      </c>
      <c r="K27" s="38">
        <f t="shared" si="5"/>
        <v>0.74</v>
      </c>
      <c r="L27" s="38">
        <f t="shared" si="5"/>
        <v>0.44</v>
      </c>
      <c r="M27" s="38">
        <f t="shared" si="5"/>
        <v>0.41</v>
      </c>
      <c r="N27" s="38">
        <f>MIN(N7:N18)</f>
        <v>38.32</v>
      </c>
      <c r="O27" s="36">
        <f>+N27*1000000/(365*86400)</f>
        <v>1.215119228817859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2023-04-24T08:41:06Z</dcterms:modified>
  <cp:category/>
  <cp:version/>
  <cp:contentType/>
  <cp:contentStatus/>
</cp:coreProperties>
</file>