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0B" sheetId="1" r:id="rId1"/>
    <sheet name="W.10B-H.05" sheetId="2" r:id="rId2"/>
  </sheets>
  <definedNames>
    <definedName name="_Regression_Int" localSheetId="1" hidden="1">1</definedName>
    <definedName name="Print_Area_MI">'W.10B-H.05'!$A$1:$N$6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<sst xmlns="http://schemas.openxmlformats.org/spreadsheetml/2006/main" count="30" uniqueCount="25">
  <si>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</si>
  <si>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</si>
  <si>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</si>
  <si>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</si>
  <si>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</si>
  <si>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</si>
  <si>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</si>
  <si>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</si>
  <si>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</si>
  <si>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</si>
  <si>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</si>
  <si>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</si>
  <si>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</si>
  <si>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</si>
  <si>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</si>
  <si>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</si>
  <si>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</si>
  <si>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</si>
  <si>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</si>
  <si>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</si>
  <si>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</si>
  <si>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ปี 2529 - 2545 หยุดการสำรวจ</t>
  </si>
  <si>
    <t>แม่น้ำ  :  แม่น้ำวัง (W.10B)</t>
  </si>
  <si>
    <r>
      <t xml:space="preserve"> พี้นที่รับน้ำ   </t>
    </r>
    <r>
      <rPr>
        <b/>
        <sz val="14"/>
        <color indexed="10"/>
        <rFont val="TH SarabunPSK"/>
        <family val="2"/>
      </rPr>
      <t>2,798</t>
    </r>
    <r>
      <rPr>
        <b/>
        <sz val="14"/>
        <color indexed="17"/>
        <rFont val="TH SarabunPSK"/>
        <family val="2"/>
      </rPr>
      <t xml:space="preserve">    ตร.กม. </t>
    </r>
  </si>
  <si>
    <r>
      <t xml:space="preserve">สถานี W.10B  :  แม่น้ำวัง </t>
    </r>
    <r>
      <rPr>
        <b/>
        <sz val="14"/>
        <color indexed="10"/>
        <rFont val="TH SarabunPSK"/>
        <family val="2"/>
      </rPr>
      <t>ท้ายเขื่อนกิ่วลม</t>
    </r>
    <r>
      <rPr>
        <b/>
        <sz val="14"/>
        <color indexed="17"/>
        <rFont val="TH SarabunPSK"/>
        <family val="2"/>
      </rPr>
      <t xml:space="preserve">  อ.เมือง  จ.ลำปาง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</si>
</sst>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  <xf numFmtId="236" fontId="55" fillId="35" borderId="20" xfId="0" applyNumberFormat="1" applyFont="1" applyFill="1" applyBorder="1" applyAlignment="1">
      <alignment horizontal="center" vertical="center"/>
    </xf>
    <xf numFmtId="1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5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'W.10B-H.05'!$N$7:$N$50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91.66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127.23264</c:v>
                </c:pt>
              </c:numCache>
            </c:numRef>
          </c:val>
        </c:ser>
        <c:gapWidth val="100"/>
        <c:axId val="6318730"/>
        <c:axId val="15034627"/>
      </c:barChart>
      <c:lineChart>
        <c:grouping val="standard"/>
        <c:varyColors val="0"/>
        <c:ser>
          <c:idx val="1"/>
          <c:order val="1"/>
          <c:tx>
            <c:v>ค่าเฉลี่ย 446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'W.10B-H.05'!$P$7:$P$50</c:f>
              <c:numCache>
                <c:ptCount val="44"/>
                <c:pt idx="0">
                  <c:v>453.5365246511629</c:v>
                </c:pt>
                <c:pt idx="1">
                  <c:v>453.5365246511629</c:v>
                </c:pt>
                <c:pt idx="2">
                  <c:v>453.5365246511629</c:v>
                </c:pt>
                <c:pt idx="3">
                  <c:v>453.5365246511629</c:v>
                </c:pt>
                <c:pt idx="4">
                  <c:v>453.5365246511629</c:v>
                </c:pt>
                <c:pt idx="5">
                  <c:v>453.5365246511629</c:v>
                </c:pt>
                <c:pt idx="6">
                  <c:v>453.5365246511629</c:v>
                </c:pt>
                <c:pt idx="7">
                  <c:v>453.5365246511629</c:v>
                </c:pt>
                <c:pt idx="8">
                  <c:v>453.5365246511629</c:v>
                </c:pt>
                <c:pt idx="9">
                  <c:v>453.5365246511629</c:v>
                </c:pt>
                <c:pt idx="10">
                  <c:v>453.5365246511629</c:v>
                </c:pt>
                <c:pt idx="11">
                  <c:v>453.5365246511629</c:v>
                </c:pt>
                <c:pt idx="12">
                  <c:v>453.5365246511629</c:v>
                </c:pt>
                <c:pt idx="13">
                  <c:v>453.5365246511629</c:v>
                </c:pt>
                <c:pt idx="14">
                  <c:v>453.5365246511629</c:v>
                </c:pt>
                <c:pt idx="15">
                  <c:v>453.5365246511629</c:v>
                </c:pt>
                <c:pt idx="16">
                  <c:v>453.5365246511629</c:v>
                </c:pt>
                <c:pt idx="17">
                  <c:v>453.5365246511629</c:v>
                </c:pt>
                <c:pt idx="18">
                  <c:v>453.5365246511629</c:v>
                </c:pt>
                <c:pt idx="19">
                  <c:v>453.5365246511629</c:v>
                </c:pt>
                <c:pt idx="20">
                  <c:v>453.5365246511629</c:v>
                </c:pt>
                <c:pt idx="21">
                  <c:v>453.5365246511629</c:v>
                </c:pt>
                <c:pt idx="22">
                  <c:v>453.5365246511629</c:v>
                </c:pt>
                <c:pt idx="23">
                  <c:v>453.5365246511629</c:v>
                </c:pt>
                <c:pt idx="24">
                  <c:v>453.5365246511629</c:v>
                </c:pt>
                <c:pt idx="25">
                  <c:v>453.5365246511629</c:v>
                </c:pt>
                <c:pt idx="26">
                  <c:v>453.5365246511629</c:v>
                </c:pt>
                <c:pt idx="27">
                  <c:v>453.5365246511629</c:v>
                </c:pt>
                <c:pt idx="28">
                  <c:v>453.5365246511629</c:v>
                </c:pt>
                <c:pt idx="29">
                  <c:v>453.5365246511629</c:v>
                </c:pt>
                <c:pt idx="30">
                  <c:v>453.5365246511629</c:v>
                </c:pt>
                <c:pt idx="31">
                  <c:v>453.5365246511629</c:v>
                </c:pt>
                <c:pt idx="32">
                  <c:v>453.5365246511629</c:v>
                </c:pt>
                <c:pt idx="33">
                  <c:v>453.5365246511629</c:v>
                </c:pt>
                <c:pt idx="34">
                  <c:v>453.5365246511629</c:v>
                </c:pt>
                <c:pt idx="35">
                  <c:v>453.5365246511629</c:v>
                </c:pt>
                <c:pt idx="36">
                  <c:v>453.5365246511629</c:v>
                </c:pt>
                <c:pt idx="37">
                  <c:v>453.5365246511629</c:v>
                </c:pt>
                <c:pt idx="38">
                  <c:v>453.5365246511629</c:v>
                </c:pt>
                <c:pt idx="39">
                  <c:v>453.5365246511629</c:v>
                </c:pt>
                <c:pt idx="40">
                  <c:v>453.5365246511629</c:v>
                </c:pt>
                <c:pt idx="41">
                  <c:v>453.5365246511629</c:v>
                </c:pt>
                <c:pt idx="42">
                  <c:v>453.5365246511629</c:v>
                </c:pt>
              </c:numCache>
            </c:numRef>
          </c:val>
          <c:smooth val="0"/>
        </c:ser>
        <c:axId val="6318730"/>
        <c:axId val="15034627"/>
      </c:lineChart>
      <c:catAx>
        <c:axId val="631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034627"/>
        <c:crossesAt val="0"/>
        <c:auto val="1"/>
        <c:lblOffset val="100"/>
        <c:tickLblSkip val="1"/>
        <c:noMultiLvlLbl val="0"/>
      </c:catAx>
      <c:valAx>
        <c:axId val="1503462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73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3"/>
  <sheetViews>
    <sheetView showGridLines="0" zoomScalePageLayoutView="0" workbookViewId="0" topLeftCell="A34">
      <selection activeCell="N51" sqref="N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>$N$54</f>
        <v>453.5365246511629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0" ref="N8:N29">SUM(B8:M8)</f>
        <v>657.013</v>
      </c>
      <c r="O8" s="36">
        <f aca="true" t="shared" si="1" ref="O8:O48">+N8*1000000/(365*86400)</f>
        <v>20.833745560629122</v>
      </c>
      <c r="P8" s="37">
        <f>$N$54</f>
        <v>453.5365246511629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0"/>
        <v>393.76800000000003</v>
      </c>
      <c r="O9" s="36">
        <f t="shared" si="1"/>
        <v>12.486301369863014</v>
      </c>
      <c r="P9" s="37">
        <f>$N$54</f>
        <v>453.5365246511629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0"/>
        <v>471.769</v>
      </c>
      <c r="O10" s="36">
        <f t="shared" si="1"/>
        <v>14.959696854388636</v>
      </c>
      <c r="P10" s="37">
        <f>$N$54</f>
        <v>453.5365246511629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0"/>
        <v>471.36</v>
      </c>
      <c r="O11" s="36">
        <f t="shared" si="1"/>
        <v>14.946727549467276</v>
      </c>
      <c r="P11" s="37">
        <f>$N$54</f>
        <v>453.5365246511629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0"/>
        <v>346.45000000000005</v>
      </c>
      <c r="O12" s="36">
        <f t="shared" si="1"/>
        <v>10.985857432775243</v>
      </c>
      <c r="P12" s="37">
        <f>$N$54</f>
        <v>453.5365246511629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0"/>
        <v>352.95</v>
      </c>
      <c r="O13" s="36">
        <f t="shared" si="1"/>
        <v>11.191971080669711</v>
      </c>
      <c r="P13" s="37">
        <f>$N$54</f>
        <v>453.5365246511629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0"/>
        <v>893.932</v>
      </c>
      <c r="O14" s="36">
        <f t="shared" si="1"/>
        <v>28.346397767630645</v>
      </c>
      <c r="P14" s="37">
        <f>$N$54</f>
        <v>453.5365246511629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0"/>
        <v>829.8449999999999</v>
      </c>
      <c r="O15" s="36">
        <f t="shared" si="1"/>
        <v>26.31421232876712</v>
      </c>
      <c r="P15" s="37">
        <f>$N$54</f>
        <v>453.5365246511629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0"/>
        <v>411.3</v>
      </c>
      <c r="O16" s="36">
        <f t="shared" si="1"/>
        <v>13.042237442922374</v>
      </c>
      <c r="P16" s="37">
        <f>$N$54</f>
        <v>453.5365246511629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0"/>
        <v>1189.359</v>
      </c>
      <c r="O17" s="36">
        <f t="shared" si="1"/>
        <v>37.714326484018265</v>
      </c>
      <c r="P17" s="37">
        <f>$N$54</f>
        <v>453.5365246511629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0"/>
        <v>648.142</v>
      </c>
      <c r="O18" s="36">
        <f t="shared" si="1"/>
        <v>20.552447995941147</v>
      </c>
      <c r="P18" s="37">
        <f>$N$54</f>
        <v>453.5365246511629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0"/>
        <v>1120</v>
      </c>
      <c r="O19" s="36">
        <f t="shared" si="1"/>
        <v>35.51496702181634</v>
      </c>
      <c r="P19" s="37">
        <f>$N$54</f>
        <v>453.5365246511629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0"/>
        <v>466.99999999999994</v>
      </c>
      <c r="O20" s="36">
        <f t="shared" si="1"/>
        <v>14.80847285641806</v>
      </c>
      <c r="P20" s="37">
        <f>$N$54</f>
        <v>453.5365246511629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0"/>
        <v>568.1099999999999</v>
      </c>
      <c r="O21" s="36">
        <f t="shared" si="1"/>
        <v>18.014649923896496</v>
      </c>
      <c r="P21" s="37">
        <f>$N$54</f>
        <v>453.5365246511629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0"/>
        <v>600.43</v>
      </c>
      <c r="O22" s="36">
        <f t="shared" si="1"/>
        <v>19.03951040081177</v>
      </c>
      <c r="P22" s="37">
        <f>$N$54</f>
        <v>453.5365246511629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0"/>
        <v>215.66999999999996</v>
      </c>
      <c r="O23" s="36">
        <f t="shared" si="1"/>
        <v>6.838850837138508</v>
      </c>
      <c r="P23" s="37">
        <f>$N$54</f>
        <v>453.5365246511629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0"/>
        <v>271.92</v>
      </c>
      <c r="O24" s="36">
        <f t="shared" si="1"/>
        <v>8.622526636225267</v>
      </c>
      <c r="P24" s="37">
        <f>$N$54</f>
        <v>453.5365246511629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0"/>
        <v>422.17</v>
      </c>
      <c r="O25" s="36">
        <f t="shared" si="1"/>
        <v>13.386922881785896</v>
      </c>
      <c r="P25" s="37">
        <f>$N$54</f>
        <v>453.5365246511629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0"/>
        <v>196.87</v>
      </c>
      <c r="O26" s="36">
        <f t="shared" si="1"/>
        <v>6.242706747843735</v>
      </c>
      <c r="P26" s="37">
        <f>$N$54</f>
        <v>453.5365246511629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0"/>
        <v>86.00999999999999</v>
      </c>
      <c r="O27" s="36">
        <f t="shared" si="1"/>
        <v>2.7273592085235916</v>
      </c>
      <c r="P27" s="37">
        <f>$N$54</f>
        <v>453.5365246511629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0"/>
        <v>245.48000000000002</v>
      </c>
      <c r="O28" s="36">
        <f t="shared" si="1"/>
        <v>7.784119736174532</v>
      </c>
      <c r="P28" s="37">
        <f>$N$54</f>
        <v>453.5365246511629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0"/>
        <v>449.23</v>
      </c>
      <c r="O29" s="36">
        <f t="shared" si="1"/>
        <v>14.244989852866565</v>
      </c>
      <c r="P29" s="37">
        <f>$N$54</f>
        <v>453.5365246511629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1"/>
        <v>10.30146499238965</v>
      </c>
      <c r="P30" s="37">
        <f>$N$54</f>
        <v>453.5365246511629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2" ref="N31:N41">SUM(B31:M31)</f>
        <v>300.16299999999995</v>
      </c>
      <c r="O31" s="36">
        <f t="shared" si="1"/>
        <v>9.518106291222727</v>
      </c>
      <c r="P31" s="37">
        <f>$N$54</f>
        <v>453.5365246511629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2"/>
        <v>746.05536</v>
      </c>
      <c r="O32" s="36">
        <f t="shared" si="1"/>
        <v>23.657260273972604</v>
      </c>
      <c r="P32" s="37">
        <f>$N$54</f>
        <v>453.5365246511629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2"/>
        <v>663.1459199999999</v>
      </c>
      <c r="O33" s="36">
        <f t="shared" si="1"/>
        <v>21.02821917808219</v>
      </c>
      <c r="P33" s="37">
        <f>$N$54</f>
        <v>453.5365246511629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2"/>
        <v>239.654592</v>
      </c>
      <c r="O34" s="36">
        <f t="shared" si="1"/>
        <v>7.599397260273973</v>
      </c>
      <c r="P34" s="37">
        <f>$N$54</f>
        <v>453.5365246511629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2"/>
        <v>258.49152</v>
      </c>
      <c r="O35" s="36">
        <f t="shared" si="1"/>
        <v>8.196712328767122</v>
      </c>
      <c r="P35" s="37">
        <f>$N$54</f>
        <v>453.5365246511629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2"/>
        <v>223.67232000000016</v>
      </c>
      <c r="O36" s="36">
        <f t="shared" si="1"/>
        <v>7.092602739726032</v>
      </c>
      <c r="P36" s="37">
        <f>$N$54</f>
        <v>453.5365246511629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2"/>
        <v>438.45321600000005</v>
      </c>
      <c r="O37" s="36">
        <f t="shared" si="1"/>
        <v>13.903260273972604</v>
      </c>
      <c r="P37" s="37">
        <f>$N$54</f>
        <v>453.5365246511629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2"/>
        <v>1196.506944</v>
      </c>
      <c r="O38" s="36">
        <f t="shared" si="1"/>
        <v>37.94098630136986</v>
      </c>
      <c r="P38" s="37">
        <f>$N$54</f>
        <v>453.5365246511629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2"/>
        <v>355.68547200000006</v>
      </c>
      <c r="O39" s="36">
        <f t="shared" si="1"/>
        <v>11.278712328767126</v>
      </c>
      <c r="P39" s="37">
        <f>$N$54</f>
        <v>453.5365246511629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2"/>
        <v>301.0452480000001</v>
      </c>
      <c r="O40" s="36">
        <f t="shared" si="1"/>
        <v>9.546082191780824</v>
      </c>
      <c r="P40" s="37">
        <f>$N$54</f>
        <v>453.5365246511629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2"/>
        <v>250.68700800000005</v>
      </c>
      <c r="O41" s="36">
        <f t="shared" si="1"/>
        <v>7.949232876712331</v>
      </c>
      <c r="P41" s="37">
        <f>$N$54</f>
        <v>453.5365246511629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3" ref="N42:N47">SUM(B42:M42)</f>
        <v>53.4</v>
      </c>
      <c r="O42" s="36">
        <f t="shared" si="1"/>
        <v>1.6933028919330289</v>
      </c>
      <c r="P42" s="37">
        <f>$N$54</f>
        <v>453.5365246511629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3"/>
        <v>252.56</v>
      </c>
      <c r="O43" s="36">
        <f t="shared" si="1"/>
        <v>8.008625063419585</v>
      </c>
      <c r="P43" s="37">
        <f>$N$54</f>
        <v>453.5365246511629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3"/>
        <v>532.43</v>
      </c>
      <c r="O44" s="36">
        <f t="shared" si="1"/>
        <v>16.883244545915776</v>
      </c>
      <c r="P44" s="37">
        <f>$N$54</f>
        <v>453.5365246511629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3"/>
        <v>281.78999999999996</v>
      </c>
      <c r="O45" s="36">
        <f t="shared" si="1"/>
        <v>8.935502283105022</v>
      </c>
      <c r="P45" s="37">
        <f>$N$54</f>
        <v>453.5365246511629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3"/>
        <v>96.67999999999999</v>
      </c>
      <c r="O46" s="36">
        <f t="shared" si="1"/>
        <v>3.0657026889903602</v>
      </c>
      <c r="P46" s="37">
        <f>$N$54</f>
        <v>453.5365246511629</v>
      </c>
      <c r="Q46" s="38"/>
    </row>
    <row r="47" spans="1:17" ht="15" customHeight="1">
      <c r="A47" s="32">
        <v>2563</v>
      </c>
      <c r="B47" s="34">
        <v>9.1</v>
      </c>
      <c r="C47" s="34">
        <v>11.22</v>
      </c>
      <c r="D47" s="34">
        <v>1.62</v>
      </c>
      <c r="E47" s="34">
        <v>10.66</v>
      </c>
      <c r="F47" s="34">
        <v>5.51</v>
      </c>
      <c r="G47" s="34">
        <v>6.78</v>
      </c>
      <c r="H47" s="34">
        <v>12.91</v>
      </c>
      <c r="I47" s="34">
        <v>8.09</v>
      </c>
      <c r="J47" s="34">
        <v>6.13</v>
      </c>
      <c r="K47" s="34">
        <v>7.54</v>
      </c>
      <c r="L47" s="34">
        <v>6.66</v>
      </c>
      <c r="M47" s="34">
        <v>5.44</v>
      </c>
      <c r="N47" s="35">
        <f t="shared" si="3"/>
        <v>91.66</v>
      </c>
      <c r="O47" s="36">
        <f t="shared" si="1"/>
        <v>2.906519533231862</v>
      </c>
      <c r="P47" s="37">
        <f>$N$54</f>
        <v>453.5365246511629</v>
      </c>
      <c r="Q47" s="38"/>
    </row>
    <row r="48" spans="1:17" ht="15" customHeight="1">
      <c r="A48" s="32">
        <v>2564</v>
      </c>
      <c r="B48" s="34">
        <v>6.756480000000001</v>
      </c>
      <c r="C48" s="34">
        <v>4.3848</v>
      </c>
      <c r="D48" s="34">
        <v>10.445760000000002</v>
      </c>
      <c r="E48" s="34">
        <v>12.026880000000002</v>
      </c>
      <c r="F48" s="34">
        <v>11.612160000000001</v>
      </c>
      <c r="G48" s="34">
        <v>7.464960000000002</v>
      </c>
      <c r="H48" s="34">
        <v>9.28368</v>
      </c>
      <c r="I48" s="34">
        <v>3.7152000000000007</v>
      </c>
      <c r="J48" s="34">
        <v>2.1228480000000003</v>
      </c>
      <c r="K48" s="34">
        <v>5.863968000000001</v>
      </c>
      <c r="L48" s="34">
        <v>4.7908800000000005</v>
      </c>
      <c r="M48" s="34">
        <v>5.488128000000001</v>
      </c>
      <c r="N48" s="35">
        <f>SUM(B48:M48)</f>
        <v>83.95574400000002</v>
      </c>
      <c r="O48" s="36">
        <f t="shared" si="1"/>
        <v>2.662219178082193</v>
      </c>
      <c r="P48" s="37">
        <f>$N$54</f>
        <v>453.5365246511629</v>
      </c>
      <c r="Q48" s="38"/>
    </row>
    <row r="49" spans="1:17" ht="15" customHeight="1">
      <c r="A49" s="32">
        <v>2565</v>
      </c>
      <c r="B49" s="34">
        <v>21.40732799999999</v>
      </c>
      <c r="C49" s="34">
        <v>38.920608000000016</v>
      </c>
      <c r="D49" s="34">
        <v>19.49184</v>
      </c>
      <c r="E49" s="34">
        <v>55.69387200000004</v>
      </c>
      <c r="F49" s="34">
        <v>260.3845440000005</v>
      </c>
      <c r="G49" s="34">
        <v>258.6712320000005</v>
      </c>
      <c r="H49" s="34">
        <v>52.855199999999996</v>
      </c>
      <c r="I49" s="34">
        <v>18.423936</v>
      </c>
      <c r="J49" s="34">
        <v>11.017728000000005</v>
      </c>
      <c r="K49" s="34">
        <v>12.105504000000005</v>
      </c>
      <c r="L49" s="34">
        <v>9.074592</v>
      </c>
      <c r="M49" s="34">
        <v>14.072832</v>
      </c>
      <c r="N49" s="35">
        <f>SUM(B49:M49)</f>
        <v>772.1192160000011</v>
      </c>
      <c r="O49" s="36">
        <f>+N49*1000000/(365*86400)</f>
        <v>24.48373972602743</v>
      </c>
      <c r="P49" s="37">
        <f>$N$54</f>
        <v>453.5365246511629</v>
      </c>
      <c r="Q49" s="38"/>
    </row>
    <row r="50" spans="1:17" ht="15" customHeight="1">
      <c r="A50" s="42">
        <v>2566</v>
      </c>
      <c r="B50" s="43">
        <v>14.167872</v>
      </c>
      <c r="C50" s="43">
        <v>2.86416</v>
      </c>
      <c r="D50" s="43">
        <v>8.043839999999998</v>
      </c>
      <c r="E50" s="43">
        <v>14.369183999999999</v>
      </c>
      <c r="F50" s="43">
        <v>6.4938239999999965</v>
      </c>
      <c r="G50" s="43">
        <v>2.231712000000001</v>
      </c>
      <c r="H50" s="43">
        <v>37.85961599999998</v>
      </c>
      <c r="I50" s="43">
        <v>22.171968000000017</v>
      </c>
      <c r="J50" s="43">
        <v>8.742816</v>
      </c>
      <c r="K50" s="43">
        <v>10.287648</v>
      </c>
      <c r="L50" s="43"/>
      <c r="M50" s="43"/>
      <c r="N50" s="44">
        <f>SUM(B50:M50)</f>
        <v>127.23264</v>
      </c>
      <c r="O50" s="50">
        <f>+N50*1000000/(365*86400)</f>
        <v>4.034520547945205</v>
      </c>
      <c r="P50" s="40"/>
      <c r="Q50" s="38"/>
    </row>
    <row r="51" spans="1:17" ht="15" customHeight="1">
      <c r="A51" s="42">
        <v>2567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45"/>
      <c r="P51" s="40"/>
      <c r="Q51" s="38"/>
    </row>
    <row r="52" spans="1:17" ht="1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5"/>
      <c r="P52" s="40"/>
      <c r="Q52" s="38"/>
    </row>
    <row r="53" spans="1:17" ht="15" customHeight="1">
      <c r="A53" s="51" t="s">
        <v>19</v>
      </c>
      <c r="B53" s="52">
        <f>MAX(B7:B49)</f>
        <v>60.4584</v>
      </c>
      <c r="C53" s="52">
        <f aca="true" t="shared" si="4" ref="C53:M53">MAX(C7:C49)</f>
        <v>155.95027200000004</v>
      </c>
      <c r="D53" s="52">
        <f t="shared" si="4"/>
        <v>110</v>
      </c>
      <c r="E53" s="52">
        <f t="shared" si="4"/>
        <v>135.23</v>
      </c>
      <c r="F53" s="52">
        <f t="shared" si="4"/>
        <v>458.577</v>
      </c>
      <c r="G53" s="52">
        <f t="shared" si="4"/>
        <v>364.781</v>
      </c>
      <c r="H53" s="52">
        <f t="shared" si="4"/>
        <v>210.211</v>
      </c>
      <c r="I53" s="52">
        <f t="shared" si="4"/>
        <v>136.858</v>
      </c>
      <c r="J53" s="52">
        <f t="shared" si="4"/>
        <v>52.2</v>
      </c>
      <c r="K53" s="52">
        <f t="shared" si="4"/>
        <v>43.7</v>
      </c>
      <c r="L53" s="52">
        <f t="shared" si="4"/>
        <v>36.44352000000003</v>
      </c>
      <c r="M53" s="52">
        <f t="shared" si="4"/>
        <v>28.632959999999997</v>
      </c>
      <c r="N53" s="52">
        <f>MAX(N7:N50)</f>
        <v>1196.506944</v>
      </c>
      <c r="O53" s="53">
        <f>+N53*1000000/(365*86400)</f>
        <v>37.94098630136986</v>
      </c>
      <c r="P53" s="38"/>
      <c r="Q53" s="38"/>
    </row>
    <row r="54" spans="1:17" ht="15" customHeight="1">
      <c r="A54" s="33" t="s">
        <v>16</v>
      </c>
      <c r="B54" s="41">
        <f>AVERAGE(B7:B49)</f>
        <v>12.374723906976746</v>
      </c>
      <c r="C54" s="41">
        <f aca="true" t="shared" si="5" ref="C54:M54">AVERAGE(C7:C49)</f>
        <v>18.384751069767447</v>
      </c>
      <c r="D54" s="41">
        <f t="shared" si="5"/>
        <v>23.879380465116277</v>
      </c>
      <c r="E54" s="41">
        <f t="shared" si="5"/>
        <v>34.24512893023255</v>
      </c>
      <c r="F54" s="41">
        <f t="shared" si="5"/>
        <v>88.50681320930235</v>
      </c>
      <c r="G54" s="41">
        <f t="shared" si="5"/>
        <v>120.62104111627913</v>
      </c>
      <c r="H54" s="41">
        <f t="shared" si="5"/>
        <v>69.22971925581395</v>
      </c>
      <c r="I54" s="41">
        <f t="shared" si="5"/>
        <v>35.09277599999999</v>
      </c>
      <c r="J54" s="41">
        <f t="shared" si="5"/>
        <v>17.12277562790698</v>
      </c>
      <c r="K54" s="41">
        <f t="shared" si="5"/>
        <v>12.621814325581393</v>
      </c>
      <c r="L54" s="41">
        <f t="shared" si="5"/>
        <v>10.43685953488372</v>
      </c>
      <c r="M54" s="41">
        <f t="shared" si="5"/>
        <v>11.020741209302326</v>
      </c>
      <c r="N54" s="41">
        <f>SUM(B54:M54)</f>
        <v>453.5365246511629</v>
      </c>
      <c r="O54" s="36">
        <f>+N54*1000000/(365*86400)</f>
        <v>14.381548853727894</v>
      </c>
      <c r="P54" s="38"/>
      <c r="Q54" s="38"/>
    </row>
    <row r="55" spans="1:17" ht="15" customHeight="1">
      <c r="A55" s="33" t="s">
        <v>20</v>
      </c>
      <c r="B55" s="41">
        <f>MIN(B7:B49)</f>
        <v>1.45</v>
      </c>
      <c r="C55" s="41">
        <f aca="true" t="shared" si="6" ref="C55:M55">MIN(C7:C49)</f>
        <v>0.13</v>
      </c>
      <c r="D55" s="41">
        <f t="shared" si="6"/>
        <v>0.13</v>
      </c>
      <c r="E55" s="41">
        <f t="shared" si="6"/>
        <v>0.13</v>
      </c>
      <c r="F55" s="41">
        <f t="shared" si="6"/>
        <v>1.73</v>
      </c>
      <c r="G55" s="41">
        <f t="shared" si="6"/>
        <v>6.38</v>
      </c>
      <c r="H55" s="41">
        <f t="shared" si="6"/>
        <v>6.56</v>
      </c>
      <c r="I55" s="41">
        <f t="shared" si="6"/>
        <v>3.7152000000000007</v>
      </c>
      <c r="J55" s="41">
        <f t="shared" si="6"/>
        <v>1.59</v>
      </c>
      <c r="K55" s="41">
        <f t="shared" si="6"/>
        <v>1.4</v>
      </c>
      <c r="L55" s="41">
        <f t="shared" si="6"/>
        <v>1.12</v>
      </c>
      <c r="M55" s="41">
        <f t="shared" si="6"/>
        <v>2.34</v>
      </c>
      <c r="N55" s="41">
        <f>MIN(N7:N49)</f>
        <v>53.4</v>
      </c>
      <c r="O55" s="36">
        <f>+N55*1000000/(365*86400)</f>
        <v>1.6933028919330289</v>
      </c>
      <c r="P55" s="38"/>
      <c r="Q55" s="38"/>
    </row>
    <row r="56" spans="1:15" ht="21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21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5"/>
    </row>
    <row r="58" spans="1:15" ht="18" customHeight="1">
      <c r="A58" s="22"/>
      <c r="B58" s="49" t="s">
        <v>21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24.75" customHeight="1">
      <c r="A64" s="26"/>
      <c r="B64" s="27"/>
      <c r="C64" s="28"/>
      <c r="D64" s="25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spans="1:15" ht="24.75" customHeight="1">
      <c r="A68" s="26"/>
      <c r="B68" s="27"/>
      <c r="C68" s="27"/>
      <c r="D68" s="27"/>
      <c r="E68" s="25"/>
      <c r="F68" s="27"/>
      <c r="G68" s="27"/>
      <c r="H68" s="27"/>
      <c r="I68" s="27"/>
      <c r="J68" s="27"/>
      <c r="K68" s="27"/>
      <c r="L68" s="27"/>
      <c r="M68" s="27"/>
      <c r="N68" s="29"/>
      <c r="O68" s="25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4">
    <mergeCell ref="A2:O2"/>
    <mergeCell ref="L3:O3"/>
    <mergeCell ref="A3:D3"/>
    <mergeCell ref="B58:M58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2016-07-13T06:14:22Z</cp:lastPrinted>
  <dcterms:created xsi:type="dcterms:W3CDTF">1994-01-31T08:04:27Z</dcterms:created>
  <dcterms:modified xsi:type="dcterms:W3CDTF">2024-02-20T03:20:41Z</dcterms:modified>
  <cp:category/>
  <cp:version/>
  <cp:contentType/>
  <cp:contentStatus/>
</cp:coreProperties>
</file>