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 แก้แล้ว\ลุ่มน้ำยม\"/>
    </mc:Choice>
  </mc:AlternateContent>
  <xr:revisionPtr revIDLastSave="0" documentId="13_ncr:1_{CF8E7EEB-22B3-4C28-A426-7D05300F9F2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Y.1C" sheetId="4" r:id="rId1"/>
    <sheet name="ปริมาณน้ำสูงสุด" sheetId="5" r:id="rId2"/>
    <sheet name="ปริมาณน้ำต่ำสุด)" sheetId="6" r:id="rId3"/>
    <sheet name="Data Y.1C" sheetId="3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S53" i="3" l="1"/>
  <c r="Q53" i="3"/>
  <c r="O51" i="3"/>
  <c r="O24" i="3"/>
  <c r="O26" i="3"/>
  <c r="B30" i="3"/>
  <c r="B36" i="3"/>
  <c r="E36" i="3"/>
  <c r="H36" i="3"/>
  <c r="K36" i="3"/>
  <c r="H37" i="3"/>
  <c r="O37" i="3"/>
  <c r="O38" i="3"/>
  <c r="O39" i="3"/>
  <c r="O40" i="3"/>
  <c r="O41" i="3"/>
  <c r="O42" i="3"/>
  <c r="O43" i="3"/>
  <c r="O44" i="3"/>
  <c r="O45" i="3"/>
  <c r="O46" i="3"/>
</calcChain>
</file>

<file path=xl/sharedStrings.xml><?xml version="1.0" encoding="utf-8"?>
<sst xmlns="http://schemas.openxmlformats.org/spreadsheetml/2006/main" count="44" uniqueCount="22">
  <si>
    <t xml:space="preserve">       ปริมาณน้ำรายปี</t>
  </si>
  <si>
    <t xml:space="preserve"> </t>
  </si>
  <si>
    <t>สถานี :  Y.1C  แม่น้ำยม  บ้านน้ำโค้ง  อ.เมือง  จ.แพร่</t>
  </si>
  <si>
    <t>พื้นที่รับน้ำ    7624    ตร.กม.</t>
  </si>
  <si>
    <t>ตลิ่งฝั่งซ้าย 153.842 ม.(ร.ท.ก.) ตลิ่งฝั่งขวา 153.841 ม.(ร.ท.ก.) ท้องน้ำ 141.532 ม.(รทก.) ศูนย์เสาระดับน้ำ 143.50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</si>
  <si>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</si>
  <si>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</si>
  <si>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</si>
  <si>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</si>
  <si>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</si>
  <si>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</si>
  <si>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</si>
  <si>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</si>
  <si>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</si>
  <si>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</si>
  <si>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</si>
  <si>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</si>
  <si>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</si>
  <si>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</si>
  <si>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20 มี .ค.</t>
  </si>
  <si>
    <t xml:space="preserve">                    2.  ปริมาณน้ำปี 2537- 2538 รวมน้ำบนทามด้วย</t>
  </si>
  <si>
    <r>
      <t>หมายเหตุ</t>
    </r>
    <r>
      <rPr>
        <sz val="16"/>
        <rFont val="AngsanaUPC"/>
        <family val="1"/>
      </rPr>
      <t xml:space="preserve"> 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</si>
</sst>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d\ mmm"/>
    <numFmt numFmtId="167" formatCode="bbbb"/>
  </numFmts>
  <fonts count="28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 New Thai"/>
      <family val="1"/>
      <charset val="222"/>
    </font>
    <font>
      <b/>
      <sz val="22"/>
      <name val="Angsana New Thai"/>
      <family val="1"/>
      <charset val="222"/>
    </font>
    <font>
      <sz val="14"/>
      <color indexed="10"/>
      <name val="AngsanaUPC"/>
      <family val="1"/>
    </font>
    <font>
      <sz val="16"/>
      <name val="AngsanaUPC"/>
      <family val="1"/>
    </font>
    <font>
      <b/>
      <u/>
      <sz val="16"/>
      <name val="AngsanaUPC"/>
      <family val="1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4" fillId="11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5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3">
    <xf numFmtId="164" fontId="0" fillId="0" borderId="0" xfId="0"/>
    <xf numFmtId="0" fontId="20" fillId="0" borderId="0" xfId="26" applyFont="1"/>
    <xf numFmtId="165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5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5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5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5" fontId="20" fillId="0" borderId="0" xfId="26" applyNumberFormat="1" applyFont="1"/>
    <xf numFmtId="167" fontId="20" fillId="0" borderId="0" xfId="26" applyNumberFormat="1" applyFont="1"/>
    <xf numFmtId="4" fontId="20" fillId="0" borderId="0" xfId="26" applyNumberFormat="1" applyFont="1"/>
    <xf numFmtId="2" fontId="7" fillId="0" borderId="0" xfId="26" applyNumberFormat="1" applyFont="1"/>
    <xf numFmtId="0" fontId="7" fillId="0" borderId="10" xfId="26" applyFont="1" applyBorder="1"/>
    <xf numFmtId="0" fontId="7" fillId="0" borderId="21" xfId="26" applyFont="1" applyBorder="1"/>
    <xf numFmtId="4" fontId="7" fillId="0" borderId="22" xfId="26" applyNumberFormat="1" applyFont="1" applyBorder="1"/>
    <xf numFmtId="166" fontId="7" fillId="0" borderId="23" xfId="26" applyNumberFormat="1" applyFont="1" applyBorder="1"/>
    <xf numFmtId="2" fontId="7" fillId="0" borderId="24" xfId="26" applyNumberFormat="1" applyFont="1" applyBorder="1"/>
    <xf numFmtId="166" fontId="7" fillId="0" borderId="25" xfId="26" applyNumberFormat="1" applyFont="1" applyBorder="1"/>
    <xf numFmtId="2" fontId="7" fillId="0" borderId="21" xfId="26" applyNumberFormat="1" applyFont="1" applyBorder="1"/>
    <xf numFmtId="2" fontId="7" fillId="0" borderId="22" xfId="26" applyNumberFormat="1" applyFont="1" applyBorder="1"/>
    <xf numFmtId="4" fontId="7" fillId="0" borderId="21" xfId="26" applyNumberFormat="1" applyFont="1" applyBorder="1"/>
    <xf numFmtId="2" fontId="7" fillId="0" borderId="25" xfId="26" applyNumberFormat="1" applyFont="1" applyBorder="1"/>
    <xf numFmtId="0" fontId="7" fillId="0" borderId="0" xfId="26" applyFont="1"/>
    <xf numFmtId="0" fontId="7" fillId="0" borderId="16" xfId="26" applyFont="1" applyBorder="1"/>
    <xf numFmtId="0" fontId="7" fillId="0" borderId="26" xfId="26" applyFont="1" applyBorder="1"/>
    <xf numFmtId="4" fontId="7" fillId="0" borderId="27" xfId="26" applyNumberFormat="1" applyFont="1" applyBorder="1"/>
    <xf numFmtId="166" fontId="7" fillId="0" borderId="28" xfId="26" applyNumberFormat="1" applyFont="1" applyBorder="1" applyAlignment="1">
      <alignment horizontal="right"/>
    </xf>
    <xf numFmtId="2" fontId="7" fillId="0" borderId="29" xfId="26" applyNumberFormat="1" applyFont="1" applyBorder="1"/>
    <xf numFmtId="166" fontId="7" fillId="0" borderId="30" xfId="26" applyNumberFormat="1" applyFont="1" applyBorder="1"/>
    <xf numFmtId="2" fontId="7" fillId="0" borderId="26" xfId="26" applyNumberFormat="1" applyFont="1" applyBorder="1"/>
    <xf numFmtId="2" fontId="7" fillId="0" borderId="27" xfId="26" applyNumberFormat="1" applyFont="1" applyBorder="1"/>
    <xf numFmtId="166" fontId="7" fillId="0" borderId="28" xfId="26" applyNumberFormat="1" applyFont="1" applyBorder="1"/>
    <xf numFmtId="4" fontId="7" fillId="0" borderId="26" xfId="26" applyNumberFormat="1" applyFont="1" applyBorder="1"/>
    <xf numFmtId="2" fontId="7" fillId="0" borderId="30" xfId="26" applyNumberFormat="1" applyFont="1" applyBorder="1"/>
    <xf numFmtId="2" fontId="7" fillId="0" borderId="26" xfId="26" applyNumberFormat="1" applyFont="1" applyBorder="1" applyAlignment="1">
      <alignment horizontal="right"/>
    </xf>
    <xf numFmtId="2" fontId="7" fillId="0" borderId="27" xfId="26" applyNumberFormat="1" applyFont="1" applyBorder="1" applyAlignment="1">
      <alignment horizontal="right"/>
    </xf>
    <xf numFmtId="166" fontId="7" fillId="0" borderId="28" xfId="26" applyNumberFormat="1" applyFont="1" applyBorder="1" applyAlignment="1">
      <alignment horizontal="center"/>
    </xf>
    <xf numFmtId="0" fontId="7" fillId="18" borderId="29" xfId="26" applyFont="1" applyFill="1" applyBorder="1"/>
    <xf numFmtId="4" fontId="7" fillId="18" borderId="27" xfId="26" applyNumberFormat="1" applyFont="1" applyFill="1" applyBorder="1"/>
    <xf numFmtId="2" fontId="22" fillId="0" borderId="0" xfId="26" applyNumberFormat="1" applyFont="1"/>
    <xf numFmtId="166" fontId="7" fillId="0" borderId="30" xfId="26" applyNumberFormat="1" applyFont="1" applyBorder="1" applyAlignment="1">
      <alignment horizontal="right"/>
    </xf>
    <xf numFmtId="0" fontId="7" fillId="0" borderId="19" xfId="26" applyFont="1" applyBorder="1"/>
    <xf numFmtId="2" fontId="7" fillId="0" borderId="31" xfId="26" applyNumberFormat="1" applyFont="1" applyBorder="1"/>
    <xf numFmtId="2" fontId="7" fillId="0" borderId="34" xfId="26" applyNumberFormat="1" applyFont="1" applyBorder="1"/>
    <xf numFmtId="2" fontId="7" fillId="0" borderId="32" xfId="26" applyNumberFormat="1" applyFont="1" applyBorder="1"/>
    <xf numFmtId="0" fontId="7" fillId="0" borderId="31" xfId="26" applyFont="1" applyBorder="1"/>
    <xf numFmtId="0" fontId="7" fillId="0" borderId="34" xfId="26" applyFont="1" applyBorder="1"/>
    <xf numFmtId="166" fontId="7" fillId="0" borderId="35" xfId="26" applyNumberFormat="1" applyFont="1" applyBorder="1"/>
    <xf numFmtId="0" fontId="7" fillId="0" borderId="35" xfId="26" applyFont="1" applyBorder="1"/>
    <xf numFmtId="0" fontId="25" fillId="0" borderId="0" xfId="26" applyFont="1" applyAlignment="1">
      <alignment horizontal="left"/>
    </xf>
    <xf numFmtId="2" fontId="25" fillId="0" borderId="0" xfId="26" applyNumberFormat="1" applyFont="1"/>
    <xf numFmtId="165" fontId="25" fillId="0" borderId="0" xfId="26" applyNumberFormat="1" applyFont="1" applyAlignment="1">
      <alignment horizontal="right"/>
    </xf>
    <xf numFmtId="0" fontId="25" fillId="0" borderId="0" xfId="26" applyFont="1"/>
    <xf numFmtId="165" fontId="25" fillId="0" borderId="0" xfId="26" applyNumberFormat="1" applyFont="1"/>
    <xf numFmtId="2" fontId="25" fillId="0" borderId="0" xfId="26" applyNumberFormat="1" applyFont="1" applyAlignment="1">
      <alignment horizontal="right"/>
    </xf>
    <xf numFmtId="165" fontId="25" fillId="0" borderId="0" xfId="26" applyNumberFormat="1" applyFont="1" applyAlignment="1">
      <alignment horizontal="center"/>
    </xf>
    <xf numFmtId="165" fontId="26" fillId="0" borderId="0" xfId="26" applyNumberFormat="1" applyFont="1"/>
    <xf numFmtId="2" fontId="26" fillId="0" borderId="0" xfId="26" applyNumberFormat="1" applyFont="1"/>
    <xf numFmtId="0" fontId="26" fillId="0" borderId="0" xfId="26" applyFont="1" applyAlignment="1">
      <alignment horizontal="left"/>
    </xf>
    <xf numFmtId="2" fontId="26" fillId="0" borderId="0" xfId="26" applyNumberFormat="1" applyFont="1" applyAlignment="1">
      <alignment horizontal="left"/>
    </xf>
    <xf numFmtId="165" fontId="26" fillId="0" borderId="0" xfId="26" applyNumberFormat="1" applyFont="1" applyAlignment="1">
      <alignment horizontal="right"/>
    </xf>
    <xf numFmtId="2" fontId="26" fillId="0" borderId="0" xfId="26" applyNumberFormat="1" applyFont="1" applyAlignment="1">
      <alignment horizontal="center"/>
    </xf>
    <xf numFmtId="165" fontId="26" fillId="0" borderId="0" xfId="26" applyNumberFormat="1" applyFont="1" applyAlignment="1">
      <alignment horizontal="center"/>
    </xf>
    <xf numFmtId="2" fontId="26" fillId="0" borderId="0" xfId="26" applyNumberFormat="1" applyFont="1" applyAlignment="1">
      <alignment horizontal="right"/>
    </xf>
    <xf numFmtId="0" fontId="26" fillId="0" borderId="10" xfId="26" applyFont="1" applyBorder="1" applyAlignment="1">
      <alignment horizontal="center"/>
    </xf>
    <xf numFmtId="2" fontId="26" fillId="0" borderId="11" xfId="26" applyNumberFormat="1" applyFont="1" applyBorder="1" applyAlignment="1">
      <alignment horizontal="centerContinuous"/>
    </xf>
    <xf numFmtId="0" fontId="26" fillId="0" borderId="11" xfId="26" applyFont="1" applyBorder="1" applyAlignment="1">
      <alignment horizontal="centerContinuous"/>
    </xf>
    <xf numFmtId="165" fontId="27" fillId="0" borderId="11" xfId="26" applyNumberFormat="1" applyFont="1" applyBorder="1" applyAlignment="1">
      <alignment horizontal="centerContinuous"/>
    </xf>
    <xf numFmtId="2" fontId="27" fillId="0" borderId="11" xfId="26" applyNumberFormat="1" applyFont="1" applyBorder="1" applyAlignment="1">
      <alignment horizontal="centerContinuous"/>
    </xf>
    <xf numFmtId="165" fontId="27" fillId="0" borderId="12" xfId="26" applyNumberFormat="1" applyFont="1" applyBorder="1" applyAlignment="1">
      <alignment horizontal="centerContinuous"/>
    </xf>
    <xf numFmtId="165" fontId="26" fillId="0" borderId="12" xfId="26" applyNumberFormat="1" applyFont="1" applyBorder="1" applyAlignment="1">
      <alignment horizontal="centerContinuous"/>
    </xf>
    <xf numFmtId="165" fontId="26" fillId="0" borderId="11" xfId="26" applyNumberFormat="1" applyFont="1" applyBorder="1" applyAlignment="1">
      <alignment horizontal="centerContinuous"/>
    </xf>
    <xf numFmtId="165" fontId="27" fillId="0" borderId="13" xfId="26" applyNumberFormat="1" applyFont="1" applyBorder="1" applyAlignment="1">
      <alignment horizontal="centerContinuous"/>
    </xf>
    <xf numFmtId="2" fontId="26" fillId="0" borderId="14" xfId="26" applyNumberFormat="1" applyFont="1" applyBorder="1" applyAlignment="1">
      <alignment horizontal="centerContinuous"/>
    </xf>
    <xf numFmtId="2" fontId="27" fillId="0" borderId="15" xfId="26" applyNumberFormat="1" applyFont="1" applyBorder="1" applyAlignment="1">
      <alignment horizontal="centerContinuous"/>
    </xf>
    <xf numFmtId="0" fontId="26" fillId="0" borderId="16" xfId="26" applyFont="1" applyBorder="1" applyAlignment="1">
      <alignment horizontal="center"/>
    </xf>
    <xf numFmtId="2" fontId="26" fillId="0" borderId="17" xfId="26" applyNumberFormat="1" applyFont="1" applyBorder="1" applyAlignment="1">
      <alignment horizontal="centerContinuous"/>
    </xf>
    <xf numFmtId="0" fontId="26" fillId="0" borderId="18" xfId="26" applyFont="1" applyBorder="1" applyAlignment="1">
      <alignment horizontal="centerContinuous"/>
    </xf>
    <xf numFmtId="165" fontId="26" fillId="0" borderId="17" xfId="26" applyNumberFormat="1" applyFont="1" applyBorder="1" applyAlignment="1">
      <alignment horizontal="centerContinuous"/>
    </xf>
    <xf numFmtId="0" fontId="26" fillId="0" borderId="17" xfId="26" applyFont="1" applyBorder="1" applyAlignment="1">
      <alignment horizontal="centerContinuous"/>
    </xf>
    <xf numFmtId="165" fontId="26" fillId="0" borderId="19" xfId="26" applyNumberFormat="1" applyFont="1" applyBorder="1" applyAlignment="1">
      <alignment horizontal="centerContinuous"/>
    </xf>
    <xf numFmtId="2" fontId="26" fillId="0" borderId="18" xfId="26" applyNumberFormat="1" applyFont="1" applyBorder="1" applyAlignment="1">
      <alignment horizontal="centerContinuous"/>
    </xf>
    <xf numFmtId="2" fontId="26" fillId="0" borderId="16" xfId="26" applyNumberFormat="1" applyFont="1" applyBorder="1" applyAlignment="1">
      <alignment horizontal="center"/>
    </xf>
    <xf numFmtId="2" fontId="27" fillId="0" borderId="20" xfId="26" applyNumberFormat="1" applyFont="1" applyBorder="1"/>
    <xf numFmtId="165" fontId="27" fillId="0" borderId="20" xfId="26" applyNumberFormat="1" applyFont="1" applyBorder="1" applyAlignment="1">
      <alignment horizontal="center"/>
    </xf>
    <xf numFmtId="2" fontId="27" fillId="0" borderId="20" xfId="26" applyNumberFormat="1" applyFont="1" applyBorder="1" applyAlignment="1">
      <alignment horizontal="left"/>
    </xf>
    <xf numFmtId="2" fontId="27" fillId="0" borderId="20" xfId="26" applyNumberFormat="1" applyFont="1" applyBorder="1" applyAlignment="1">
      <alignment horizontal="center"/>
    </xf>
    <xf numFmtId="165" fontId="27" fillId="0" borderId="16" xfId="26" applyNumberFormat="1" applyFont="1" applyBorder="1" applyAlignment="1">
      <alignment horizontal="center"/>
    </xf>
    <xf numFmtId="0" fontId="26" fillId="0" borderId="19" xfId="26" applyFont="1" applyBorder="1"/>
    <xf numFmtId="2" fontId="27" fillId="0" borderId="17" xfId="26" applyNumberFormat="1" applyFont="1" applyBorder="1"/>
    <xf numFmtId="2" fontId="27" fillId="0" borderId="17" xfId="26" applyNumberFormat="1" applyFont="1" applyBorder="1" applyAlignment="1">
      <alignment horizontal="center"/>
    </xf>
    <xf numFmtId="165" fontId="27" fillId="0" borderId="17" xfId="26" applyNumberFormat="1" applyFont="1" applyBorder="1"/>
    <xf numFmtId="165" fontId="27" fillId="0" borderId="17" xfId="26" applyNumberFormat="1" applyFont="1" applyBorder="1" applyAlignment="1">
      <alignment horizontal="right"/>
    </xf>
    <xf numFmtId="165" fontId="27" fillId="0" borderId="17" xfId="26" applyNumberFormat="1" applyFont="1" applyBorder="1" applyAlignment="1">
      <alignment horizontal="center"/>
    </xf>
    <xf numFmtId="165" fontId="27" fillId="0" borderId="19" xfId="26" applyNumberFormat="1" applyFont="1" applyBorder="1"/>
    <xf numFmtId="164" fontId="7" fillId="0" borderId="26" xfId="0" applyFont="1" applyBorder="1"/>
    <xf numFmtId="4" fontId="7" fillId="0" borderId="27" xfId="0" applyNumberFormat="1" applyFont="1" applyBorder="1"/>
    <xf numFmtId="166" fontId="7" fillId="0" borderId="28" xfId="0" applyNumberFormat="1" applyFont="1" applyBorder="1" applyAlignment="1">
      <alignment horizontal="right"/>
    </xf>
    <xf numFmtId="2" fontId="7" fillId="0" borderId="29" xfId="0" applyNumberFormat="1" applyFont="1" applyBorder="1"/>
    <xf numFmtId="166" fontId="7" fillId="0" borderId="30" xfId="0" applyNumberFormat="1" applyFont="1" applyBorder="1" applyAlignment="1">
      <alignment horizontal="right"/>
    </xf>
    <xf numFmtId="2" fontId="7" fillId="0" borderId="26" xfId="0" applyNumberFormat="1" applyFont="1" applyBorder="1"/>
    <xf numFmtId="2" fontId="7" fillId="0" borderId="27" xfId="0" applyNumberFormat="1" applyFont="1" applyBorder="1"/>
    <xf numFmtId="166" fontId="7" fillId="0" borderId="30" xfId="0" applyNumberFormat="1" applyFont="1" applyBorder="1"/>
    <xf numFmtId="4" fontId="7" fillId="0" borderId="26" xfId="0" applyNumberFormat="1" applyFont="1" applyBorder="1"/>
    <xf numFmtId="2" fontId="7" fillId="0" borderId="30" xfId="0" applyNumberFormat="1" applyFont="1" applyBorder="1"/>
    <xf numFmtId="166" fontId="7" fillId="0" borderId="33" xfId="26" applyNumberFormat="1" applyFont="1" applyBorder="1" applyAlignment="1">
      <alignment horizontal="right"/>
    </xf>
    <xf numFmtId="2" fontId="24" fillId="0" borderId="0" xfId="26" applyNumberFormat="1" applyFont="1"/>
    <xf numFmtId="165" fontId="7" fillId="0" borderId="0" xfId="26" applyNumberFormat="1" applyFont="1" applyAlignment="1">
      <alignment horizontal="right"/>
    </xf>
    <xf numFmtId="165" fontId="7" fillId="0" borderId="0" xfId="26" applyNumberFormat="1" applyFont="1"/>
    <xf numFmtId="2" fontId="23" fillId="0" borderId="0" xfId="26" applyNumberFormat="1" applyFont="1"/>
  </cellXfs>
  <cellStyles count="43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Y1C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Y.1C </a:t>
            </a:r>
            <a:r>
              <a:rPr lang="th-TH"/>
              <a:t>แม่น้ำยม บ้านน้ำโค้ง อ.เมือง จ.แพร่</a:t>
            </a:r>
          </a:p>
        </c:rich>
      </c:tx>
      <c:layout>
        <c:manualLayout>
          <c:xMode val="edge"/>
          <c:yMode val="edge"/>
          <c:x val="0.31298557158712542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432852386237514"/>
          <c:y val="0.26427406199021208"/>
          <c:w val="0.77469478357380683"/>
          <c:h val="0.5660685154975529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7C-4081-97FA-3ED204C1C806}"/>
                </c:ext>
              </c:extLst>
            </c:dLbl>
            <c:dLbl>
              <c:idx val="41"/>
              <c:layout>
                <c:manualLayout>
                  <c:x val="-4.1132483300954092E-5"/>
                  <c:y val="-9.490950662162323E-3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7C-4081-97FA-3ED204C1C8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Y.1C'!$A$9:$A$53</c:f>
              <c:numCache>
                <c:formatCode>General</c:formatCode>
                <c:ptCount val="45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  <c:pt idx="44">
                  <c:v>2566</c:v>
                </c:pt>
              </c:numCache>
            </c:numRef>
          </c:cat>
          <c:val>
            <c:numRef>
              <c:f>'Data Y.1C'!$Q$9:$Q$53</c:f>
              <c:numCache>
                <c:formatCode>0.00</c:formatCode>
                <c:ptCount val="45"/>
                <c:pt idx="0">
                  <c:v>4.1599999999999966</c:v>
                </c:pt>
                <c:pt idx="1">
                  <c:v>6.7400000000000091</c:v>
                </c:pt>
                <c:pt idx="2">
                  <c:v>9.2199999999999989</c:v>
                </c:pt>
                <c:pt idx="3">
                  <c:v>4.039999999999992</c:v>
                </c:pt>
                <c:pt idx="4">
                  <c:v>5.7400000000000091</c:v>
                </c:pt>
                <c:pt idx="5">
                  <c:v>6.8899999999999864</c:v>
                </c:pt>
                <c:pt idx="6">
                  <c:v>4.5999999999999943</c:v>
                </c:pt>
                <c:pt idx="7">
                  <c:v>6.3600000000000136</c:v>
                </c:pt>
                <c:pt idx="8">
                  <c:v>9.2700000000000102</c:v>
                </c:pt>
                <c:pt idx="9">
                  <c:v>5.5999999999999943</c:v>
                </c:pt>
                <c:pt idx="10">
                  <c:v>5.4399999999999977</c:v>
                </c:pt>
                <c:pt idx="11">
                  <c:v>4.3600000000000136</c:v>
                </c:pt>
                <c:pt idx="12">
                  <c:v>5.3799999999999955</c:v>
                </c:pt>
                <c:pt idx="13">
                  <c:v>5.3100000000000023</c:v>
                </c:pt>
                <c:pt idx="14">
                  <c:v>3.3600000000000136</c:v>
                </c:pt>
                <c:pt idx="15">
                  <c:v>10.620000000000005</c:v>
                </c:pt>
                <c:pt idx="16">
                  <c:v>11.72999999999999</c:v>
                </c:pt>
                <c:pt idx="17">
                  <c:v>6.039999999999992</c:v>
                </c:pt>
                <c:pt idx="18">
                  <c:v>7.1500000000000057</c:v>
                </c:pt>
                <c:pt idx="19">
                  <c:v>7.1299999999999955</c:v>
                </c:pt>
                <c:pt idx="20">
                  <c:v>7.6100000000000136</c:v>
                </c:pt>
                <c:pt idx="21">
                  <c:v>8.4799999999999898</c:v>
                </c:pt>
                <c:pt idx="22">
                  <c:v>10.300000000000011</c:v>
                </c:pt>
                <c:pt idx="23">
                  <c:v>8.4799999999999898</c:v>
                </c:pt>
                <c:pt idx="24">
                  <c:v>8.8899999999999864</c:v>
                </c:pt>
                <c:pt idx="25">
                  <c:v>7.8000000000000114</c:v>
                </c:pt>
                <c:pt idx="26">
                  <c:v>8.2800000000000011</c:v>
                </c:pt>
                <c:pt idx="27">
                  <c:v>9.1100000000000136</c:v>
                </c:pt>
                <c:pt idx="28">
                  <c:v>4.25</c:v>
                </c:pt>
                <c:pt idx="29">
                  <c:v>6.7199999999999989</c:v>
                </c:pt>
                <c:pt idx="30">
                  <c:v>3.5300000000000011</c:v>
                </c:pt>
                <c:pt idx="31">
                  <c:v>8.289999999999992</c:v>
                </c:pt>
                <c:pt idx="32">
                  <c:v>10.52000000000001</c:v>
                </c:pt>
                <c:pt idx="33">
                  <c:v>6.5600000000000023</c:v>
                </c:pt>
                <c:pt idx="34">
                  <c:v>5.9499999999999886</c:v>
                </c:pt>
                <c:pt idx="35">
                  <c:v>8.2700000000000102</c:v>
                </c:pt>
                <c:pt idx="36" formatCode="General">
                  <c:v>3.8199999999999932</c:v>
                </c:pt>
                <c:pt idx="37" formatCode="General">
                  <c:v>8.25</c:v>
                </c:pt>
                <c:pt idx="38" formatCode="General">
                  <c:v>6.6299999999999955</c:v>
                </c:pt>
                <c:pt idx="39">
                  <c:v>7.5</c:v>
                </c:pt>
                <c:pt idx="40">
                  <c:v>7.5600000000000023</c:v>
                </c:pt>
                <c:pt idx="41">
                  <c:v>9.1899999999999977</c:v>
                </c:pt>
                <c:pt idx="42">
                  <c:v>5.9799999999999898</c:v>
                </c:pt>
                <c:pt idx="43">
                  <c:v>7.6899999999999977</c:v>
                </c:pt>
                <c:pt idx="44">
                  <c:v>5.9799999999999898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7C-4081-97FA-3ED204C1C806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Y.1C'!$A$9:$A$53</c:f>
              <c:numCache>
                <c:formatCode>General</c:formatCode>
                <c:ptCount val="45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  <c:pt idx="44">
                  <c:v>2566</c:v>
                </c:pt>
              </c:numCache>
            </c:numRef>
          </c:cat>
          <c:val>
            <c:numRef>
              <c:f>'Data Y.1C'!$S$9:$S$53</c:f>
              <c:numCache>
                <c:formatCode>0.00</c:formatCode>
                <c:ptCount val="45"/>
                <c:pt idx="0">
                  <c:v>0.83000000000001251</c:v>
                </c:pt>
                <c:pt idx="1">
                  <c:v>0.71000000000000796</c:v>
                </c:pt>
                <c:pt idx="2">
                  <c:v>0.69999999999998863</c:v>
                </c:pt>
                <c:pt idx="3">
                  <c:v>0.53999999999999204</c:v>
                </c:pt>
                <c:pt idx="4">
                  <c:v>0.47999999999998977</c:v>
                </c:pt>
                <c:pt idx="5">
                  <c:v>0.43000000000000682</c:v>
                </c:pt>
                <c:pt idx="6">
                  <c:v>0.37000000000000455</c:v>
                </c:pt>
                <c:pt idx="7">
                  <c:v>0.31999999999999318</c:v>
                </c:pt>
                <c:pt idx="8">
                  <c:v>0.34999999999999432</c:v>
                </c:pt>
                <c:pt idx="9">
                  <c:v>0.33000000000001251</c:v>
                </c:pt>
                <c:pt idx="10">
                  <c:v>0.28000000000000114</c:v>
                </c:pt>
                <c:pt idx="11">
                  <c:v>0.31999999999999318</c:v>
                </c:pt>
                <c:pt idx="12">
                  <c:v>0.28000000000000114</c:v>
                </c:pt>
                <c:pt idx="13">
                  <c:v>0.24000000000000909</c:v>
                </c:pt>
                <c:pt idx="14">
                  <c:v>0.18999999999999773</c:v>
                </c:pt>
                <c:pt idx="15">
                  <c:v>0.34999999999999432</c:v>
                </c:pt>
                <c:pt idx="16">
                  <c:v>0.47999999999998977</c:v>
                </c:pt>
                <c:pt idx="17">
                  <c:v>0.56999999999999318</c:v>
                </c:pt>
                <c:pt idx="18">
                  <c:v>0.40999999999999659</c:v>
                </c:pt>
                <c:pt idx="19">
                  <c:v>0.22999999999998977</c:v>
                </c:pt>
                <c:pt idx="20">
                  <c:v>0.28000000000000114</c:v>
                </c:pt>
                <c:pt idx="21">
                  <c:v>0.21999999999999886</c:v>
                </c:pt>
                <c:pt idx="22">
                  <c:v>0.31999999999999318</c:v>
                </c:pt>
                <c:pt idx="23">
                  <c:v>0.18000000000000682</c:v>
                </c:pt>
                <c:pt idx="24">
                  <c:v>0.19999999999998863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0.25999999999999091</c:v>
                </c:pt>
                <c:pt idx="29">
                  <c:v>3.9999999999992042E-2</c:v>
                </c:pt>
                <c:pt idx="30">
                  <c:v>-9.0000000000003411E-2</c:v>
                </c:pt>
                <c:pt idx="31" formatCode="General">
                  <c:v>0.21999999999999886</c:v>
                </c:pt>
                <c:pt idx="32">
                  <c:v>0.50999999999999091</c:v>
                </c:pt>
                <c:pt idx="33">
                  <c:v>0.5</c:v>
                </c:pt>
                <c:pt idx="34" formatCode="General">
                  <c:v>0.43000000000000682</c:v>
                </c:pt>
                <c:pt idx="35" formatCode="General">
                  <c:v>0.43999999999999773</c:v>
                </c:pt>
                <c:pt idx="36" formatCode="General">
                  <c:v>-0.18000000000000682</c:v>
                </c:pt>
                <c:pt idx="37" formatCode="General">
                  <c:v>-0.15999999999999659</c:v>
                </c:pt>
                <c:pt idx="38" formatCode="General">
                  <c:v>9.0000000000003411E-2</c:v>
                </c:pt>
                <c:pt idx="39" formatCode="General">
                  <c:v>-9.9999999999994316E-2</c:v>
                </c:pt>
                <c:pt idx="40" formatCode="General">
                  <c:v>-0.19999999999998863</c:v>
                </c:pt>
                <c:pt idx="41" formatCode="General">
                  <c:v>-0.36000000000001364</c:v>
                </c:pt>
                <c:pt idx="42" formatCode="General">
                  <c:v>-0.34000000000000341</c:v>
                </c:pt>
                <c:pt idx="43" formatCode="General">
                  <c:v>0.59999999999999432</c:v>
                </c:pt>
                <c:pt idx="44">
                  <c:v>0.94999999999998863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7C-4081-97FA-3ED204C1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94953200"/>
        <c:axId val="1"/>
      </c:barChart>
      <c:catAx>
        <c:axId val="139495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725860155382909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3.3296337402885681E-3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394953200"/>
        <c:crosses val="autoZero"/>
        <c:crossBetween val="between"/>
        <c:majorUnit val="1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76803551609324"/>
          <c:y val="0.2773246329526916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Y.1C </a:t>
            </a:r>
            <a:r>
              <a:rPr lang="th-TH"/>
              <a:t>แม่น้ำยม บ้านน้ำโค้ง อ.เมือง จ.แพร่</a:t>
            </a:r>
          </a:p>
        </c:rich>
      </c:tx>
      <c:layout>
        <c:manualLayout>
          <c:xMode val="edge"/>
          <c:yMode val="edge"/>
          <c:x val="0.3298862461220268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5387797311272"/>
          <c:y val="0.25423728813559321"/>
          <c:w val="0.79627714581178899"/>
          <c:h val="0.5677966101694915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6"/>
              <c:layout>
                <c:manualLayout>
                  <c:x val="-3.3776026187004593E-4"/>
                  <c:y val="-1.8809377641354152E-2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F-4149-A3CE-DDFED0CADC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Y.1C'!$A$9:$A$52</c:f>
              <c:numCache>
                <c:formatCode>General</c:formatCode>
                <c:ptCount val="44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</c:numCache>
            </c:numRef>
          </c:cat>
          <c:val>
            <c:numRef>
              <c:f>'Data Y.1C'!$C$9:$C$51</c:f>
              <c:numCache>
                <c:formatCode>#,##0.00</c:formatCode>
                <c:ptCount val="43"/>
                <c:pt idx="0">
                  <c:v>350</c:v>
                </c:pt>
                <c:pt idx="1">
                  <c:v>787</c:v>
                </c:pt>
                <c:pt idx="2">
                  <c:v>1372</c:v>
                </c:pt>
                <c:pt idx="3">
                  <c:v>334</c:v>
                </c:pt>
                <c:pt idx="4">
                  <c:v>621</c:v>
                </c:pt>
                <c:pt idx="5">
                  <c:v>836</c:v>
                </c:pt>
                <c:pt idx="6">
                  <c:v>396</c:v>
                </c:pt>
                <c:pt idx="7">
                  <c:v>625</c:v>
                </c:pt>
                <c:pt idx="8">
                  <c:v>1341</c:v>
                </c:pt>
                <c:pt idx="9">
                  <c:v>530</c:v>
                </c:pt>
                <c:pt idx="10">
                  <c:v>477.1</c:v>
                </c:pt>
                <c:pt idx="11">
                  <c:v>278.7</c:v>
                </c:pt>
                <c:pt idx="12">
                  <c:v>367.6</c:v>
                </c:pt>
                <c:pt idx="13">
                  <c:v>323.89999999999998</c:v>
                </c:pt>
                <c:pt idx="14">
                  <c:v>161.80000000000001</c:v>
                </c:pt>
                <c:pt idx="15">
                  <c:v>1817.6</c:v>
                </c:pt>
                <c:pt idx="16">
                  <c:v>2243.6</c:v>
                </c:pt>
                <c:pt idx="17">
                  <c:v>455.2</c:v>
                </c:pt>
                <c:pt idx="18">
                  <c:v>643.12</c:v>
                </c:pt>
                <c:pt idx="19">
                  <c:v>617.85</c:v>
                </c:pt>
                <c:pt idx="20">
                  <c:v>869.25</c:v>
                </c:pt>
                <c:pt idx="21">
                  <c:v>909</c:v>
                </c:pt>
                <c:pt idx="22">
                  <c:v>1228</c:v>
                </c:pt>
                <c:pt idx="23">
                  <c:v>1153.4000000000001</c:v>
                </c:pt>
                <c:pt idx="24">
                  <c:v>1088.3</c:v>
                </c:pt>
                <c:pt idx="25">
                  <c:v>939</c:v>
                </c:pt>
                <c:pt idx="26">
                  <c:v>1045.5999999999999</c:v>
                </c:pt>
                <c:pt idx="27">
                  <c:v>1208.95</c:v>
                </c:pt>
                <c:pt idx="28">
                  <c:v>390</c:v>
                </c:pt>
                <c:pt idx="29">
                  <c:v>750.2</c:v>
                </c:pt>
                <c:pt idx="30">
                  <c:v>299.60000000000002</c:v>
                </c:pt>
                <c:pt idx="31">
                  <c:v>995</c:v>
                </c:pt>
                <c:pt idx="32">
                  <c:v>1729</c:v>
                </c:pt>
                <c:pt idx="33" formatCode="0.00">
                  <c:v>658.93</c:v>
                </c:pt>
                <c:pt idx="34" formatCode="0.00">
                  <c:v>622.25</c:v>
                </c:pt>
                <c:pt idx="35" formatCode="0.00">
                  <c:v>962.05</c:v>
                </c:pt>
                <c:pt idx="36" formatCode="0.00">
                  <c:v>364.2</c:v>
                </c:pt>
                <c:pt idx="37" formatCode="0.00">
                  <c:v>1062.5</c:v>
                </c:pt>
                <c:pt idx="38" formatCode="0.00">
                  <c:v>720.2</c:v>
                </c:pt>
                <c:pt idx="39" formatCode="0.00">
                  <c:v>847</c:v>
                </c:pt>
                <c:pt idx="40" formatCode="0.00">
                  <c:v>876.2</c:v>
                </c:pt>
                <c:pt idx="41" formatCode="0.00">
                  <c:v>1088.8499999999999</c:v>
                </c:pt>
                <c:pt idx="42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F-4149-A3CE-DDFED0CAD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4949360"/>
        <c:axId val="1"/>
      </c:barChart>
      <c:catAx>
        <c:axId val="139494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28813559322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394949360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Y.1C </a:t>
            </a:r>
            <a:r>
              <a:rPr lang="th-TH"/>
              <a:t>แม่น้ำยม บ้านน้ำโค้ง อ.เมือง จ.แพร่</a:t>
            </a:r>
          </a:p>
        </c:rich>
      </c:tx>
      <c:layout>
        <c:manualLayout>
          <c:xMode val="edge"/>
          <c:yMode val="edge"/>
          <c:x val="0.3298862461220268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207859358841783E-2"/>
          <c:y val="0.25423728813559321"/>
          <c:w val="0.81282316442605995"/>
          <c:h val="0.567796610169491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Y.1C'!$A$9:$A$52</c:f>
              <c:numCache>
                <c:formatCode>General</c:formatCode>
                <c:ptCount val="44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</c:numCache>
            </c:numRef>
          </c:cat>
          <c:val>
            <c:numRef>
              <c:f>'Data Y.1C'!$I$9:$I$51</c:f>
              <c:numCache>
                <c:formatCode>0.00</c:formatCode>
                <c:ptCount val="43"/>
                <c:pt idx="0">
                  <c:v>1.9</c:v>
                </c:pt>
                <c:pt idx="1">
                  <c:v>0.6</c:v>
                </c:pt>
                <c:pt idx="2">
                  <c:v>4</c:v>
                </c:pt>
                <c:pt idx="3">
                  <c:v>2.4</c:v>
                </c:pt>
                <c:pt idx="4">
                  <c:v>1.8</c:v>
                </c:pt>
                <c:pt idx="5">
                  <c:v>1.95</c:v>
                </c:pt>
                <c:pt idx="6">
                  <c:v>2.64</c:v>
                </c:pt>
                <c:pt idx="7">
                  <c:v>0.46</c:v>
                </c:pt>
                <c:pt idx="8">
                  <c:v>1.4</c:v>
                </c:pt>
                <c:pt idx="9">
                  <c:v>1.83</c:v>
                </c:pt>
                <c:pt idx="10">
                  <c:v>1.2</c:v>
                </c:pt>
                <c:pt idx="11">
                  <c:v>1.66</c:v>
                </c:pt>
                <c:pt idx="12">
                  <c:v>3.6</c:v>
                </c:pt>
                <c:pt idx="13">
                  <c:v>1.02</c:v>
                </c:pt>
                <c:pt idx="14">
                  <c:v>0.9</c:v>
                </c:pt>
                <c:pt idx="15">
                  <c:v>2.4</c:v>
                </c:pt>
                <c:pt idx="16">
                  <c:v>2.9</c:v>
                </c:pt>
                <c:pt idx="17">
                  <c:v>3.05</c:v>
                </c:pt>
                <c:pt idx="18">
                  <c:v>1.75</c:v>
                </c:pt>
                <c:pt idx="19">
                  <c:v>0.02</c:v>
                </c:pt>
                <c:pt idx="20">
                  <c:v>1.6</c:v>
                </c:pt>
                <c:pt idx="21">
                  <c:v>2.4</c:v>
                </c:pt>
                <c:pt idx="22">
                  <c:v>4.7</c:v>
                </c:pt>
                <c:pt idx="23">
                  <c:v>2.7</c:v>
                </c:pt>
                <c:pt idx="24">
                  <c:v>1.1000000000000001</c:v>
                </c:pt>
                <c:pt idx="25">
                  <c:v>1.57</c:v>
                </c:pt>
                <c:pt idx="26">
                  <c:v>1</c:v>
                </c:pt>
                <c:pt idx="27">
                  <c:v>2.9</c:v>
                </c:pt>
                <c:pt idx="28">
                  <c:v>0.9</c:v>
                </c:pt>
                <c:pt idx="29">
                  <c:v>3.28</c:v>
                </c:pt>
                <c:pt idx="30">
                  <c:v>0</c:v>
                </c:pt>
                <c:pt idx="31">
                  <c:v>0.24</c:v>
                </c:pt>
                <c:pt idx="32">
                  <c:v>1.05</c:v>
                </c:pt>
                <c:pt idx="33">
                  <c:v>0.7</c:v>
                </c:pt>
                <c:pt idx="34">
                  <c:v>0.89</c:v>
                </c:pt>
                <c:pt idx="35">
                  <c:v>1.34</c:v>
                </c:pt>
                <c:pt idx="36">
                  <c:v>0.02</c:v>
                </c:pt>
                <c:pt idx="37">
                  <c:v>0.08</c:v>
                </c:pt>
                <c:pt idx="38">
                  <c:v>0.9</c:v>
                </c:pt>
                <c:pt idx="39">
                  <c:v>1</c:v>
                </c:pt>
                <c:pt idx="40">
                  <c:v>0.2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A-4712-94E0-288AE811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94955600"/>
        <c:axId val="1"/>
      </c:barChart>
      <c:catAx>
        <c:axId val="139495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0868665977249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288135593220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394955600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60E9C8-C119-03FE-9854-BC90E71C9E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83C0A2-B2F2-ACD1-4CD8-F535F30115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7DD4B9-0F27-D8AF-E471-F6A6DC9E5F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65"/>
  <sheetViews>
    <sheetView topLeftCell="A9" workbookViewId="0">
      <selection activeCell="M59" sqref="M59"/>
    </sheetView>
  </sheetViews>
  <sheetFormatPr defaultRowHeight="19.5"/>
  <cols>
    <col min="1" max="1" width="4.83203125" style="1" customWidth="1"/>
    <col min="2" max="2" width="7.5" style="6" customWidth="1"/>
    <col min="3" max="3" width="8.83203125" style="6" customWidth="1"/>
    <col min="4" max="4" width="7.6640625" style="11" customWidth="1"/>
    <col min="5" max="5" width="7.5" style="1" customWidth="1"/>
    <col min="6" max="6" width="8.6640625" style="6" customWidth="1"/>
    <col min="7" max="7" width="6.83203125" style="11" customWidth="1"/>
    <col min="8" max="8" width="7.33203125" style="6" customWidth="1"/>
    <col min="9" max="9" width="8.664062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5" width="6.83203125" style="1" customWidth="1"/>
    <col min="16" max="16384" width="9.33203125" style="1"/>
  </cols>
  <sheetData>
    <row r="1" spans="1:38" ht="31.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38" ht="6" customHeight="1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38" ht="23.25" customHeight="1">
      <c r="A3" s="52" t="s">
        <v>2</v>
      </c>
      <c r="B3" s="53"/>
      <c r="C3" s="53"/>
      <c r="D3" s="54"/>
      <c r="E3" s="53"/>
      <c r="F3" s="53"/>
      <c r="G3" s="54"/>
      <c r="H3" s="53"/>
      <c r="I3" s="55"/>
      <c r="J3" s="56"/>
      <c r="K3" s="57"/>
      <c r="L3" s="58" t="s">
        <v>3</v>
      </c>
      <c r="M3" s="59"/>
      <c r="N3" s="60"/>
      <c r="O3" s="60"/>
      <c r="AK3" s="12"/>
      <c r="AL3" s="13"/>
    </row>
    <row r="4" spans="1:38" ht="22.5" customHeight="1">
      <c r="A4" s="61" t="s">
        <v>4</v>
      </c>
      <c r="B4" s="62"/>
      <c r="C4" s="62"/>
      <c r="D4" s="63"/>
      <c r="E4" s="60"/>
      <c r="F4" s="60"/>
      <c r="G4" s="63"/>
      <c r="H4" s="60"/>
      <c r="I4" s="64"/>
      <c r="J4" s="65"/>
      <c r="K4" s="66"/>
      <c r="L4" s="66"/>
      <c r="M4" s="59"/>
      <c r="N4" s="60"/>
      <c r="O4" s="60"/>
      <c r="AK4" s="12"/>
      <c r="AL4" s="13"/>
    </row>
    <row r="5" spans="1:38" ht="21.75">
      <c r="A5" s="67"/>
      <c r="B5" s="68" t="s">
        <v>5</v>
      </c>
      <c r="C5" s="69"/>
      <c r="D5" s="70"/>
      <c r="E5" s="71"/>
      <c r="F5" s="71"/>
      <c r="G5" s="72"/>
      <c r="H5" s="73" t="s">
        <v>6</v>
      </c>
      <c r="I5" s="71"/>
      <c r="J5" s="74"/>
      <c r="K5" s="71"/>
      <c r="L5" s="71"/>
      <c r="M5" s="75"/>
      <c r="N5" s="76" t="s">
        <v>7</v>
      </c>
      <c r="O5" s="77"/>
      <c r="Q5" s="14">
        <v>143.5</v>
      </c>
      <c r="S5" s="6"/>
      <c r="AK5" s="12"/>
      <c r="AL5" s="13"/>
    </row>
    <row r="6" spans="1:38" ht="21.75">
      <c r="A6" s="78" t="s">
        <v>8</v>
      </c>
      <c r="B6" s="79" t="s">
        <v>9</v>
      </c>
      <c r="C6" s="80"/>
      <c r="D6" s="81"/>
      <c r="E6" s="79" t="s">
        <v>10</v>
      </c>
      <c r="F6" s="82"/>
      <c r="G6" s="81"/>
      <c r="H6" s="79" t="s">
        <v>9</v>
      </c>
      <c r="I6" s="82"/>
      <c r="J6" s="81"/>
      <c r="K6" s="79" t="s">
        <v>10</v>
      </c>
      <c r="L6" s="82"/>
      <c r="M6" s="83"/>
      <c r="N6" s="84" t="s">
        <v>1</v>
      </c>
      <c r="O6" s="79"/>
      <c r="AK6" s="12"/>
      <c r="AL6" s="13"/>
    </row>
    <row r="7" spans="1:38" s="6" customFormat="1" ht="21.75">
      <c r="A7" s="85" t="s">
        <v>11</v>
      </c>
      <c r="B7" s="86" t="s">
        <v>12</v>
      </c>
      <c r="C7" s="86" t="s">
        <v>13</v>
      </c>
      <c r="D7" s="87" t="s">
        <v>14</v>
      </c>
      <c r="E7" s="88" t="s">
        <v>12</v>
      </c>
      <c r="F7" s="86" t="s">
        <v>13</v>
      </c>
      <c r="G7" s="87" t="s">
        <v>14</v>
      </c>
      <c r="H7" s="86" t="s">
        <v>12</v>
      </c>
      <c r="I7" s="88" t="s">
        <v>13</v>
      </c>
      <c r="J7" s="87" t="s">
        <v>14</v>
      </c>
      <c r="K7" s="89" t="s">
        <v>12</v>
      </c>
      <c r="L7" s="89" t="s">
        <v>13</v>
      </c>
      <c r="M7" s="90" t="s">
        <v>14</v>
      </c>
      <c r="N7" s="89" t="s">
        <v>13</v>
      </c>
      <c r="O7" s="89" t="s">
        <v>15</v>
      </c>
      <c r="AK7" s="12"/>
      <c r="AL7" s="13"/>
    </row>
    <row r="8" spans="1:38" ht="21.75">
      <c r="A8" s="91"/>
      <c r="B8" s="92" t="s">
        <v>16</v>
      </c>
      <c r="C8" s="93" t="s">
        <v>17</v>
      </c>
      <c r="D8" s="94"/>
      <c r="E8" s="92" t="s">
        <v>16</v>
      </c>
      <c r="F8" s="93" t="s">
        <v>17</v>
      </c>
      <c r="G8" s="95"/>
      <c r="H8" s="92" t="s">
        <v>16</v>
      </c>
      <c r="I8" s="93" t="s">
        <v>17</v>
      </c>
      <c r="J8" s="96"/>
      <c r="K8" s="92" t="s">
        <v>16</v>
      </c>
      <c r="L8" s="93" t="s">
        <v>17</v>
      </c>
      <c r="M8" s="97"/>
      <c r="N8" s="93" t="s">
        <v>18</v>
      </c>
      <c r="O8" s="92" t="s">
        <v>17</v>
      </c>
      <c r="Q8" s="25" t="s">
        <v>5</v>
      </c>
      <c r="S8" s="25" t="s">
        <v>6</v>
      </c>
      <c r="AK8" s="12"/>
      <c r="AL8" s="13"/>
    </row>
    <row r="9" spans="1:38" ht="18" customHeight="1">
      <c r="A9" s="15">
        <v>2522</v>
      </c>
      <c r="B9" s="16">
        <v>147.66</v>
      </c>
      <c r="C9" s="17">
        <v>350</v>
      </c>
      <c r="D9" s="18">
        <v>34919</v>
      </c>
      <c r="E9" s="19">
        <v>147.13999999999999</v>
      </c>
      <c r="F9" s="17">
        <v>270</v>
      </c>
      <c r="G9" s="20">
        <v>34920</v>
      </c>
      <c r="H9" s="21">
        <v>144.33000000000001</v>
      </c>
      <c r="I9" s="22">
        <v>1.9</v>
      </c>
      <c r="J9" s="18">
        <v>34779</v>
      </c>
      <c r="K9" s="19">
        <v>144.33000000000001</v>
      </c>
      <c r="L9" s="22">
        <v>1.9</v>
      </c>
      <c r="M9" s="20">
        <v>34779</v>
      </c>
      <c r="N9" s="23">
        <v>657.21</v>
      </c>
      <c r="O9" s="24">
        <v>20.839931936999999</v>
      </c>
      <c r="P9" s="25"/>
      <c r="Q9" s="14">
        <v>4.1599999999999966</v>
      </c>
      <c r="R9" s="25"/>
      <c r="S9" s="14">
        <v>0.83000000000001251</v>
      </c>
      <c r="AK9" s="12"/>
      <c r="AL9" s="13"/>
    </row>
    <row r="10" spans="1:38" ht="18" customHeight="1">
      <c r="A10" s="26">
        <v>2523</v>
      </c>
      <c r="B10" s="27">
        <v>150.24</v>
      </c>
      <c r="C10" s="28">
        <v>787</v>
      </c>
      <c r="D10" s="29">
        <v>34943</v>
      </c>
      <c r="E10" s="30">
        <v>150.11000000000001</v>
      </c>
      <c r="F10" s="28">
        <v>764</v>
      </c>
      <c r="G10" s="31">
        <v>34943</v>
      </c>
      <c r="H10" s="32">
        <v>144.21</v>
      </c>
      <c r="I10" s="33">
        <v>0.6</v>
      </c>
      <c r="J10" s="34">
        <v>34769</v>
      </c>
      <c r="K10" s="30">
        <v>144.21</v>
      </c>
      <c r="L10" s="33">
        <v>0.6</v>
      </c>
      <c r="M10" s="31">
        <v>34769</v>
      </c>
      <c r="N10" s="35">
        <v>1609.32</v>
      </c>
      <c r="O10" s="36">
        <v>51.031054404000002</v>
      </c>
      <c r="P10" s="25"/>
      <c r="Q10" s="14">
        <v>6.7400000000000091</v>
      </c>
      <c r="R10" s="25"/>
      <c r="S10" s="14">
        <v>0.71000000000000796</v>
      </c>
      <c r="AK10" s="12"/>
      <c r="AL10" s="13"/>
    </row>
    <row r="11" spans="1:38" ht="18" customHeight="1">
      <c r="A11" s="26">
        <v>2524</v>
      </c>
      <c r="B11" s="27">
        <v>152.72</v>
      </c>
      <c r="C11" s="28">
        <v>1372</v>
      </c>
      <c r="D11" s="29">
        <v>34888</v>
      </c>
      <c r="E11" s="30">
        <v>152.06</v>
      </c>
      <c r="F11" s="28">
        <v>1220</v>
      </c>
      <c r="G11" s="31">
        <v>34888</v>
      </c>
      <c r="H11" s="32">
        <v>144.19999999999999</v>
      </c>
      <c r="I11" s="33">
        <v>4</v>
      </c>
      <c r="J11" s="34">
        <v>34800</v>
      </c>
      <c r="K11" s="30">
        <v>144.19999999999999</v>
      </c>
      <c r="L11" s="33">
        <v>4</v>
      </c>
      <c r="M11" s="31">
        <v>34800</v>
      </c>
      <c r="N11" s="35">
        <v>2556.0300000000002</v>
      </c>
      <c r="O11" s="36">
        <v>81.05094449100001</v>
      </c>
      <c r="P11" s="25"/>
      <c r="Q11" s="14">
        <v>9.2199999999999989</v>
      </c>
      <c r="R11" s="25"/>
      <c r="S11" s="14">
        <v>0.69999999999998863</v>
      </c>
      <c r="AK11" s="12"/>
      <c r="AL11" s="13"/>
    </row>
    <row r="12" spans="1:38" ht="18" customHeight="1">
      <c r="A12" s="26">
        <v>2525</v>
      </c>
      <c r="B12" s="27">
        <v>147.54</v>
      </c>
      <c r="C12" s="28">
        <v>334</v>
      </c>
      <c r="D12" s="29">
        <v>34972</v>
      </c>
      <c r="E12" s="30">
        <v>147.41999999999999</v>
      </c>
      <c r="F12" s="28">
        <v>313</v>
      </c>
      <c r="G12" s="31">
        <v>34972</v>
      </c>
      <c r="H12" s="32">
        <v>144.04</v>
      </c>
      <c r="I12" s="33">
        <v>2.4</v>
      </c>
      <c r="J12" s="34">
        <v>34789</v>
      </c>
      <c r="K12" s="30">
        <v>144.04</v>
      </c>
      <c r="L12" s="33">
        <v>2.4</v>
      </c>
      <c r="M12" s="31">
        <v>34789</v>
      </c>
      <c r="N12" s="35">
        <v>722.01</v>
      </c>
      <c r="O12" s="36">
        <v>22.894720497000002</v>
      </c>
      <c r="P12" s="25"/>
      <c r="Q12" s="14">
        <v>4.039999999999992</v>
      </c>
      <c r="R12" s="25"/>
      <c r="S12" s="14">
        <v>0.53999999999999204</v>
      </c>
      <c r="AK12" s="12"/>
      <c r="AL12" s="13"/>
    </row>
    <row r="13" spans="1:38" ht="18" customHeight="1">
      <c r="A13" s="26">
        <v>2526</v>
      </c>
      <c r="B13" s="27">
        <v>149.24</v>
      </c>
      <c r="C13" s="28">
        <v>621</v>
      </c>
      <c r="D13" s="29">
        <v>34961</v>
      </c>
      <c r="E13" s="30">
        <v>148.75</v>
      </c>
      <c r="F13" s="28">
        <v>533</v>
      </c>
      <c r="G13" s="31">
        <v>34962</v>
      </c>
      <c r="H13" s="32">
        <v>143.97999999999999</v>
      </c>
      <c r="I13" s="33">
        <v>1.8</v>
      </c>
      <c r="J13" s="34">
        <v>34776</v>
      </c>
      <c r="K13" s="30">
        <v>143.97999999999999</v>
      </c>
      <c r="L13" s="33">
        <v>1.8</v>
      </c>
      <c r="M13" s="31">
        <v>34776</v>
      </c>
      <c r="N13" s="35">
        <v>1340.6</v>
      </c>
      <c r="O13" s="36">
        <v>42.510023820000008</v>
      </c>
      <c r="P13" s="25"/>
      <c r="Q13" s="14">
        <v>5.7400000000000091</v>
      </c>
      <c r="R13" s="25"/>
      <c r="S13" s="14">
        <v>0.47999999999998977</v>
      </c>
      <c r="AK13" s="12"/>
      <c r="AL13" s="13"/>
    </row>
    <row r="14" spans="1:38" ht="18" customHeight="1">
      <c r="A14" s="26">
        <v>2527</v>
      </c>
      <c r="B14" s="27">
        <v>150.38999999999999</v>
      </c>
      <c r="C14" s="28">
        <v>836</v>
      </c>
      <c r="D14" s="29">
        <v>34951</v>
      </c>
      <c r="E14" s="30">
        <v>150.22999999999999</v>
      </c>
      <c r="F14" s="28">
        <v>801</v>
      </c>
      <c r="G14" s="31">
        <v>34951</v>
      </c>
      <c r="H14" s="32">
        <v>143.93</v>
      </c>
      <c r="I14" s="33">
        <v>1.95</v>
      </c>
      <c r="J14" s="34">
        <v>34757</v>
      </c>
      <c r="K14" s="30">
        <v>143.94</v>
      </c>
      <c r="L14" s="33">
        <v>2.1</v>
      </c>
      <c r="M14" s="31">
        <v>34757</v>
      </c>
      <c r="N14" s="35">
        <v>1293.1400000000001</v>
      </c>
      <c r="O14" s="36">
        <v>41.005081458000006</v>
      </c>
      <c r="P14" s="25"/>
      <c r="Q14" s="14">
        <v>6.8899999999999864</v>
      </c>
      <c r="R14" s="25"/>
      <c r="S14" s="14">
        <v>0.43000000000000682</v>
      </c>
      <c r="AK14" s="12"/>
      <c r="AL14" s="13"/>
    </row>
    <row r="15" spans="1:38" ht="18" customHeight="1">
      <c r="A15" s="26">
        <v>2528</v>
      </c>
      <c r="B15" s="32">
        <v>148.1</v>
      </c>
      <c r="C15" s="28">
        <v>396</v>
      </c>
      <c r="D15" s="29">
        <v>34958</v>
      </c>
      <c r="E15" s="30">
        <v>147.94999999999999</v>
      </c>
      <c r="F15" s="28">
        <v>363</v>
      </c>
      <c r="G15" s="31">
        <v>34958</v>
      </c>
      <c r="H15" s="37">
        <v>143.87</v>
      </c>
      <c r="I15" s="38">
        <v>2.64</v>
      </c>
      <c r="J15" s="39">
        <v>37321</v>
      </c>
      <c r="K15" s="30">
        <v>143.87</v>
      </c>
      <c r="L15" s="33">
        <v>0.35</v>
      </c>
      <c r="M15" s="31">
        <v>34777</v>
      </c>
      <c r="N15" s="35">
        <v>1015.94</v>
      </c>
      <c r="O15" s="36">
        <v>32.215152618000005</v>
      </c>
      <c r="P15" s="25"/>
      <c r="Q15" s="14">
        <v>4.5999999999999943</v>
      </c>
      <c r="R15" s="25"/>
      <c r="S15" s="14">
        <v>0.37000000000000455</v>
      </c>
      <c r="AK15" s="12"/>
      <c r="AL15" s="13"/>
    </row>
    <row r="16" spans="1:38" ht="18" customHeight="1">
      <c r="A16" s="26">
        <v>2529</v>
      </c>
      <c r="B16" s="27">
        <v>149.86000000000001</v>
      </c>
      <c r="C16" s="28">
        <v>625</v>
      </c>
      <c r="D16" s="29">
        <v>34952</v>
      </c>
      <c r="E16" s="30">
        <v>149.41999999999999</v>
      </c>
      <c r="F16" s="28">
        <v>552</v>
      </c>
      <c r="G16" s="31">
        <v>34952</v>
      </c>
      <c r="H16" s="32">
        <v>143.82</v>
      </c>
      <c r="I16" s="33">
        <v>0.46</v>
      </c>
      <c r="J16" s="34">
        <v>34741</v>
      </c>
      <c r="K16" s="30">
        <v>143.83000000000001</v>
      </c>
      <c r="L16" s="33">
        <v>0.66</v>
      </c>
      <c r="M16" s="31">
        <v>34741</v>
      </c>
      <c r="N16" s="35">
        <v>1091.6300000000001</v>
      </c>
      <c r="O16" s="36">
        <v>34.615259811000001</v>
      </c>
      <c r="P16" s="25"/>
      <c r="Q16" s="14">
        <v>6.3600000000000136</v>
      </c>
      <c r="R16" s="25"/>
      <c r="S16" s="14">
        <v>0.31999999999999318</v>
      </c>
      <c r="AK16" s="12"/>
      <c r="AL16" s="13"/>
    </row>
    <row r="17" spans="1:38" ht="18" customHeight="1">
      <c r="A17" s="26">
        <v>2530</v>
      </c>
      <c r="B17" s="27">
        <v>152.77000000000001</v>
      </c>
      <c r="C17" s="28">
        <v>1341</v>
      </c>
      <c r="D17" s="29">
        <v>34935</v>
      </c>
      <c r="E17" s="30">
        <v>152.24</v>
      </c>
      <c r="F17" s="28">
        <v>1164.8</v>
      </c>
      <c r="G17" s="31">
        <v>34936</v>
      </c>
      <c r="H17" s="32">
        <v>143.85</v>
      </c>
      <c r="I17" s="33">
        <v>1.4</v>
      </c>
      <c r="J17" s="34">
        <v>34810</v>
      </c>
      <c r="K17" s="30">
        <v>143.87</v>
      </c>
      <c r="L17" s="33">
        <v>1.64</v>
      </c>
      <c r="M17" s="31">
        <v>34810</v>
      </c>
      <c r="N17" s="35">
        <v>1447.24</v>
      </c>
      <c r="O17" s="36">
        <v>45.891546228000003</v>
      </c>
      <c r="P17" s="25"/>
      <c r="Q17" s="14">
        <v>9.2700000000000102</v>
      </c>
      <c r="R17" s="25"/>
      <c r="S17" s="14">
        <v>0.34999999999999432</v>
      </c>
      <c r="AK17" s="12"/>
      <c r="AL17" s="13"/>
    </row>
    <row r="18" spans="1:38" ht="18" customHeight="1">
      <c r="A18" s="26">
        <v>2531</v>
      </c>
      <c r="B18" s="32">
        <v>149.1</v>
      </c>
      <c r="C18" s="28">
        <v>530</v>
      </c>
      <c r="D18" s="29">
        <v>34925</v>
      </c>
      <c r="E18" s="30">
        <v>148.66</v>
      </c>
      <c r="F18" s="28">
        <v>459.6</v>
      </c>
      <c r="G18" s="31">
        <v>34926</v>
      </c>
      <c r="H18" s="32">
        <v>143.83000000000001</v>
      </c>
      <c r="I18" s="33">
        <v>1.83</v>
      </c>
      <c r="J18" s="34">
        <v>34748</v>
      </c>
      <c r="K18" s="30">
        <v>143.83000000000001</v>
      </c>
      <c r="L18" s="33">
        <v>1.83</v>
      </c>
      <c r="M18" s="31">
        <v>34748</v>
      </c>
      <c r="N18" s="35">
        <v>1579.1</v>
      </c>
      <c r="O18" s="36">
        <v>50.072787270000006</v>
      </c>
      <c r="P18" s="25"/>
      <c r="Q18" s="14">
        <v>5.5999999999999943</v>
      </c>
      <c r="R18" s="25"/>
      <c r="S18" s="14">
        <v>0.33000000000001251</v>
      </c>
      <c r="AK18" s="12"/>
      <c r="AL18" s="13"/>
    </row>
    <row r="19" spans="1:38" ht="18" customHeight="1">
      <c r="A19" s="26">
        <v>2532</v>
      </c>
      <c r="B19" s="27">
        <v>148.94</v>
      </c>
      <c r="C19" s="28">
        <v>477.1</v>
      </c>
      <c r="D19" s="29">
        <v>34967</v>
      </c>
      <c r="E19" s="30">
        <v>148.85</v>
      </c>
      <c r="F19" s="28">
        <v>462.2</v>
      </c>
      <c r="G19" s="31">
        <v>34968</v>
      </c>
      <c r="H19" s="37">
        <v>143.78</v>
      </c>
      <c r="I19" s="38">
        <v>1.2</v>
      </c>
      <c r="J19" s="39">
        <v>37375</v>
      </c>
      <c r="K19" s="30">
        <v>143.78</v>
      </c>
      <c r="L19" s="33">
        <v>1.2</v>
      </c>
      <c r="M19" s="31">
        <v>34819</v>
      </c>
      <c r="N19" s="35">
        <v>1434.37</v>
      </c>
      <c r="O19" s="36">
        <v>45.483442388999997</v>
      </c>
      <c r="P19" s="25"/>
      <c r="Q19" s="14">
        <v>5.4399999999999977</v>
      </c>
      <c r="R19" s="25"/>
      <c r="S19" s="14">
        <v>0.28000000000000114</v>
      </c>
      <c r="AK19" s="12"/>
      <c r="AL19" s="13"/>
    </row>
    <row r="20" spans="1:38" ht="18" customHeight="1">
      <c r="A20" s="26">
        <v>2533</v>
      </c>
      <c r="B20" s="27">
        <v>147.86000000000001</v>
      </c>
      <c r="C20" s="28">
        <v>278.7</v>
      </c>
      <c r="D20" s="29">
        <v>34947</v>
      </c>
      <c r="E20" s="30">
        <v>147.41</v>
      </c>
      <c r="F20" s="28">
        <v>237.9</v>
      </c>
      <c r="G20" s="31">
        <v>34913</v>
      </c>
      <c r="H20" s="32">
        <v>143.82</v>
      </c>
      <c r="I20" s="33">
        <v>1.66</v>
      </c>
      <c r="J20" s="34">
        <v>34742</v>
      </c>
      <c r="K20" s="30">
        <v>143.82</v>
      </c>
      <c r="L20" s="33">
        <v>1.66</v>
      </c>
      <c r="M20" s="31">
        <v>34742</v>
      </c>
      <c r="N20" s="35">
        <v>849.67</v>
      </c>
      <c r="O20" s="36">
        <v>26.942780798999998</v>
      </c>
      <c r="P20" s="25"/>
      <c r="Q20" s="14">
        <v>4.3600000000000136</v>
      </c>
      <c r="R20" s="25"/>
      <c r="S20" s="14">
        <v>0.31999999999999318</v>
      </c>
      <c r="AK20" s="12"/>
      <c r="AL20" s="13"/>
    </row>
    <row r="21" spans="1:38" ht="18" customHeight="1">
      <c r="A21" s="26">
        <v>2534</v>
      </c>
      <c r="B21" s="27">
        <v>148.88</v>
      </c>
      <c r="C21" s="28">
        <v>367.6</v>
      </c>
      <c r="D21" s="29">
        <v>39703</v>
      </c>
      <c r="E21" s="30">
        <v>148.68</v>
      </c>
      <c r="F21" s="28">
        <v>344</v>
      </c>
      <c r="G21" s="31">
        <v>34954</v>
      </c>
      <c r="H21" s="32">
        <v>143.78</v>
      </c>
      <c r="I21" s="33">
        <v>3.6</v>
      </c>
      <c r="J21" s="34">
        <v>34755</v>
      </c>
      <c r="K21" s="30">
        <v>143.78</v>
      </c>
      <c r="L21" s="33">
        <v>3.6</v>
      </c>
      <c r="M21" s="31">
        <v>34755</v>
      </c>
      <c r="N21" s="35">
        <v>1105.99</v>
      </c>
      <c r="O21" s="36">
        <v>35.070611102999997</v>
      </c>
      <c r="P21" s="25"/>
      <c r="Q21" s="14">
        <v>5.3799999999999955</v>
      </c>
      <c r="R21" s="25"/>
      <c r="S21" s="14">
        <v>0.28000000000000114</v>
      </c>
      <c r="AK21" s="12"/>
      <c r="AL21" s="13"/>
    </row>
    <row r="22" spans="1:38" ht="18" customHeight="1">
      <c r="A22" s="26">
        <v>2535</v>
      </c>
      <c r="B22" s="27">
        <v>148.81</v>
      </c>
      <c r="C22" s="28">
        <v>323.89999999999998</v>
      </c>
      <c r="D22" s="29">
        <v>34991</v>
      </c>
      <c r="E22" s="30">
        <v>148.47999999999999</v>
      </c>
      <c r="F22" s="28">
        <v>295.10000000000002</v>
      </c>
      <c r="G22" s="31">
        <v>34991</v>
      </c>
      <c r="H22" s="32">
        <v>143.74</v>
      </c>
      <c r="I22" s="33">
        <v>1.02</v>
      </c>
      <c r="J22" s="34">
        <v>34849</v>
      </c>
      <c r="K22" s="30">
        <v>143.74</v>
      </c>
      <c r="L22" s="33">
        <v>1.02</v>
      </c>
      <c r="M22" s="31">
        <v>34849</v>
      </c>
      <c r="N22" s="35">
        <v>711.05</v>
      </c>
      <c r="O22" s="36">
        <v>22.547182185000008</v>
      </c>
      <c r="P22" s="25"/>
      <c r="Q22" s="14">
        <v>5.3100000000000023</v>
      </c>
      <c r="R22" s="25"/>
      <c r="S22" s="14">
        <v>0.24000000000000909</v>
      </c>
      <c r="AK22" s="12"/>
      <c r="AL22" s="13"/>
    </row>
    <row r="23" spans="1:38" ht="18" customHeight="1">
      <c r="A23" s="26">
        <v>2536</v>
      </c>
      <c r="B23" s="27">
        <v>146.86000000000001</v>
      </c>
      <c r="C23" s="28">
        <v>161.80000000000001</v>
      </c>
      <c r="D23" s="29">
        <v>34955</v>
      </c>
      <c r="E23" s="30">
        <v>146.79</v>
      </c>
      <c r="F23" s="28">
        <v>156.30000000000001</v>
      </c>
      <c r="G23" s="31">
        <v>34955</v>
      </c>
      <c r="H23" s="32">
        <v>143.69</v>
      </c>
      <c r="I23" s="33">
        <v>0.9</v>
      </c>
      <c r="J23" s="34">
        <v>34781</v>
      </c>
      <c r="K23" s="30">
        <v>143.69</v>
      </c>
      <c r="L23" s="33">
        <v>0.9</v>
      </c>
      <c r="M23" s="31">
        <v>34771</v>
      </c>
      <c r="N23" s="35">
        <v>575.36</v>
      </c>
      <c r="O23" s="36">
        <v>18.244492992000001</v>
      </c>
      <c r="P23" s="25"/>
      <c r="Q23" s="14">
        <v>3.3600000000000136</v>
      </c>
      <c r="R23" s="25"/>
      <c r="S23" s="14">
        <v>0.18999999999999773</v>
      </c>
      <c r="AK23" s="12"/>
      <c r="AL23" s="13"/>
    </row>
    <row r="24" spans="1:38" ht="18" customHeight="1">
      <c r="A24" s="26">
        <v>2537</v>
      </c>
      <c r="B24" s="27">
        <v>154.12</v>
      </c>
      <c r="C24" s="28">
        <v>1817.6</v>
      </c>
      <c r="D24" s="29">
        <v>34563</v>
      </c>
      <c r="E24" s="30">
        <v>153.96</v>
      </c>
      <c r="F24" s="28">
        <v>1740.8</v>
      </c>
      <c r="G24" s="31">
        <v>34563</v>
      </c>
      <c r="H24" s="32">
        <v>143.85</v>
      </c>
      <c r="I24" s="33">
        <v>2.4</v>
      </c>
      <c r="J24" s="34">
        <v>36288</v>
      </c>
      <c r="K24" s="30">
        <v>143.85</v>
      </c>
      <c r="L24" s="33">
        <v>2.2999999999999998</v>
      </c>
      <c r="M24" s="31" t="s">
        <v>19</v>
      </c>
      <c r="N24" s="35">
        <v>3417.88</v>
      </c>
      <c r="O24" s="36">
        <f>+((N24*1000000)/(60*60*24*365))</f>
        <v>108.3802638254693</v>
      </c>
      <c r="P24" s="25"/>
      <c r="Q24" s="14">
        <v>10.620000000000005</v>
      </c>
      <c r="R24" s="25"/>
      <c r="S24" s="14">
        <v>0.34999999999999432</v>
      </c>
      <c r="AK24" s="12"/>
      <c r="AL24" s="13"/>
    </row>
    <row r="25" spans="1:38" ht="18" customHeight="1">
      <c r="A25" s="26">
        <v>2538</v>
      </c>
      <c r="B25" s="40">
        <v>155.22999999999999</v>
      </c>
      <c r="C25" s="41">
        <v>2243.6</v>
      </c>
      <c r="D25" s="29">
        <v>34578</v>
      </c>
      <c r="E25" s="30">
        <v>154.18</v>
      </c>
      <c r="F25" s="28">
        <v>1803.8</v>
      </c>
      <c r="G25" s="31">
        <v>34579</v>
      </c>
      <c r="H25" s="32">
        <v>143.97999999999999</v>
      </c>
      <c r="I25" s="33">
        <v>2.9</v>
      </c>
      <c r="J25" s="34">
        <v>36341</v>
      </c>
      <c r="K25" s="30">
        <v>143.97999999999999</v>
      </c>
      <c r="L25" s="33">
        <v>2.9</v>
      </c>
      <c r="M25" s="31">
        <v>34513</v>
      </c>
      <c r="N25" s="35">
        <v>3488.56</v>
      </c>
      <c r="O25" s="36">
        <v>110.3</v>
      </c>
      <c r="P25" s="25"/>
      <c r="Q25" s="42">
        <v>11.72999999999999</v>
      </c>
      <c r="R25" s="25"/>
      <c r="S25" s="14">
        <v>0.47999999999998977</v>
      </c>
      <c r="AK25" s="12"/>
      <c r="AL25" s="13"/>
    </row>
    <row r="26" spans="1:38" ht="18" customHeight="1">
      <c r="A26" s="26">
        <v>2539</v>
      </c>
      <c r="B26" s="27">
        <v>149.54</v>
      </c>
      <c r="C26" s="28">
        <v>455.2</v>
      </c>
      <c r="D26" s="29">
        <v>34579</v>
      </c>
      <c r="E26" s="30">
        <v>149.28</v>
      </c>
      <c r="F26" s="28">
        <v>421.4</v>
      </c>
      <c r="G26" s="31">
        <v>34571</v>
      </c>
      <c r="H26" s="32">
        <v>144.07</v>
      </c>
      <c r="I26" s="33">
        <v>3.05</v>
      </c>
      <c r="J26" s="34">
        <v>36224</v>
      </c>
      <c r="K26" s="30">
        <v>144.07</v>
      </c>
      <c r="L26" s="33">
        <v>3.05</v>
      </c>
      <c r="M26" s="31">
        <v>34419</v>
      </c>
      <c r="N26" s="35">
        <v>1593.37</v>
      </c>
      <c r="O26" s="36">
        <f>+((N26*1000000)/(60*60*24*365))</f>
        <v>50.525431253170979</v>
      </c>
      <c r="P26" s="25"/>
      <c r="Q26" s="14">
        <v>6.039999999999992</v>
      </c>
      <c r="R26" s="25"/>
      <c r="S26" s="14">
        <v>0.56999999999999318</v>
      </c>
      <c r="AK26" s="12"/>
      <c r="AL26" s="13"/>
    </row>
    <row r="27" spans="1:38" ht="18" customHeight="1">
      <c r="A27" s="26">
        <v>2540</v>
      </c>
      <c r="B27" s="27">
        <v>150.65</v>
      </c>
      <c r="C27" s="28">
        <v>643.12</v>
      </c>
      <c r="D27" s="34">
        <v>36433</v>
      </c>
      <c r="E27" s="30">
        <v>150.43</v>
      </c>
      <c r="F27" s="28">
        <v>607.79999999999995</v>
      </c>
      <c r="G27" s="31">
        <v>36433</v>
      </c>
      <c r="H27" s="32">
        <v>143.91</v>
      </c>
      <c r="I27" s="33">
        <v>1.75</v>
      </c>
      <c r="J27" s="34">
        <v>36336</v>
      </c>
      <c r="K27" s="30">
        <v>143.97999999999999</v>
      </c>
      <c r="L27" s="33">
        <v>1.2</v>
      </c>
      <c r="M27" s="31">
        <v>36220</v>
      </c>
      <c r="N27" s="35">
        <v>1309.865</v>
      </c>
      <c r="O27" s="36">
        <v>41.54</v>
      </c>
      <c r="P27" s="25"/>
      <c r="Q27" s="14">
        <v>7.1500000000000057</v>
      </c>
      <c r="R27" s="25"/>
      <c r="S27" s="14">
        <v>0.40999999999999659</v>
      </c>
      <c r="AK27" s="12"/>
      <c r="AL27" s="13"/>
    </row>
    <row r="28" spans="1:38" ht="18" customHeight="1">
      <c r="A28" s="26">
        <v>2541</v>
      </c>
      <c r="B28" s="27">
        <v>150.63</v>
      </c>
      <c r="C28" s="28">
        <v>617.85</v>
      </c>
      <c r="D28" s="29">
        <v>34588</v>
      </c>
      <c r="E28" s="30">
        <v>150.44</v>
      </c>
      <c r="F28" s="28">
        <v>582.4</v>
      </c>
      <c r="G28" s="43">
        <v>34588</v>
      </c>
      <c r="H28" s="32">
        <v>143.72999999999999</v>
      </c>
      <c r="I28" s="33">
        <v>0.02</v>
      </c>
      <c r="J28" s="34">
        <v>36242</v>
      </c>
      <c r="K28" s="30">
        <v>143.75</v>
      </c>
      <c r="L28" s="33">
        <v>0.5</v>
      </c>
      <c r="M28" s="31">
        <v>34737</v>
      </c>
      <c r="N28" s="35">
        <v>705.65300000000002</v>
      </c>
      <c r="O28" s="36">
        <v>22.38</v>
      </c>
      <c r="P28" s="25"/>
      <c r="Q28" s="14">
        <v>7.1299999999999955</v>
      </c>
      <c r="R28" s="25"/>
      <c r="S28" s="14">
        <v>0.22999999999998977</v>
      </c>
      <c r="T28" s="6"/>
      <c r="AK28" s="12"/>
      <c r="AL28" s="13"/>
    </row>
    <row r="29" spans="1:38" ht="18" customHeight="1">
      <c r="A29" s="26">
        <v>2542</v>
      </c>
      <c r="B29" s="27">
        <v>151.11000000000001</v>
      </c>
      <c r="C29" s="28">
        <v>869.25</v>
      </c>
      <c r="D29" s="29">
        <v>37158</v>
      </c>
      <c r="E29" s="30">
        <v>151.08000000000001</v>
      </c>
      <c r="F29" s="28">
        <v>864</v>
      </c>
      <c r="G29" s="31">
        <v>37158</v>
      </c>
      <c r="H29" s="32">
        <v>143.78</v>
      </c>
      <c r="I29" s="33">
        <v>1.6</v>
      </c>
      <c r="J29" s="34">
        <v>36988</v>
      </c>
      <c r="K29" s="30">
        <v>143.78</v>
      </c>
      <c r="L29" s="33">
        <v>1.6</v>
      </c>
      <c r="M29" s="31">
        <v>36985</v>
      </c>
      <c r="N29" s="35">
        <v>1930.71</v>
      </c>
      <c r="O29" s="36">
        <v>61.06</v>
      </c>
      <c r="P29" s="25"/>
      <c r="Q29" s="14">
        <v>7.6100000000000136</v>
      </c>
      <c r="R29" s="25"/>
      <c r="S29" s="14">
        <v>0.28000000000000114</v>
      </c>
      <c r="AK29" s="12"/>
      <c r="AL29" s="13"/>
    </row>
    <row r="30" spans="1:38" ht="18" customHeight="1">
      <c r="A30" s="26">
        <v>2543</v>
      </c>
      <c r="B30" s="27">
        <f>143.5+8.48</f>
        <v>151.97999999999999</v>
      </c>
      <c r="C30" s="28">
        <v>909</v>
      </c>
      <c r="D30" s="29">
        <v>37148</v>
      </c>
      <c r="E30" s="30">
        <v>151.59</v>
      </c>
      <c r="F30" s="28">
        <v>850.5</v>
      </c>
      <c r="G30" s="31">
        <v>37148</v>
      </c>
      <c r="H30" s="32">
        <v>143.72</v>
      </c>
      <c r="I30" s="33">
        <v>2.4</v>
      </c>
      <c r="J30" s="34">
        <v>36941</v>
      </c>
      <c r="K30" s="30">
        <v>143.74</v>
      </c>
      <c r="L30" s="33">
        <v>2.8</v>
      </c>
      <c r="M30" s="31">
        <v>36941</v>
      </c>
      <c r="N30" s="35">
        <v>1845.155</v>
      </c>
      <c r="O30" s="36">
        <v>58.51</v>
      </c>
      <c r="P30" s="25"/>
      <c r="Q30" s="14">
        <v>8.4799999999999898</v>
      </c>
      <c r="R30" s="25"/>
      <c r="S30" s="14">
        <v>0.21999999999999886</v>
      </c>
      <c r="AK30" s="12"/>
      <c r="AL30" s="13"/>
    </row>
    <row r="31" spans="1:38" ht="18" customHeight="1">
      <c r="A31" s="26">
        <v>2544</v>
      </c>
      <c r="B31" s="32">
        <v>153.80000000000001</v>
      </c>
      <c r="C31" s="28">
        <v>1228</v>
      </c>
      <c r="D31" s="29">
        <v>37481</v>
      </c>
      <c r="E31" s="30">
        <v>153.71</v>
      </c>
      <c r="F31" s="28">
        <v>1213.5999999999999</v>
      </c>
      <c r="G31" s="31">
        <v>37481</v>
      </c>
      <c r="H31" s="32">
        <v>143.82</v>
      </c>
      <c r="I31" s="33">
        <v>4.7</v>
      </c>
      <c r="J31" s="34">
        <v>37378</v>
      </c>
      <c r="K31" s="30">
        <v>144.22999999999999</v>
      </c>
      <c r="L31" s="33">
        <v>3.7</v>
      </c>
      <c r="M31" s="31">
        <v>37323</v>
      </c>
      <c r="N31" s="35">
        <v>2556.1</v>
      </c>
      <c r="O31" s="36">
        <v>81.099999999999994</v>
      </c>
      <c r="P31" s="25"/>
      <c r="Q31" s="14">
        <v>10.300000000000011</v>
      </c>
      <c r="R31" s="25"/>
      <c r="S31" s="14">
        <v>0.31999999999999318</v>
      </c>
      <c r="AK31" s="12"/>
      <c r="AL31" s="13"/>
    </row>
    <row r="32" spans="1:38" ht="18" customHeight="1">
      <c r="A32" s="26">
        <v>2545</v>
      </c>
      <c r="B32" s="27">
        <v>151.97999999999999</v>
      </c>
      <c r="C32" s="28">
        <v>1153.4000000000001</v>
      </c>
      <c r="D32" s="29">
        <v>37510</v>
      </c>
      <c r="E32" s="30">
        <v>151.78</v>
      </c>
      <c r="F32" s="28">
        <v>1107.4000000000001</v>
      </c>
      <c r="G32" s="31">
        <v>37510</v>
      </c>
      <c r="H32" s="32">
        <v>143.68</v>
      </c>
      <c r="I32" s="33">
        <v>2.7</v>
      </c>
      <c r="J32" s="34">
        <v>37357</v>
      </c>
      <c r="K32" s="30">
        <v>143.74</v>
      </c>
      <c r="L32" s="33">
        <v>3.8</v>
      </c>
      <c r="M32" s="31">
        <v>37324</v>
      </c>
      <c r="N32" s="35">
        <v>2934.76</v>
      </c>
      <c r="O32" s="36">
        <v>93.060359172000005</v>
      </c>
      <c r="P32" s="25"/>
      <c r="Q32" s="14">
        <v>8.4799999999999898</v>
      </c>
      <c r="R32" s="25"/>
      <c r="S32" s="14">
        <v>0.18000000000000682</v>
      </c>
      <c r="AK32" s="12"/>
      <c r="AL32" s="13"/>
    </row>
    <row r="33" spans="1:38" ht="18" customHeight="1">
      <c r="A33" s="26">
        <v>2546</v>
      </c>
      <c r="B33" s="27">
        <v>152.38999999999999</v>
      </c>
      <c r="C33" s="28">
        <v>1088.3</v>
      </c>
      <c r="D33" s="29">
        <v>38246</v>
      </c>
      <c r="E33" s="30">
        <v>151.91999999999999</v>
      </c>
      <c r="F33" s="28">
        <v>1008.4</v>
      </c>
      <c r="G33" s="31">
        <v>38246</v>
      </c>
      <c r="H33" s="30">
        <v>143.69999999999999</v>
      </c>
      <c r="I33" s="33">
        <v>1.1000000000000001</v>
      </c>
      <c r="J33" s="31">
        <v>38059</v>
      </c>
      <c r="K33" s="30">
        <v>143.69999999999999</v>
      </c>
      <c r="L33" s="33">
        <v>1.1000000000000001</v>
      </c>
      <c r="M33" s="31">
        <v>38059</v>
      </c>
      <c r="N33" s="35">
        <v>1673.02</v>
      </c>
      <c r="O33" s="36">
        <v>53.1</v>
      </c>
      <c r="P33" s="25"/>
      <c r="Q33" s="14">
        <v>8.8899999999999864</v>
      </c>
      <c r="R33" s="25"/>
      <c r="S33" s="14">
        <v>0.19999999999998863</v>
      </c>
      <c r="AK33" s="12"/>
      <c r="AL33" s="13"/>
    </row>
    <row r="34" spans="1:38" ht="18" customHeight="1">
      <c r="A34" s="26">
        <v>2547</v>
      </c>
      <c r="B34" s="32">
        <v>151.30000000000001</v>
      </c>
      <c r="C34" s="28">
        <v>939</v>
      </c>
      <c r="D34" s="29">
        <v>38154</v>
      </c>
      <c r="E34" s="30">
        <v>150.19999999999999</v>
      </c>
      <c r="F34" s="28">
        <v>716</v>
      </c>
      <c r="G34" s="31">
        <v>38245</v>
      </c>
      <c r="H34" s="30">
        <v>143.75</v>
      </c>
      <c r="I34" s="33">
        <v>1.57</v>
      </c>
      <c r="J34" s="31">
        <v>38102</v>
      </c>
      <c r="K34" s="30">
        <v>143.75</v>
      </c>
      <c r="L34" s="33">
        <v>1.57</v>
      </c>
      <c r="M34" s="31">
        <v>38102</v>
      </c>
      <c r="N34" s="35">
        <v>1924.96</v>
      </c>
      <c r="O34" s="36">
        <v>61.04</v>
      </c>
      <c r="P34" s="25"/>
      <c r="Q34" s="14">
        <v>7.8000000000000114</v>
      </c>
      <c r="R34" s="25"/>
      <c r="S34" s="14">
        <v>0.25</v>
      </c>
      <c r="AK34" s="12"/>
    </row>
    <row r="35" spans="1:38" ht="18" customHeight="1">
      <c r="A35" s="26">
        <v>2548</v>
      </c>
      <c r="B35" s="27">
        <v>151.78</v>
      </c>
      <c r="C35" s="28">
        <v>1045.5999999999999</v>
      </c>
      <c r="D35" s="29">
        <v>38625</v>
      </c>
      <c r="E35" s="30">
        <v>151.72</v>
      </c>
      <c r="F35" s="28">
        <v>1032.4000000000001</v>
      </c>
      <c r="G35" s="31">
        <v>38625</v>
      </c>
      <c r="H35" s="30">
        <v>143.75</v>
      </c>
      <c r="I35" s="33">
        <v>1</v>
      </c>
      <c r="J35" s="31">
        <v>38782</v>
      </c>
      <c r="K35" s="30">
        <v>143.75</v>
      </c>
      <c r="L35" s="33">
        <v>1</v>
      </c>
      <c r="M35" s="31">
        <v>38782</v>
      </c>
      <c r="N35" s="35">
        <v>2428.8336000000004</v>
      </c>
      <c r="O35" s="36">
        <v>77.017808219178107</v>
      </c>
      <c r="P35" s="25"/>
      <c r="Q35" s="14">
        <v>8.2800000000000011</v>
      </c>
      <c r="R35" s="25"/>
      <c r="S35" s="14">
        <v>0.25</v>
      </c>
    </row>
    <row r="36" spans="1:38" ht="18" customHeight="1">
      <c r="A36" s="26">
        <v>2549</v>
      </c>
      <c r="B36" s="32">
        <f>9.11+Q5</f>
        <v>152.61000000000001</v>
      </c>
      <c r="C36" s="28">
        <v>1208.95</v>
      </c>
      <c r="D36" s="29">
        <v>38596</v>
      </c>
      <c r="E36" s="30">
        <f>8.92+Q5</f>
        <v>152.41999999999999</v>
      </c>
      <c r="F36" s="28">
        <v>1171.9000000000001</v>
      </c>
      <c r="G36" s="31">
        <v>38596</v>
      </c>
      <c r="H36" s="32">
        <f>0.25+Q5</f>
        <v>143.75</v>
      </c>
      <c r="I36" s="33">
        <v>2.9</v>
      </c>
      <c r="J36" s="31">
        <v>38814</v>
      </c>
      <c r="K36" s="30">
        <f>0.27+Q5</f>
        <v>143.77000000000001</v>
      </c>
      <c r="L36" s="33">
        <v>3.3</v>
      </c>
      <c r="M36" s="31">
        <v>38808</v>
      </c>
      <c r="N36" s="35">
        <v>2994.9134399999998</v>
      </c>
      <c r="O36" s="36">
        <v>94.967806708368002</v>
      </c>
      <c r="P36" s="25"/>
      <c r="Q36" s="14">
        <v>9.1100000000000136</v>
      </c>
      <c r="R36" s="25"/>
      <c r="S36" s="14">
        <v>0.25</v>
      </c>
    </row>
    <row r="37" spans="1:38" ht="18" customHeight="1">
      <c r="A37" s="26">
        <v>2550</v>
      </c>
      <c r="B37" s="27">
        <v>147.75</v>
      </c>
      <c r="C37" s="28">
        <v>390</v>
      </c>
      <c r="D37" s="29">
        <v>38609</v>
      </c>
      <c r="E37" s="30">
        <v>147.33000000000001</v>
      </c>
      <c r="F37" s="28">
        <v>336.6</v>
      </c>
      <c r="G37" s="31">
        <v>38609</v>
      </c>
      <c r="H37" s="32">
        <f>Q5+0.26</f>
        <v>143.76</v>
      </c>
      <c r="I37" s="33">
        <v>0.9</v>
      </c>
      <c r="J37" s="31">
        <v>39057</v>
      </c>
      <c r="K37" s="30">
        <v>143.78</v>
      </c>
      <c r="L37" s="33">
        <v>2.75</v>
      </c>
      <c r="M37" s="31">
        <v>38814</v>
      </c>
      <c r="N37" s="35">
        <v>1268.3699999999999</v>
      </c>
      <c r="O37" s="36">
        <f t="shared" ref="O37:O46" si="0">N37*0.0317097</f>
        <v>40.219632188999995</v>
      </c>
      <c r="P37" s="25"/>
      <c r="Q37" s="14">
        <v>4.25</v>
      </c>
      <c r="R37" s="25"/>
      <c r="S37" s="14">
        <v>0.25999999999999091</v>
      </c>
    </row>
    <row r="38" spans="1:38" ht="18" customHeight="1">
      <c r="A38" s="26">
        <v>2551</v>
      </c>
      <c r="B38" s="27">
        <v>150.22</v>
      </c>
      <c r="C38" s="28">
        <v>750.2</v>
      </c>
      <c r="D38" s="29">
        <v>38610</v>
      </c>
      <c r="E38" s="30">
        <v>149.63</v>
      </c>
      <c r="F38" s="28">
        <v>655.8</v>
      </c>
      <c r="G38" s="31">
        <v>38610</v>
      </c>
      <c r="H38" s="32">
        <v>143.54</v>
      </c>
      <c r="I38" s="33">
        <v>3.28</v>
      </c>
      <c r="J38" s="31">
        <v>38728</v>
      </c>
      <c r="K38" s="30">
        <v>143.56</v>
      </c>
      <c r="L38" s="33">
        <v>3.52</v>
      </c>
      <c r="M38" s="31">
        <v>38728</v>
      </c>
      <c r="N38" s="35">
        <v>2027.13</v>
      </c>
      <c r="O38" s="36">
        <f t="shared" si="0"/>
        <v>64.279684161000006</v>
      </c>
      <c r="P38" s="25"/>
      <c r="Q38" s="14">
        <v>6.7199999999999989</v>
      </c>
      <c r="R38" s="25"/>
      <c r="S38" s="14">
        <v>3.9999999999992042E-2</v>
      </c>
    </row>
    <row r="39" spans="1:38" ht="18" customHeight="1">
      <c r="A39" s="26">
        <v>2552</v>
      </c>
      <c r="B39" s="27">
        <v>147.03</v>
      </c>
      <c r="C39" s="28">
        <v>299.60000000000002</v>
      </c>
      <c r="D39" s="29">
        <v>38614</v>
      </c>
      <c r="E39" s="30">
        <v>146.88999999999999</v>
      </c>
      <c r="F39" s="28">
        <v>282.8</v>
      </c>
      <c r="G39" s="31">
        <v>38614</v>
      </c>
      <c r="H39" s="32">
        <v>143.41</v>
      </c>
      <c r="I39" s="33">
        <v>0</v>
      </c>
      <c r="J39" s="31">
        <v>39861</v>
      </c>
      <c r="K39" s="30">
        <v>143.41</v>
      </c>
      <c r="L39" s="33">
        <v>0</v>
      </c>
      <c r="M39" s="31">
        <v>38765</v>
      </c>
      <c r="N39" s="35">
        <v>985.11</v>
      </c>
      <c r="O39" s="36">
        <f t="shared" si="0"/>
        <v>31.237542567000002</v>
      </c>
      <c r="P39" s="25"/>
      <c r="Q39" s="14">
        <v>3.5300000000000011</v>
      </c>
      <c r="R39" s="25"/>
      <c r="S39" s="42">
        <v>-9.0000000000003411E-2</v>
      </c>
    </row>
    <row r="40" spans="1:38" ht="18" customHeight="1">
      <c r="A40" s="26">
        <v>2553</v>
      </c>
      <c r="B40" s="27">
        <v>151.79</v>
      </c>
      <c r="C40" s="28">
        <v>995</v>
      </c>
      <c r="D40" s="29">
        <v>38594</v>
      </c>
      <c r="E40" s="30">
        <v>151.71</v>
      </c>
      <c r="F40" s="28">
        <v>979</v>
      </c>
      <c r="G40" s="31">
        <v>38594</v>
      </c>
      <c r="H40" s="32">
        <v>143.72</v>
      </c>
      <c r="I40" s="33">
        <v>0.24</v>
      </c>
      <c r="J40" s="31">
        <v>40367</v>
      </c>
      <c r="K40" s="30">
        <v>143.72</v>
      </c>
      <c r="L40" s="33">
        <v>0.24</v>
      </c>
      <c r="M40" s="31">
        <v>40367</v>
      </c>
      <c r="N40" s="35">
        <v>1645.2</v>
      </c>
      <c r="O40" s="36">
        <f t="shared" si="0"/>
        <v>52.168798440000003</v>
      </c>
      <c r="P40" s="25"/>
      <c r="Q40" s="14">
        <v>8.289999999999992</v>
      </c>
      <c r="R40" s="25"/>
      <c r="S40" s="25">
        <v>0.21999999999999886</v>
      </c>
    </row>
    <row r="41" spans="1:38" ht="18" customHeight="1">
      <c r="A41" s="26">
        <v>2554</v>
      </c>
      <c r="B41" s="27">
        <v>154.02000000000001</v>
      </c>
      <c r="C41" s="28">
        <v>1729</v>
      </c>
      <c r="D41" s="29">
        <v>40757</v>
      </c>
      <c r="E41" s="30">
        <v>153.77600000000001</v>
      </c>
      <c r="F41" s="28">
        <v>1626.5</v>
      </c>
      <c r="G41" s="31">
        <v>40757</v>
      </c>
      <c r="H41" s="32">
        <v>144.01</v>
      </c>
      <c r="I41" s="33">
        <v>1.05</v>
      </c>
      <c r="J41" s="31">
        <v>40900</v>
      </c>
      <c r="K41" s="30">
        <v>144.03</v>
      </c>
      <c r="L41" s="33">
        <v>1.1499999999999999</v>
      </c>
      <c r="M41" s="31">
        <v>40908</v>
      </c>
      <c r="N41" s="35">
        <v>5133.51</v>
      </c>
      <c r="O41" s="36">
        <f t="shared" si="0"/>
        <v>162.78206204700001</v>
      </c>
      <c r="P41" s="25"/>
      <c r="Q41" s="14">
        <v>10.52000000000001</v>
      </c>
      <c r="R41" s="25"/>
      <c r="S41" s="14">
        <v>0.50999999999999091</v>
      </c>
    </row>
    <row r="42" spans="1:38" ht="18" customHeight="1">
      <c r="A42" s="26">
        <v>2555</v>
      </c>
      <c r="B42" s="27">
        <v>150.06</v>
      </c>
      <c r="C42" s="33">
        <v>658.93</v>
      </c>
      <c r="D42" s="29">
        <v>41168</v>
      </c>
      <c r="E42" s="30">
        <v>149.89099999999999</v>
      </c>
      <c r="F42" s="33">
        <v>636.70000000000005</v>
      </c>
      <c r="G42" s="31">
        <v>41168</v>
      </c>
      <c r="H42" s="32">
        <v>144</v>
      </c>
      <c r="I42" s="33">
        <v>0.7</v>
      </c>
      <c r="J42" s="31">
        <v>40956</v>
      </c>
      <c r="K42" s="30">
        <v>144.02000000000001</v>
      </c>
      <c r="L42" s="33">
        <v>1.96</v>
      </c>
      <c r="M42" s="31">
        <v>40956</v>
      </c>
      <c r="N42" s="32">
        <v>2372.9699999999998</v>
      </c>
      <c r="O42" s="36">
        <f t="shared" si="0"/>
        <v>75.246166808999988</v>
      </c>
      <c r="P42" s="25"/>
      <c r="Q42" s="14">
        <v>6.5600000000000023</v>
      </c>
      <c r="R42" s="25"/>
      <c r="S42" s="14">
        <v>0.5</v>
      </c>
    </row>
    <row r="43" spans="1:38" ht="18" customHeight="1">
      <c r="A43" s="26">
        <v>2556</v>
      </c>
      <c r="B43" s="27">
        <v>149.44999999999999</v>
      </c>
      <c r="C43" s="33">
        <v>622.25</v>
      </c>
      <c r="D43" s="29">
        <v>41517</v>
      </c>
      <c r="E43" s="30">
        <v>148.6</v>
      </c>
      <c r="F43" s="33">
        <v>499</v>
      </c>
      <c r="G43" s="31">
        <v>41518</v>
      </c>
      <c r="H43" s="32">
        <v>143.93</v>
      </c>
      <c r="I43" s="33">
        <v>0.89</v>
      </c>
      <c r="J43" s="31">
        <v>41354</v>
      </c>
      <c r="K43" s="30">
        <v>144.93</v>
      </c>
      <c r="L43" s="33">
        <v>0.89</v>
      </c>
      <c r="M43" s="31">
        <v>41354</v>
      </c>
      <c r="N43" s="32">
        <v>1190.6199999999999</v>
      </c>
      <c r="O43" s="36">
        <f t="shared" si="0"/>
        <v>37.754203013999998</v>
      </c>
      <c r="P43" s="25"/>
      <c r="Q43" s="14">
        <v>5.9499999999999886</v>
      </c>
      <c r="R43" s="25"/>
      <c r="S43" s="25">
        <v>0.43000000000000682</v>
      </c>
    </row>
    <row r="44" spans="1:38" ht="18" customHeight="1">
      <c r="A44" s="26">
        <v>2557</v>
      </c>
      <c r="B44" s="27">
        <v>151.77000000000001</v>
      </c>
      <c r="C44" s="33">
        <v>962.05</v>
      </c>
      <c r="D44" s="29">
        <v>41886</v>
      </c>
      <c r="E44" s="30">
        <v>151.62</v>
      </c>
      <c r="F44" s="33">
        <v>937.3</v>
      </c>
      <c r="G44" s="43">
        <v>41886</v>
      </c>
      <c r="H44" s="32">
        <v>143.94</v>
      </c>
      <c r="I44" s="33">
        <v>1.34</v>
      </c>
      <c r="J44" s="31">
        <v>41731</v>
      </c>
      <c r="K44" s="30">
        <v>143.941</v>
      </c>
      <c r="L44" s="33">
        <v>1.34</v>
      </c>
      <c r="M44" s="31">
        <v>41732</v>
      </c>
      <c r="N44" s="32">
        <v>1844.93</v>
      </c>
      <c r="O44" s="36">
        <f t="shared" si="0"/>
        <v>58.502176821000006</v>
      </c>
      <c r="P44" s="25"/>
      <c r="Q44" s="14">
        <v>8.2700000000000102</v>
      </c>
      <c r="R44" s="25"/>
      <c r="S44" s="25">
        <v>0.43999999999999773</v>
      </c>
    </row>
    <row r="45" spans="1:38" ht="18" customHeight="1">
      <c r="A45" s="26">
        <v>2558</v>
      </c>
      <c r="B45" s="27">
        <v>147.32</v>
      </c>
      <c r="C45" s="33">
        <v>364.2</v>
      </c>
      <c r="D45" s="29">
        <v>42267</v>
      </c>
      <c r="E45" s="30">
        <v>147.03700000000001</v>
      </c>
      <c r="F45" s="33">
        <v>319.39999999999998</v>
      </c>
      <c r="G45" s="43">
        <v>42267</v>
      </c>
      <c r="H45" s="32">
        <v>143.32</v>
      </c>
      <c r="I45" s="33">
        <v>0.02</v>
      </c>
      <c r="J45" s="31">
        <v>42075</v>
      </c>
      <c r="K45" s="30">
        <v>143.35</v>
      </c>
      <c r="L45" s="33">
        <v>0.05</v>
      </c>
      <c r="M45" s="31">
        <v>42075</v>
      </c>
      <c r="N45" s="32">
        <v>701.1</v>
      </c>
      <c r="O45" s="36">
        <f t="shared" si="0"/>
        <v>22.23167067</v>
      </c>
      <c r="P45" s="25"/>
      <c r="Q45" s="25">
        <v>3.8199999999999932</v>
      </c>
      <c r="R45" s="25"/>
      <c r="S45" s="25">
        <v>-0.18000000000000682</v>
      </c>
    </row>
    <row r="46" spans="1:38" ht="18" customHeight="1">
      <c r="A46" s="26">
        <v>2559</v>
      </c>
      <c r="B46" s="27">
        <v>151.75</v>
      </c>
      <c r="C46" s="33">
        <v>1062.5</v>
      </c>
      <c r="D46" s="29">
        <v>42599</v>
      </c>
      <c r="E46" s="30">
        <v>151.42599999999999</v>
      </c>
      <c r="F46" s="33">
        <v>1001.7</v>
      </c>
      <c r="G46" s="43">
        <v>42599</v>
      </c>
      <c r="H46" s="32">
        <v>143.34</v>
      </c>
      <c r="I46" s="33">
        <v>0.08</v>
      </c>
      <c r="J46" s="31">
        <v>42500</v>
      </c>
      <c r="K46" s="30">
        <v>143.37</v>
      </c>
      <c r="L46" s="33">
        <v>0.14000000000000001</v>
      </c>
      <c r="M46" s="31">
        <v>42472</v>
      </c>
      <c r="N46" s="32">
        <v>1962.1</v>
      </c>
      <c r="O46" s="36">
        <f t="shared" si="0"/>
        <v>62.217602369999994</v>
      </c>
      <c r="P46" s="25"/>
      <c r="Q46" s="25">
        <v>8.25</v>
      </c>
      <c r="R46" s="25"/>
      <c r="S46" s="25">
        <v>-0.15999999999999659</v>
      </c>
    </row>
    <row r="47" spans="1:38" ht="18" customHeight="1">
      <c r="A47" s="26">
        <v>2560</v>
      </c>
      <c r="B47" s="27">
        <v>150.13</v>
      </c>
      <c r="C47" s="33">
        <v>720.2</v>
      </c>
      <c r="D47" s="29">
        <v>42935</v>
      </c>
      <c r="E47" s="30">
        <v>149.88999999999999</v>
      </c>
      <c r="F47" s="33">
        <v>686.6</v>
      </c>
      <c r="G47" s="43">
        <v>43300</v>
      </c>
      <c r="H47" s="32">
        <v>143.59</v>
      </c>
      <c r="I47" s="33">
        <v>0.9</v>
      </c>
      <c r="J47" s="34">
        <v>43190</v>
      </c>
      <c r="K47" s="30">
        <v>143.6</v>
      </c>
      <c r="L47" s="33">
        <v>1</v>
      </c>
      <c r="M47" s="31">
        <v>43190</v>
      </c>
      <c r="N47" s="32">
        <v>2784.63</v>
      </c>
      <c r="O47" s="36">
        <v>88.3</v>
      </c>
      <c r="P47" s="25"/>
      <c r="Q47" s="25">
        <v>6.6299999999999955</v>
      </c>
      <c r="R47" s="25"/>
      <c r="S47" s="25">
        <v>9.0000000000003411E-2</v>
      </c>
    </row>
    <row r="48" spans="1:38" ht="18" customHeight="1">
      <c r="A48" s="26">
        <v>2561</v>
      </c>
      <c r="B48" s="32">
        <v>151</v>
      </c>
      <c r="C48" s="33">
        <v>847</v>
      </c>
      <c r="D48" s="29">
        <v>43332</v>
      </c>
      <c r="E48" s="30">
        <v>150.6</v>
      </c>
      <c r="F48" s="33">
        <v>787</v>
      </c>
      <c r="G48" s="43">
        <v>43697</v>
      </c>
      <c r="H48" s="32">
        <v>143.4</v>
      </c>
      <c r="I48" s="33">
        <v>1</v>
      </c>
      <c r="J48" s="34">
        <v>43532</v>
      </c>
      <c r="K48" s="30">
        <v>143.41</v>
      </c>
      <c r="L48" s="33">
        <v>1.17</v>
      </c>
      <c r="M48" s="31">
        <v>43533</v>
      </c>
      <c r="N48" s="32">
        <v>2050.34</v>
      </c>
      <c r="O48" s="36">
        <v>65.02</v>
      </c>
      <c r="P48" s="25"/>
      <c r="Q48" s="14">
        <v>7.5</v>
      </c>
      <c r="R48" s="25"/>
      <c r="S48" s="25">
        <v>-9.9999999999994316E-2</v>
      </c>
    </row>
    <row r="49" spans="1:19" ht="18" customHeight="1">
      <c r="A49" s="26">
        <v>2562</v>
      </c>
      <c r="B49" s="32">
        <v>151.06</v>
      </c>
      <c r="C49" s="33">
        <v>876.2</v>
      </c>
      <c r="D49" s="29">
        <v>43695</v>
      </c>
      <c r="E49" s="30">
        <v>150.86000000000001</v>
      </c>
      <c r="F49" s="33">
        <v>842.2</v>
      </c>
      <c r="G49" s="31">
        <v>44061</v>
      </c>
      <c r="H49" s="32">
        <v>143.30000000000001</v>
      </c>
      <c r="I49" s="33">
        <v>0.2</v>
      </c>
      <c r="J49" s="34">
        <v>43906</v>
      </c>
      <c r="K49" s="30">
        <v>143.30000000000001</v>
      </c>
      <c r="L49" s="33">
        <v>0.2</v>
      </c>
      <c r="M49" s="31">
        <v>43906</v>
      </c>
      <c r="N49" s="32">
        <v>1290.4000000000001</v>
      </c>
      <c r="O49" s="36">
        <v>40.92</v>
      </c>
      <c r="P49" s="25"/>
      <c r="Q49" s="14">
        <v>7.5600000000000023</v>
      </c>
      <c r="R49" s="25"/>
      <c r="S49" s="25">
        <v>-0.19999999999998863</v>
      </c>
    </row>
    <row r="50" spans="1:19" ht="18" customHeight="1">
      <c r="A50" s="26">
        <v>2563</v>
      </c>
      <c r="B50" s="32">
        <v>152.69</v>
      </c>
      <c r="C50" s="33">
        <v>1088.8499999999999</v>
      </c>
      <c r="D50" s="29">
        <v>44065</v>
      </c>
      <c r="E50" s="30">
        <v>152.30000000000001</v>
      </c>
      <c r="F50" s="33">
        <v>1024.5</v>
      </c>
      <c r="G50" s="31">
        <v>44065</v>
      </c>
      <c r="H50" s="32">
        <v>143.13999999999999</v>
      </c>
      <c r="I50" s="33">
        <v>0</v>
      </c>
      <c r="J50" s="34">
        <v>44186</v>
      </c>
      <c r="K50" s="30">
        <v>143.29</v>
      </c>
      <c r="L50" s="33">
        <v>0.18</v>
      </c>
      <c r="M50" s="31">
        <v>44285</v>
      </c>
      <c r="N50" s="32">
        <v>798.81</v>
      </c>
      <c r="O50" s="36">
        <v>25.33</v>
      </c>
      <c r="P50" s="25"/>
      <c r="Q50" s="14">
        <v>9.1899999999999977</v>
      </c>
      <c r="R50" s="25"/>
      <c r="S50" s="25">
        <v>-0.36000000000001364</v>
      </c>
    </row>
    <row r="51" spans="1:19" ht="18" customHeight="1">
      <c r="A51" s="26">
        <v>2564</v>
      </c>
      <c r="B51" s="98">
        <v>149.47999999999999</v>
      </c>
      <c r="C51" s="99">
        <v>565</v>
      </c>
      <c r="D51" s="100">
        <v>44493</v>
      </c>
      <c r="E51" s="101">
        <v>149.25899999999999</v>
      </c>
      <c r="F51" s="99">
        <v>537.5</v>
      </c>
      <c r="G51" s="102">
        <v>44493</v>
      </c>
      <c r="H51" s="103">
        <v>143.16</v>
      </c>
      <c r="I51" s="104">
        <v>0</v>
      </c>
      <c r="J51" s="105">
        <v>242878</v>
      </c>
      <c r="K51" s="101">
        <v>143.31</v>
      </c>
      <c r="L51" s="104">
        <v>0.28000000000000003</v>
      </c>
      <c r="M51" s="105">
        <v>242879</v>
      </c>
      <c r="N51" s="106">
        <v>931.06</v>
      </c>
      <c r="O51" s="107">
        <f t="shared" ref="O51" si="1">N51*0.0317097</f>
        <v>29.523633281999999</v>
      </c>
      <c r="P51" s="25"/>
      <c r="Q51" s="14">
        <v>5.9799999999999898</v>
      </c>
      <c r="R51" s="25"/>
      <c r="S51" s="25">
        <v>-0.34000000000000341</v>
      </c>
    </row>
    <row r="52" spans="1:19" ht="18" customHeight="1">
      <c r="A52" s="26">
        <v>2565</v>
      </c>
      <c r="B52" s="98">
        <v>151.19</v>
      </c>
      <c r="C52" s="99">
        <v>914.4</v>
      </c>
      <c r="D52" s="100">
        <v>44796</v>
      </c>
      <c r="E52" s="101">
        <v>150.798</v>
      </c>
      <c r="F52" s="99">
        <v>852</v>
      </c>
      <c r="G52" s="102">
        <v>44796</v>
      </c>
      <c r="H52" s="103">
        <v>144.1</v>
      </c>
      <c r="I52" s="104">
        <v>0.1</v>
      </c>
      <c r="J52" s="105">
        <v>243008</v>
      </c>
      <c r="K52" s="101">
        <v>144.143</v>
      </c>
      <c r="L52" s="104">
        <v>0.14000000000000001</v>
      </c>
      <c r="M52" s="105">
        <v>243007</v>
      </c>
      <c r="N52" s="106">
        <v>2239.84</v>
      </c>
      <c r="O52" s="107">
        <v>71.024654448000007</v>
      </c>
      <c r="P52" s="25"/>
      <c r="Q52" s="14">
        <v>7.6899999999999977</v>
      </c>
      <c r="R52" s="25"/>
      <c r="S52" s="25">
        <v>0.59999999999999432</v>
      </c>
    </row>
    <row r="53" spans="1:19" ht="18" customHeight="1">
      <c r="A53" s="26">
        <v>2566</v>
      </c>
      <c r="B53" s="32">
        <v>149.47999999999999</v>
      </c>
      <c r="C53" s="33">
        <v>616</v>
      </c>
      <c r="D53" s="29">
        <v>45200</v>
      </c>
      <c r="E53" s="30">
        <v>149.29599999999999</v>
      </c>
      <c r="F53" s="33">
        <v>589</v>
      </c>
      <c r="G53" s="31">
        <v>45200</v>
      </c>
      <c r="H53" s="32">
        <v>144.44999999999999</v>
      </c>
      <c r="I53" s="33">
        <v>0.6</v>
      </c>
      <c r="J53" s="34">
        <v>243691</v>
      </c>
      <c r="K53" s="30">
        <v>144.46</v>
      </c>
      <c r="L53" s="33">
        <v>0.68</v>
      </c>
      <c r="M53" s="31">
        <v>243691</v>
      </c>
      <c r="N53" s="32">
        <v>1134.46</v>
      </c>
      <c r="O53" s="36">
        <v>35.973386261999998</v>
      </c>
      <c r="P53" s="25"/>
      <c r="Q53" s="14">
        <f>B53-$Q$5</f>
        <v>5.9799999999999898</v>
      </c>
      <c r="R53" s="25"/>
      <c r="S53" s="14">
        <f>H53-$Q$5</f>
        <v>0.94999999999998863</v>
      </c>
    </row>
    <row r="54" spans="1:19" ht="18" customHeight="1">
      <c r="A54" s="26"/>
      <c r="B54" s="32"/>
      <c r="C54" s="33"/>
      <c r="D54" s="29"/>
      <c r="E54" s="30"/>
      <c r="F54" s="33"/>
      <c r="G54" s="31"/>
      <c r="H54" s="32"/>
      <c r="I54" s="33"/>
      <c r="J54" s="34"/>
      <c r="K54" s="30"/>
      <c r="L54" s="33"/>
      <c r="M54" s="31"/>
      <c r="N54" s="32"/>
      <c r="O54" s="36"/>
      <c r="P54" s="25"/>
      <c r="Q54" s="14"/>
      <c r="R54" s="25"/>
      <c r="S54" s="25"/>
    </row>
    <row r="55" spans="1:19" ht="18" customHeight="1">
      <c r="A55" s="26"/>
      <c r="B55" s="32"/>
      <c r="C55" s="33"/>
      <c r="D55" s="29"/>
      <c r="E55" s="30"/>
      <c r="F55" s="33"/>
      <c r="G55" s="31"/>
      <c r="H55" s="32"/>
      <c r="I55" s="33"/>
      <c r="J55" s="34"/>
      <c r="K55" s="30"/>
      <c r="L55" s="33"/>
      <c r="M55" s="31"/>
      <c r="N55" s="32"/>
      <c r="O55" s="36"/>
      <c r="P55" s="25"/>
      <c r="Q55" s="14"/>
      <c r="R55" s="25"/>
      <c r="S55" s="25"/>
    </row>
    <row r="56" spans="1:19" ht="18" customHeight="1">
      <c r="A56" s="26"/>
      <c r="B56" s="32"/>
      <c r="C56" s="33"/>
      <c r="D56" s="29"/>
      <c r="E56" s="30"/>
      <c r="F56" s="33"/>
      <c r="G56" s="31"/>
      <c r="H56" s="32"/>
      <c r="I56" s="33"/>
      <c r="J56" s="34"/>
      <c r="K56" s="30"/>
      <c r="L56" s="33"/>
      <c r="M56" s="31"/>
      <c r="N56" s="32"/>
      <c r="O56" s="36"/>
      <c r="P56" s="25"/>
      <c r="Q56" s="14"/>
      <c r="R56" s="25"/>
      <c r="S56" s="25"/>
    </row>
    <row r="57" spans="1:19" ht="18" customHeight="1">
      <c r="A57" s="26"/>
      <c r="B57" s="32"/>
      <c r="C57" s="33"/>
      <c r="D57" s="29"/>
      <c r="E57" s="30"/>
      <c r="F57" s="33"/>
      <c r="G57" s="31"/>
      <c r="H57" s="32"/>
      <c r="I57" s="33"/>
      <c r="J57" s="31"/>
      <c r="K57" s="30"/>
      <c r="L57" s="33"/>
      <c r="M57" s="31"/>
      <c r="N57" s="32"/>
      <c r="O57" s="36"/>
      <c r="P57" s="25"/>
      <c r="Q57" s="14"/>
      <c r="R57" s="25"/>
      <c r="S57" s="25"/>
    </row>
    <row r="58" spans="1:19" ht="22.5" customHeight="1">
      <c r="A58" s="26"/>
      <c r="B58" s="27"/>
      <c r="C58" s="33"/>
      <c r="D58" s="29"/>
      <c r="E58" s="30"/>
      <c r="F58" s="33"/>
      <c r="G58" s="31"/>
      <c r="H58" s="32"/>
      <c r="I58" s="33"/>
      <c r="J58" s="31"/>
      <c r="K58" s="30"/>
      <c r="L58" s="33"/>
      <c r="M58" s="31"/>
      <c r="N58" s="32"/>
      <c r="O58" s="36"/>
      <c r="P58" s="25"/>
      <c r="Q58" s="25"/>
      <c r="R58" s="25"/>
      <c r="S58" s="25"/>
    </row>
    <row r="59" spans="1:19" ht="23.1" customHeight="1">
      <c r="A59" s="44"/>
      <c r="B59" s="45"/>
      <c r="C59" s="47"/>
      <c r="D59" s="108"/>
      <c r="E59" s="46"/>
      <c r="F59" s="47"/>
      <c r="G59" s="50"/>
      <c r="H59" s="45"/>
      <c r="I59" s="47"/>
      <c r="J59" s="50"/>
      <c r="K59" s="49"/>
      <c r="L59" s="47"/>
      <c r="M59" s="50"/>
      <c r="N59" s="48"/>
      <c r="O59" s="51"/>
      <c r="P59" s="25"/>
      <c r="Q59" s="25"/>
      <c r="R59" s="25"/>
      <c r="S59" s="25"/>
    </row>
    <row r="60" spans="1:19">
      <c r="B60" s="1"/>
      <c r="C60" s="1"/>
      <c r="F60" s="1"/>
      <c r="H60" s="1"/>
      <c r="I60" s="1"/>
      <c r="K60" s="1"/>
      <c r="L60" s="1"/>
    </row>
    <row r="64" spans="1:19" ht="23.25">
      <c r="C64" s="109" t="s">
        <v>21</v>
      </c>
      <c r="D64" s="110"/>
      <c r="E64" s="14"/>
      <c r="F64" s="14"/>
      <c r="G64" s="111"/>
      <c r="H64" s="14"/>
      <c r="I64" s="14"/>
    </row>
    <row r="65" spans="3:9" ht="23.25">
      <c r="C65" s="112" t="s">
        <v>20</v>
      </c>
      <c r="D65" s="111"/>
      <c r="E65" s="14"/>
      <c r="F65" s="14"/>
      <c r="G65" s="111"/>
      <c r="H65" s="25"/>
      <c r="I65" s="25"/>
    </row>
  </sheetData>
  <phoneticPr fontId="1" type="noConversion"/>
  <pageMargins left="0.6" right="0.11811023622047245" top="0.52" bottom="0.51181102362204722" header="0.6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Y.1C</vt:lpstr>
      <vt:lpstr>กราฟ-Y.1C</vt:lpstr>
      <vt:lpstr>ปริมาณน้ำสูงสุด</vt:lpstr>
      <vt:lpstr>ปริมาณน้ำต่ำสุด)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2010-12-01T04:25:26Z</cp:lastPrinted>
  <dcterms:created xsi:type="dcterms:W3CDTF">1994-01-31T08:04:27Z</dcterms:created>
  <dcterms:modified xsi:type="dcterms:W3CDTF">2024-06-24T02:59:26Z</dcterms:modified>
</cp:coreProperties>
</file>