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Y.20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<sst xmlns="http://schemas.openxmlformats.org/spreadsheetml/2006/main" count="50" uniqueCount="25">
  <si>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</si>
  <si>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</si>
  <si>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theoretical value for the mean yn</t>
  </si>
  <si>
    <t>โดยวิธีของกัมเบล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</si>
  <si>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</si>
  <si>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</si>
  <si>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</si>
  <si>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</si>
  <si>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</si>
  <si>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</si>
  <si>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</si>
  <si>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</si>
  <si>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</si>
  <si>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</si>
  <si>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</si>
  <si>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</si>
  <si>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</si>
  <si>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</si>
  <si>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สูตร</t>
  </si>
  <si>
    <t>ระดับน้ำสูงสุดรายปี</t>
  </si>
  <si>
    <t>การหาค่าระดับน้ำสูงสุด</t>
  </si>
  <si>
    <t>ระดับน้ำ</t>
  </si>
  <si>
    <t>เมตร</t>
  </si>
  <si>
    <t>สถานี Y.20</t>
  </si>
  <si>
    <t>จำนวนของข้อมูล     =</t>
  </si>
</sst>
</file>

<file path=xl/styles.xml><?xml version="1.0" encoding="utf-8"?>
<styleSheet xmlns="http://schemas.openxmlformats.org/spreadsheetml/2006/main">
  <numFmts count="5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\t#,##0_);\(\t#,##0\)"/>
    <numFmt numFmtId="187" formatCode="\t#,##0_);[Red]\(\t#,##0\)"/>
    <numFmt numFmtId="188" formatCode="_(&quot;฿&quot;* \t#,##0_);_(&quot;฿&quot;* \(\t#,##0\);_(&quot;฿&quot;* &quot;-&quot;_);_(@_)"/>
    <numFmt numFmtId="189" formatCode="d\ ดดดด\ &quot;พ.ศ.&quot;\ bbbb"/>
    <numFmt numFmtId="190" formatCode="ว\ ดดดด\ &quot;ค.ศ.&quot;\ คคคค"/>
    <numFmt numFmtId="191" formatCode="&quot;วันที่&quot;\ ว\ ดดดด\ ปปปป"/>
    <numFmt numFmtId="192" formatCode="d\ ดดด\ bb"/>
    <numFmt numFmtId="193" formatCode="ว\ ดดด\ ปป"/>
    <numFmt numFmtId="194" formatCode="วว/ดด/ปป"/>
    <numFmt numFmtId="195" formatCode="ชช:น:ทท"/>
    <numFmt numFmtId="196" formatCode="ช\.น\ &quot;น.&quot;"/>
    <numFmt numFmtId="197" formatCode="\t0.00E+00"/>
    <numFmt numFmtId="198" formatCode="&quot;฿&quot;\t#,##0_);\(&quot;฿&quot;\t#,##0\)"/>
    <numFmt numFmtId="199" formatCode="&quot;฿&quot;\t#,##0_);[Red]\(&quot;฿&quot;\t#,##0\)"/>
    <numFmt numFmtId="200" formatCode="General_)"/>
    <numFmt numFmtId="201" formatCode="0.000000"/>
    <numFmt numFmtId="202" formatCode="0.0"/>
    <numFmt numFmtId="203" formatCode="0.00_)"/>
    <numFmt numFmtId="204" formatCode="0.0_)"/>
    <numFmt numFmtId="205" formatCode="0.0000"/>
    <numFmt numFmtId="206" formatCode="0.00000"/>
    <numFmt numFmtId="207" formatCode="0_)"/>
    <numFmt numFmtId="208" formatCode="0.000"/>
  </numFmts>
  <fonts count="65">
    <font>
      <sz val="14"/>
      <name val="Cordia New"/>
      <family val="0"/>
    </font>
    <font>
      <sz val="14"/>
      <name val="AngsanaUPC"/>
      <family val="1"/>
    </font>
    <font>
      <sz val="14"/>
      <name val="EucrosiaUPC"/>
      <family val="0"/>
    </font>
    <font>
      <sz val="14"/>
      <name val="Angsana New"/>
      <family val="1"/>
    </font>
    <font>
      <sz val="16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sz val="14"/>
      <name val="Angsana New Thai"/>
      <family val="1"/>
    </font>
    <font>
      <sz val="14"/>
      <color indexed="12"/>
      <name val="Cordia New"/>
      <family val="0"/>
    </font>
    <font>
      <sz val="14"/>
      <color indexed="10"/>
      <name val="Cordia New"/>
      <family val="0"/>
    </font>
    <font>
      <b/>
      <sz val="16"/>
      <color indexed="10"/>
      <name val="Cordia New"/>
      <family val="0"/>
    </font>
    <font>
      <b/>
      <u val="single"/>
      <sz val="16"/>
      <color indexed="10"/>
      <name val="AngsanaUPC"/>
      <family val="0"/>
    </font>
    <font>
      <b/>
      <sz val="14"/>
      <color indexed="12"/>
      <name val="Cordia New"/>
      <family val="0"/>
    </font>
    <font>
      <b/>
      <sz val="14"/>
      <color indexed="10"/>
      <name val="Cordia New"/>
      <family val="2"/>
    </font>
    <font>
      <sz val="10"/>
      <name val="Cordia New"/>
      <family val="0"/>
    </font>
    <font>
      <b/>
      <sz val="12"/>
      <color indexed="10"/>
      <name val="AngsanaUPC"/>
      <family val="1"/>
    </font>
    <font>
      <b/>
      <sz val="12"/>
      <color indexed="10"/>
      <name val="Cordia New"/>
      <family val="0"/>
    </font>
    <font>
      <sz val="12"/>
      <color indexed="10"/>
      <name val="AngsanaUPC"/>
      <family val="1"/>
    </font>
    <font>
      <sz val="12"/>
      <color indexed="10"/>
      <name val="Cordia New"/>
      <family val="0"/>
    </font>
    <font>
      <sz val="12"/>
      <name val="Cordia New"/>
      <family val="0"/>
    </font>
    <font>
      <sz val="14"/>
      <color indexed="8"/>
      <name val="Angsana New Thai"/>
      <family val="1"/>
    </font>
    <font>
      <sz val="14"/>
      <color indexed="8"/>
      <name val="Cordia Ne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4"/>
      <color indexed="10"/>
      <name val="TH SarabunPSK"/>
      <family val="2"/>
    </font>
    <font>
      <sz val="14"/>
      <color indexed="10"/>
      <name val="CordiaUPC"/>
      <family val="2"/>
    </font>
    <font>
      <sz val="16"/>
      <color indexed="12"/>
      <name val="CordiaUPC"/>
      <family val="2"/>
    </font>
    <font>
      <b/>
      <sz val="14"/>
      <color indexed="12"/>
      <name val="CordiaUPC"/>
      <family val="2"/>
    </font>
    <font>
      <b/>
      <sz val="18"/>
      <color indexed="12"/>
      <name val="CordiaUPC"/>
      <family val="2"/>
    </font>
    <font>
      <b/>
      <sz val="16"/>
      <color indexed="12"/>
      <name val="CordiaUPC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double"/>
      <right style="hair"/>
      <top style="hair"/>
      <bottom style="hair"/>
    </border>
    <border>
      <left style="double"/>
      <right style="hair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21" borderId="2" applyNumberFormat="0" applyAlignment="0" applyProtection="0"/>
    <xf numFmtId="0" fontId="54" fillId="0" borderId="3" applyNumberFormat="0" applyFill="0" applyAlignment="0" applyProtection="0"/>
    <xf numFmtId="0" fontId="55" fillId="22" borderId="0" applyNumberFormat="0" applyBorder="0" applyAlignment="0" applyProtection="0"/>
    <xf numFmtId="0" fontId="56" fillId="23" borderId="1" applyNumberFormat="0" applyAlignment="0" applyProtection="0"/>
    <xf numFmtId="0" fontId="57" fillId="24" borderId="0" applyNumberFormat="0" applyBorder="0" applyAlignment="0" applyProtection="0"/>
    <xf numFmtId="9" fontId="0" fillId="0" borderId="0" applyFont="0" applyFill="0" applyBorder="0" applyAlignment="0" applyProtection="0"/>
    <xf numFmtId="0" fontId="58" fillId="0" borderId="4" applyNumberFormat="0" applyFill="0" applyAlignment="0" applyProtection="0"/>
    <xf numFmtId="0" fontId="59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0" fillId="29" borderId="0" applyNumberFormat="0" applyBorder="0" applyAlignment="0" applyProtection="0"/>
    <xf numFmtId="0" fontId="60" fillId="30" borderId="0" applyNumberFormat="0" applyBorder="0" applyAlignment="0" applyProtection="0"/>
    <xf numFmtId="0" fontId="60" fillId="31" borderId="0" applyNumberFormat="0" applyBorder="0" applyAlignment="0" applyProtection="0"/>
    <xf numFmtId="0" fontId="61" fillId="20" borderId="5" applyNumberFormat="0" applyAlignment="0" applyProtection="0"/>
    <xf numFmtId="0" fontId="0" fillId="32" borderId="6" applyNumberFormat="0" applyFont="0" applyAlignment="0" applyProtection="0"/>
    <xf numFmtId="0" fontId="62" fillId="0" borderId="7" applyNumberFormat="0" applyFill="0" applyAlignment="0" applyProtection="0"/>
    <xf numFmtId="0" fontId="63" fillId="0" borderId="8" applyNumberFormat="0" applyFill="0" applyAlignment="0" applyProtection="0"/>
    <xf numFmtId="0" fontId="64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200" fontId="2" fillId="0" borderId="0" xfId="0" applyNumberFormat="1" applyFont="1" applyAlignment="1" applyProtection="1">
      <alignment horizontal="center"/>
      <protection/>
    </xf>
    <xf numFmtId="200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00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01" fontId="2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Border="1" applyAlignment="1">
      <alignment horizontal="center"/>
    </xf>
    <xf numFmtId="200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200" fontId="3" fillId="0" borderId="0" xfId="0" applyNumberFormat="1" applyFont="1" applyAlignment="1" applyProtection="1">
      <alignment/>
      <protection/>
    </xf>
    <xf numFmtId="205" fontId="2" fillId="0" borderId="0" xfId="0" applyNumberFormat="1" applyFont="1" applyAlignment="1" applyProtection="1">
      <alignment/>
      <protection/>
    </xf>
    <xf numFmtId="203" fontId="0" fillId="0" borderId="0" xfId="0" applyNumberForma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06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204" fontId="2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205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00" fontId="0" fillId="0" borderId="0" xfId="0" applyNumberFormat="1" applyAlignment="1" applyProtection="1">
      <alignment horizontal="left"/>
      <protection/>
    </xf>
    <xf numFmtId="201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/>
      <protection/>
    </xf>
    <xf numFmtId="204" fontId="2" fillId="0" borderId="0" xfId="0" applyNumberFormat="1" applyFont="1" applyAlignment="1" applyProtection="1">
      <alignment horizontal="center"/>
      <protection/>
    </xf>
    <xf numFmtId="206" fontId="0" fillId="0" borderId="0" xfId="0" applyNumberFormat="1" applyAlignment="1" applyProtection="1">
      <alignment horizontal="left"/>
      <protection/>
    </xf>
    <xf numFmtId="206" fontId="0" fillId="0" borderId="0" xfId="0" applyNumberFormat="1" applyAlignment="1" applyProtection="1">
      <alignment horizontal="center"/>
      <protection/>
    </xf>
    <xf numFmtId="201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200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202" fontId="0" fillId="0" borderId="0" xfId="0" applyNumberFormat="1" applyBorder="1" applyAlignment="1">
      <alignment/>
    </xf>
    <xf numFmtId="202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200" fontId="2" fillId="0" borderId="0" xfId="0" applyNumberFormat="1" applyFont="1" applyAlignment="1" applyProtection="1">
      <alignment horizontal="center"/>
      <protection/>
    </xf>
    <xf numFmtId="0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202" fontId="5" fillId="0" borderId="0" xfId="0" applyNumberFormat="1" applyFont="1" applyBorder="1" applyAlignment="1" applyProtection="1">
      <alignment/>
      <protection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/>
    </xf>
    <xf numFmtId="0" fontId="2" fillId="0" borderId="0" xfId="0" applyNumberFormat="1" applyFont="1" applyBorder="1" applyAlignment="1" applyProtection="1">
      <alignment/>
      <protection/>
    </xf>
    <xf numFmtId="204" fontId="2" fillId="0" borderId="0" xfId="0" applyNumberFormat="1" applyFont="1" applyBorder="1" applyAlignment="1" applyProtection="1">
      <alignment/>
      <protection/>
    </xf>
    <xf numFmtId="0" fontId="14" fillId="0" borderId="0" xfId="0" applyFont="1" applyAlignment="1">
      <alignment/>
    </xf>
    <xf numFmtId="206" fontId="15" fillId="0" borderId="0" xfId="0" applyNumberFormat="1" applyFont="1" applyAlignment="1" applyProtection="1">
      <alignment horizontal="center"/>
      <protection/>
    </xf>
    <xf numFmtId="1" fontId="9" fillId="33" borderId="10" xfId="0" applyNumberFormat="1" applyFont="1" applyFill="1" applyBorder="1" applyAlignment="1">
      <alignment horizontal="center"/>
    </xf>
    <xf numFmtId="1" fontId="13" fillId="33" borderId="10" xfId="0" applyNumberFormat="1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1" fontId="10" fillId="33" borderId="10" xfId="0" applyNumberFormat="1" applyFont="1" applyFill="1" applyBorder="1" applyAlignment="1">
      <alignment horizontal="center"/>
    </xf>
    <xf numFmtId="0" fontId="0" fillId="0" borderId="0" xfId="0" applyNumberFormat="1" applyFont="1" applyBorder="1" applyAlignment="1" applyProtection="1">
      <alignment/>
      <protection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2" fontId="21" fillId="0" borderId="11" xfId="0" applyNumberFormat="1" applyFont="1" applyBorder="1" applyAlignment="1">
      <alignment/>
    </xf>
    <xf numFmtId="2" fontId="0" fillId="0" borderId="0" xfId="0" applyNumberFormat="1" applyAlignment="1">
      <alignment/>
    </xf>
    <xf numFmtId="208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 horizontal="right" vertical="justify"/>
      <protection/>
    </xf>
    <xf numFmtId="2" fontId="0" fillId="0" borderId="0" xfId="0" applyNumberFormat="1" applyFont="1" applyFill="1" applyBorder="1" applyAlignment="1">
      <alignment/>
    </xf>
    <xf numFmtId="2" fontId="10" fillId="33" borderId="10" xfId="0" applyNumberFormat="1" applyFont="1" applyFill="1" applyBorder="1" applyAlignment="1">
      <alignment horizontal="center"/>
    </xf>
    <xf numFmtId="2" fontId="10" fillId="33" borderId="10" xfId="0" applyNumberFormat="1" applyFont="1" applyFill="1" applyBorder="1" applyAlignment="1">
      <alignment horizontal="center"/>
    </xf>
    <xf numFmtId="207" fontId="0" fillId="0" borderId="0" xfId="0" applyNumberFormat="1" applyFont="1" applyBorder="1" applyAlignment="1" applyProtection="1">
      <alignment/>
      <protection/>
    </xf>
    <xf numFmtId="2" fontId="0" fillId="0" borderId="12" xfId="0" applyNumberFormat="1" applyBorder="1" applyAlignment="1">
      <alignment/>
    </xf>
    <xf numFmtId="2" fontId="0" fillId="0" borderId="11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2" fillId="0" borderId="14" xfId="0" applyFont="1" applyBorder="1" applyAlignment="1">
      <alignment/>
    </xf>
    <xf numFmtId="2" fontId="22" fillId="0" borderId="11" xfId="0" applyNumberFormat="1" applyFont="1" applyBorder="1" applyAlignment="1">
      <alignment/>
    </xf>
    <xf numFmtId="2" fontId="22" fillId="0" borderId="12" xfId="0" applyNumberFormat="1" applyFont="1" applyFill="1" applyBorder="1" applyAlignment="1">
      <alignment/>
    </xf>
    <xf numFmtId="2" fontId="22" fillId="0" borderId="11" xfId="0" applyNumberFormat="1" applyFont="1" applyFill="1" applyBorder="1" applyAlignment="1">
      <alignment/>
    </xf>
    <xf numFmtId="2" fontId="0" fillId="0" borderId="11" xfId="0" applyNumberFormat="1" applyBorder="1" applyAlignment="1">
      <alignment horizontal="right"/>
    </xf>
    <xf numFmtId="0" fontId="40" fillId="33" borderId="15" xfId="0" applyFont="1" applyFill="1" applyBorder="1" applyAlignment="1">
      <alignment horizontal="center"/>
    </xf>
    <xf numFmtId="0" fontId="40" fillId="33" borderId="16" xfId="0" applyFont="1" applyFill="1" applyBorder="1" applyAlignment="1">
      <alignment horizontal="center"/>
    </xf>
    <xf numFmtId="0" fontId="40" fillId="33" borderId="17" xfId="0" applyFont="1" applyFill="1" applyBorder="1" applyAlignment="1">
      <alignment horizontal="center"/>
    </xf>
    <xf numFmtId="2" fontId="41" fillId="33" borderId="18" xfId="0" applyNumberFormat="1" applyFont="1" applyFill="1" applyBorder="1" applyAlignment="1">
      <alignment horizontal="center"/>
    </xf>
    <xf numFmtId="2" fontId="41" fillId="33" borderId="19" xfId="0" applyNumberFormat="1" applyFont="1" applyFill="1" applyBorder="1" applyAlignment="1">
      <alignment horizontal="center"/>
    </xf>
    <xf numFmtId="2" fontId="41" fillId="33" borderId="20" xfId="0" applyNumberFormat="1" applyFont="1" applyFill="1" applyBorder="1" applyAlignment="1">
      <alignment horizontal="center"/>
    </xf>
    <xf numFmtId="0" fontId="41" fillId="0" borderId="21" xfId="0" applyFont="1" applyFill="1" applyBorder="1" applyAlignment="1">
      <alignment horizontal="center"/>
    </xf>
    <xf numFmtId="2" fontId="42" fillId="0" borderId="22" xfId="0" applyNumberFormat="1" applyFont="1" applyFill="1" applyBorder="1" applyAlignment="1">
      <alignment horizontal="center"/>
    </xf>
    <xf numFmtId="2" fontId="42" fillId="0" borderId="23" xfId="0" applyNumberFormat="1" applyFont="1" applyFill="1" applyBorder="1" applyAlignment="1">
      <alignment horizontal="center"/>
    </xf>
    <xf numFmtId="0" fontId="41" fillId="0" borderId="24" xfId="0" applyFont="1" applyFill="1" applyBorder="1" applyAlignment="1">
      <alignment horizontal="center"/>
    </xf>
    <xf numFmtId="2" fontId="42" fillId="0" borderId="25" xfId="0" applyNumberFormat="1" applyFont="1" applyFill="1" applyBorder="1" applyAlignment="1">
      <alignment horizontal="center"/>
    </xf>
    <xf numFmtId="2" fontId="42" fillId="0" borderId="26" xfId="0" applyNumberFormat="1" applyFont="1" applyFill="1" applyBorder="1" applyAlignment="1">
      <alignment horizontal="center"/>
    </xf>
    <xf numFmtId="0" fontId="41" fillId="0" borderId="27" xfId="0" applyFont="1" applyFill="1" applyBorder="1" applyAlignment="1">
      <alignment horizontal="center"/>
    </xf>
    <xf numFmtId="2" fontId="42" fillId="0" borderId="28" xfId="0" applyNumberFormat="1" applyFont="1" applyFill="1" applyBorder="1" applyAlignment="1">
      <alignment horizontal="center"/>
    </xf>
    <xf numFmtId="2" fontId="42" fillId="0" borderId="29" xfId="0" applyNumberFormat="1" applyFont="1" applyFill="1" applyBorder="1" applyAlignment="1">
      <alignment horizontal="center"/>
    </xf>
    <xf numFmtId="1" fontId="41" fillId="0" borderId="10" xfId="0" applyNumberFormat="1" applyFont="1" applyFill="1" applyBorder="1" applyAlignment="1">
      <alignment horizontal="center"/>
    </xf>
    <xf numFmtId="2" fontId="42" fillId="0" borderId="10" xfId="0" applyNumberFormat="1" applyFont="1" applyFill="1" applyBorder="1" applyAlignment="1">
      <alignment horizontal="center"/>
    </xf>
    <xf numFmtId="1" fontId="41" fillId="0" borderId="30" xfId="0" applyNumberFormat="1" applyFont="1" applyFill="1" applyBorder="1" applyAlignment="1">
      <alignment horizontal="center"/>
    </xf>
    <xf numFmtId="1" fontId="41" fillId="0" borderId="31" xfId="0" applyNumberFormat="1" applyFont="1" applyFill="1" applyBorder="1" applyAlignment="1">
      <alignment horizontal="center"/>
    </xf>
    <xf numFmtId="1" fontId="41" fillId="0" borderId="32" xfId="0" applyNumberFormat="1" applyFont="1" applyFill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-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เมตร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Y.20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แม่น้ำยม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สอง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แพร่</a:t>
            </a:r>
          </a:p>
        </c:rich>
      </c:tx>
      <c:layout>
        <c:manualLayout>
          <c:xMode val="factor"/>
          <c:yMode val="factor"/>
          <c:x val="0.027"/>
          <c:y val="0.04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725"/>
          <c:y val="0.19"/>
          <c:w val="0.8205"/>
          <c:h val="0.788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'Y.20'!$D$36:$O$36</c:f>
              <c:numCache/>
            </c:numRef>
          </c:xVal>
          <c:yVal>
            <c:numRef>
              <c:f>'Y.20'!$D$37:$O$37</c:f>
              <c:numCache/>
            </c:numRef>
          </c:yVal>
          <c:smooth val="0"/>
        </c:ser>
        <c:axId val="31570583"/>
        <c:axId val="15699792"/>
      </c:scatterChart>
      <c:valAx>
        <c:axId val="31570583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32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15699792"/>
        <c:crossesAt val="1"/>
        <c:crossBetween val="midCat"/>
        <c:dispUnits/>
        <c:majorUnit val="10"/>
      </c:valAx>
      <c:valAx>
        <c:axId val="15699792"/>
        <c:scaling>
          <c:logBase val="10"/>
          <c:orientation val="minMax"/>
          <c:max val="1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ระดับน้ำ - เมตร (รสม.)</a:t>
                </a:r>
              </a:p>
            </c:rich>
          </c:tx>
          <c:layout>
            <c:manualLayout>
              <c:xMode val="factor"/>
              <c:yMode val="factor"/>
              <c:x val="-0.017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3157058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228850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295650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800350" y="10782300"/>
          <a:ext cx="523875" cy="5524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zoomScalePageLayoutView="0" workbookViewId="0" topLeftCell="A1">
      <selection activeCell="F78" sqref="F78"/>
    </sheetView>
  </sheetViews>
  <sheetFormatPr defaultColWidth="9.140625" defaultRowHeight="21.75"/>
  <cols>
    <col min="1" max="1" width="8.28125" style="20" customWidth="1"/>
    <col min="2" max="2" width="7.8515625" style="0" customWidth="1"/>
    <col min="3" max="3" width="8.28125" style="0" customWidth="1"/>
    <col min="4" max="4" width="8.00390625" style="0" customWidth="1"/>
    <col min="5" max="5" width="6.28125" style="0" customWidth="1"/>
    <col min="6" max="6" width="6.28125" style="20" customWidth="1"/>
    <col min="7" max="15" width="6.28125" style="0" customWidth="1"/>
    <col min="16" max="19" width="5.8515625" style="0" customWidth="1"/>
    <col min="20" max="20" width="10.00390625" style="0" customWidth="1"/>
    <col min="22" max="22" width="9.8515625" style="0" bestFit="1" customWidth="1"/>
    <col min="23" max="23" width="10.7109375" style="0" customWidth="1"/>
  </cols>
  <sheetData>
    <row r="1" spans="5:25" ht="22.5" customHeight="1">
      <c r="E1" s="1" t="s">
        <v>0</v>
      </c>
      <c r="F1" s="1" t="s">
        <v>0</v>
      </c>
      <c r="K1" s="2" t="s">
        <v>0</v>
      </c>
      <c r="L1" s="3"/>
      <c r="T1" s="46" t="s">
        <v>20</v>
      </c>
      <c r="U1" s="5"/>
      <c r="V1" s="5"/>
      <c r="W1" s="6"/>
      <c r="X1" s="5"/>
      <c r="Y1" s="4" t="s">
        <v>2</v>
      </c>
    </row>
    <row r="2" spans="5:25" ht="22.5" customHeight="1">
      <c r="E2" s="1" t="s">
        <v>0</v>
      </c>
      <c r="F2" s="1" t="s">
        <v>0</v>
      </c>
      <c r="K2" s="2" t="s">
        <v>0</v>
      </c>
      <c r="L2" s="3"/>
      <c r="T2" s="4" t="s">
        <v>3</v>
      </c>
      <c r="U2" s="5"/>
      <c r="V2" s="5"/>
      <c r="W2" s="6"/>
      <c r="X2" s="5"/>
      <c r="Y2" s="5"/>
    </row>
    <row r="3" spans="1:29" ht="22.5" customHeight="1">
      <c r="A3" s="89" t="s">
        <v>23</v>
      </c>
      <c r="B3" s="90"/>
      <c r="C3" s="90"/>
      <c r="D3" s="91"/>
      <c r="E3" s="1" t="s">
        <v>0</v>
      </c>
      <c r="F3" s="1" t="s">
        <v>0</v>
      </c>
      <c r="G3" t="s">
        <v>0</v>
      </c>
      <c r="H3" t="s">
        <v>0</v>
      </c>
      <c r="I3" t="s">
        <v>0</v>
      </c>
      <c r="K3" s="2" t="s">
        <v>0</v>
      </c>
      <c r="L3" s="3"/>
      <c r="M3" s="8" t="s">
        <v>0</v>
      </c>
      <c r="T3" s="4" t="s">
        <v>24</v>
      </c>
      <c r="U3" s="5"/>
      <c r="V3" s="9">
        <f>COUNT(J41:J89)</f>
        <v>49</v>
      </c>
      <c r="W3" s="5"/>
      <c r="X3" s="10">
        <v>1</v>
      </c>
      <c r="Y3" s="11">
        <v>0.366513</v>
      </c>
      <c r="Z3" s="11">
        <v>0.404336</v>
      </c>
      <c r="AA3" s="11">
        <v>0.428593</v>
      </c>
      <c r="AB3" s="11">
        <v>0.445801</v>
      </c>
      <c r="AC3" s="11">
        <v>0.457994</v>
      </c>
    </row>
    <row r="4" spans="1:29" ht="21" customHeight="1">
      <c r="A4" s="92" t="s">
        <v>19</v>
      </c>
      <c r="B4" s="93"/>
      <c r="C4" s="93"/>
      <c r="D4" s="94"/>
      <c r="E4" s="20"/>
      <c r="F4"/>
      <c r="G4" t="s">
        <v>0</v>
      </c>
      <c r="H4" t="s">
        <v>0</v>
      </c>
      <c r="I4" t="s">
        <v>0</v>
      </c>
      <c r="K4" s="2" t="s">
        <v>0</v>
      </c>
      <c r="L4" s="3"/>
      <c r="M4" s="12" t="s">
        <v>0</v>
      </c>
      <c r="T4" s="4" t="s">
        <v>4</v>
      </c>
      <c r="U4" s="5"/>
      <c r="V4" s="13">
        <f>AVERAGE(J41:J89)</f>
        <v>7.234081632653063</v>
      </c>
      <c r="W4" s="5"/>
      <c r="X4" s="10">
        <f>X3+1</f>
        <v>2</v>
      </c>
      <c r="Y4" s="11">
        <v>0.469032</v>
      </c>
      <c r="Z4" s="11">
        <v>0.477353</v>
      </c>
      <c r="AA4" s="11">
        <v>0.484278</v>
      </c>
      <c r="AB4" s="11">
        <v>0.490151</v>
      </c>
      <c r="AC4" s="11">
        <v>0.495207</v>
      </c>
    </row>
    <row r="5" spans="1:29" ht="21" customHeight="1">
      <c r="A5" s="104" t="s">
        <v>1</v>
      </c>
      <c r="B5" s="105" t="s">
        <v>22</v>
      </c>
      <c r="C5" s="104" t="s">
        <v>1</v>
      </c>
      <c r="D5" s="105" t="s">
        <v>22</v>
      </c>
      <c r="E5" s="20"/>
      <c r="F5"/>
      <c r="K5" s="2" t="s">
        <v>0</v>
      </c>
      <c r="L5" s="3"/>
      <c r="M5" s="12" t="s">
        <v>0</v>
      </c>
      <c r="T5" s="4" t="s">
        <v>5</v>
      </c>
      <c r="U5" s="5"/>
      <c r="V5" s="13">
        <f>(VAR(J41:J89))</f>
        <v>3.4800663265305993</v>
      </c>
      <c r="W5" s="5"/>
      <c r="X5" s="10">
        <f>X4+1</f>
        <v>3</v>
      </c>
      <c r="Y5" s="11">
        <v>0.499614</v>
      </c>
      <c r="Z5" s="11">
        <v>0.503498</v>
      </c>
      <c r="AA5" s="11">
        <v>0.506951</v>
      </c>
      <c r="AB5" s="11">
        <v>0.510045</v>
      </c>
      <c r="AC5" s="11">
        <v>0.512836</v>
      </c>
    </row>
    <row r="6" spans="1:29" ht="21" customHeight="1">
      <c r="A6" s="101">
        <f>I41</f>
        <v>2515</v>
      </c>
      <c r="B6" s="102">
        <f>J41</f>
        <v>7.91</v>
      </c>
      <c r="C6" s="106">
        <f>I70</f>
        <v>2544</v>
      </c>
      <c r="D6" s="103">
        <f>J70</f>
        <v>8.97</v>
      </c>
      <c r="E6" s="20"/>
      <c r="F6"/>
      <c r="K6" s="2" t="s">
        <v>6</v>
      </c>
      <c r="L6" s="3"/>
      <c r="M6" s="12" t="s">
        <v>0</v>
      </c>
      <c r="T6" s="4" t="s">
        <v>7</v>
      </c>
      <c r="U6" s="5"/>
      <c r="V6" s="13">
        <f>STDEV(J41:J89)</f>
        <v>1.8654935879092696</v>
      </c>
      <c r="W6" s="5"/>
      <c r="X6" s="10">
        <f>X5+1</f>
        <v>4</v>
      </c>
      <c r="Y6" s="11">
        <v>0.515369</v>
      </c>
      <c r="Z6" s="11">
        <v>0.51768</v>
      </c>
      <c r="AA6" s="11">
        <v>0.519798</v>
      </c>
      <c r="AB6" s="11">
        <v>0.521749</v>
      </c>
      <c r="AC6" s="11">
        <v>0.523552</v>
      </c>
    </row>
    <row r="7" spans="1:29" ht="21" customHeight="1">
      <c r="A7" s="95">
        <f aca="true" t="shared" si="0" ref="A7:A34">I42</f>
        <v>2516</v>
      </c>
      <c r="B7" s="96">
        <f aca="true" t="shared" si="1" ref="B7:B34">J42</f>
        <v>10.78</v>
      </c>
      <c r="C7" s="107">
        <f aca="true" t="shared" si="2" ref="C7:C13">I71</f>
        <v>2545</v>
      </c>
      <c r="D7" s="97">
        <f aca="true" t="shared" si="3" ref="D7:D13">J71</f>
        <v>8.009999999999991</v>
      </c>
      <c r="E7" s="20"/>
      <c r="F7"/>
      <c r="X7" s="10">
        <f>X6+1</f>
        <v>5</v>
      </c>
      <c r="Y7" s="11">
        <v>0.525224</v>
      </c>
      <c r="Z7" s="11">
        <v>0.526779</v>
      </c>
      <c r="AA7" s="11">
        <v>0.528231</v>
      </c>
      <c r="AB7" s="11">
        <v>0.52959</v>
      </c>
      <c r="AC7" s="11">
        <v>0.530864</v>
      </c>
    </row>
    <row r="8" spans="1:29" ht="21" customHeight="1">
      <c r="A8" s="95">
        <f t="shared" si="0"/>
        <v>2517</v>
      </c>
      <c r="B8" s="96">
        <f t="shared" si="1"/>
        <v>8.19</v>
      </c>
      <c r="C8" s="107">
        <f t="shared" si="2"/>
        <v>2546</v>
      </c>
      <c r="D8" s="97">
        <f t="shared" si="3"/>
        <v>9</v>
      </c>
      <c r="E8" s="37"/>
      <c r="F8" s="37"/>
      <c r="X8" s="10">
        <v>6</v>
      </c>
      <c r="Y8" s="11">
        <v>0.532062</v>
      </c>
      <c r="Z8" s="11">
        <v>0.533191</v>
      </c>
      <c r="AA8" s="11">
        <v>0.534257</v>
      </c>
      <c r="AB8" s="11">
        <v>0.535266</v>
      </c>
      <c r="AC8" s="11">
        <v>0.536221</v>
      </c>
    </row>
    <row r="9" spans="1:29" ht="21" customHeight="1">
      <c r="A9" s="95">
        <f t="shared" si="0"/>
        <v>2518</v>
      </c>
      <c r="B9" s="96">
        <f t="shared" si="1"/>
        <v>6.94</v>
      </c>
      <c r="C9" s="107">
        <f t="shared" si="2"/>
        <v>2547</v>
      </c>
      <c r="D9" s="97">
        <f t="shared" si="3"/>
        <v>7.610000000000014</v>
      </c>
      <c r="E9" s="36"/>
      <c r="F9" s="36"/>
      <c r="U9" t="s">
        <v>15</v>
      </c>
      <c r="V9" s="14">
        <f>+B80</f>
        <v>0.548124</v>
      </c>
      <c r="X9" s="10">
        <f aca="true" t="shared" si="4" ref="X9:X38">X8+1</f>
        <v>7</v>
      </c>
      <c r="Y9" s="11">
        <v>0.541053</v>
      </c>
      <c r="Z9" s="11">
        <v>0.53799</v>
      </c>
      <c r="AA9" s="11">
        <v>0.538811</v>
      </c>
      <c r="AB9" s="11">
        <v>0.539593</v>
      </c>
      <c r="AC9" s="11">
        <v>0.54034</v>
      </c>
    </row>
    <row r="10" spans="1:29" ht="21" customHeight="1">
      <c r="A10" s="95">
        <f t="shared" si="0"/>
        <v>2519</v>
      </c>
      <c r="B10" s="96">
        <f t="shared" si="1"/>
        <v>7.27000000000001</v>
      </c>
      <c r="C10" s="107">
        <f t="shared" si="2"/>
        <v>2548</v>
      </c>
      <c r="D10" s="97">
        <f t="shared" si="3"/>
        <v>7.88</v>
      </c>
      <c r="E10" s="35"/>
      <c r="F10" s="7"/>
      <c r="U10" t="s">
        <v>16</v>
      </c>
      <c r="V10" s="14">
        <f>+B81</f>
        <v>1.16676</v>
      </c>
      <c r="X10" s="10">
        <f t="shared" si="4"/>
        <v>8</v>
      </c>
      <c r="Y10" s="11">
        <v>0.541053</v>
      </c>
      <c r="Z10" s="11">
        <v>0.541736</v>
      </c>
      <c r="AA10" s="11">
        <v>0.54239</v>
      </c>
      <c r="AB10" s="11">
        <v>0.543018</v>
      </c>
      <c r="AC10" s="11">
        <v>0.54362</v>
      </c>
    </row>
    <row r="11" spans="1:29" ht="21" customHeight="1">
      <c r="A11" s="95">
        <f t="shared" si="0"/>
        <v>2520</v>
      </c>
      <c r="B11" s="96">
        <f t="shared" si="1"/>
        <v>6.8300000000000125</v>
      </c>
      <c r="C11" s="107">
        <f t="shared" si="2"/>
        <v>2549</v>
      </c>
      <c r="D11" s="97">
        <f t="shared" si="3"/>
        <v>8.180000000000007</v>
      </c>
      <c r="E11" s="32"/>
      <c r="F11" s="33"/>
      <c r="X11" s="10">
        <f t="shared" si="4"/>
        <v>9</v>
      </c>
      <c r="Y11" s="11">
        <v>0.544198</v>
      </c>
      <c r="Z11" s="11">
        <v>0.544754</v>
      </c>
      <c r="AA11" s="11">
        <v>0.545289</v>
      </c>
      <c r="AB11" s="11">
        <v>0.545805</v>
      </c>
      <c r="AC11" s="11">
        <v>0.546302</v>
      </c>
    </row>
    <row r="12" spans="1:29" ht="21" customHeight="1">
      <c r="A12" s="95">
        <f t="shared" si="0"/>
        <v>2521</v>
      </c>
      <c r="B12" s="96">
        <f t="shared" si="1"/>
        <v>8.13</v>
      </c>
      <c r="C12" s="107">
        <f t="shared" si="2"/>
        <v>2550</v>
      </c>
      <c r="D12" s="97">
        <f t="shared" si="3"/>
        <v>5.4199999999999875</v>
      </c>
      <c r="E12" s="32"/>
      <c r="F12" s="33"/>
      <c r="X12" s="10">
        <f t="shared" si="4"/>
        <v>10</v>
      </c>
      <c r="Y12" s="11">
        <v>0.546781</v>
      </c>
      <c r="Z12" s="11">
        <v>0.547244</v>
      </c>
      <c r="AA12" s="11">
        <v>0.547691</v>
      </c>
      <c r="AB12" s="11">
        <v>0.548124</v>
      </c>
      <c r="AC12" s="11">
        <v>0.548542</v>
      </c>
    </row>
    <row r="13" spans="1:29" ht="21" customHeight="1">
      <c r="A13" s="95">
        <f t="shared" si="0"/>
        <v>2522</v>
      </c>
      <c r="B13" s="96">
        <f t="shared" si="1"/>
        <v>4.22999999999999</v>
      </c>
      <c r="C13" s="107">
        <f t="shared" si="2"/>
        <v>2551</v>
      </c>
      <c r="D13" s="97">
        <f t="shared" si="3"/>
        <v>7.97</v>
      </c>
      <c r="E13" s="32"/>
      <c r="F13" s="33"/>
      <c r="S13" s="40"/>
      <c r="X13" s="10">
        <f t="shared" si="4"/>
        <v>11</v>
      </c>
      <c r="Y13" s="11">
        <v>0.548947</v>
      </c>
      <c r="Z13" s="11">
        <v>0.549339</v>
      </c>
      <c r="AA13" s="11">
        <v>0.549719</v>
      </c>
      <c r="AB13" s="11">
        <v>0.550087</v>
      </c>
      <c r="AC13" s="11">
        <v>0.550445</v>
      </c>
    </row>
    <row r="14" spans="1:29" ht="21" customHeight="1">
      <c r="A14" s="95">
        <f t="shared" si="0"/>
        <v>2523</v>
      </c>
      <c r="B14" s="96">
        <f t="shared" si="1"/>
        <v>6.509999999999991</v>
      </c>
      <c r="C14" s="107">
        <v>2552</v>
      </c>
      <c r="D14" s="97">
        <v>4.32</v>
      </c>
      <c r="E14" s="32"/>
      <c r="F14" s="33"/>
      <c r="S14" s="40"/>
      <c r="X14" s="10">
        <f t="shared" si="4"/>
        <v>12</v>
      </c>
      <c r="Y14" s="11">
        <v>0.550792</v>
      </c>
      <c r="Z14" s="11">
        <v>0.551128</v>
      </c>
      <c r="AA14" s="11">
        <v>0.551456</v>
      </c>
      <c r="AB14" s="11">
        <v>0.551774</v>
      </c>
      <c r="AC14" s="11">
        <v>0.552084</v>
      </c>
    </row>
    <row r="15" spans="1:29" ht="21" customHeight="1">
      <c r="A15" s="95">
        <f t="shared" si="0"/>
        <v>2524</v>
      </c>
      <c r="B15" s="96">
        <f t="shared" si="1"/>
        <v>7.849999999999994</v>
      </c>
      <c r="C15" s="107">
        <v>2553</v>
      </c>
      <c r="D15" s="97">
        <v>7.33</v>
      </c>
      <c r="E15" s="32"/>
      <c r="F15" s="33"/>
      <c r="S15" s="41"/>
      <c r="X15" s="10">
        <f t="shared" si="4"/>
        <v>13</v>
      </c>
      <c r="Y15" s="11">
        <v>0.552385</v>
      </c>
      <c r="Z15" s="11">
        <v>0.552678</v>
      </c>
      <c r="AA15" s="11">
        <v>0.552963</v>
      </c>
      <c r="AB15" s="11">
        <v>0.553241</v>
      </c>
      <c r="AC15" s="11">
        <v>0.553513</v>
      </c>
    </row>
    <row r="16" spans="1:29" ht="21" customHeight="1">
      <c r="A16" s="95">
        <f t="shared" si="0"/>
        <v>2525</v>
      </c>
      <c r="B16" s="96">
        <f t="shared" si="1"/>
        <v>4.400000000000006</v>
      </c>
      <c r="C16" s="107">
        <v>2554</v>
      </c>
      <c r="D16" s="97">
        <v>9.8</v>
      </c>
      <c r="E16" s="32"/>
      <c r="F16" s="33"/>
      <c r="S16" s="40"/>
      <c r="X16" s="10">
        <f t="shared" si="4"/>
        <v>14</v>
      </c>
      <c r="Y16" s="11">
        <v>0.553776</v>
      </c>
      <c r="Z16" s="11">
        <v>0.554034</v>
      </c>
      <c r="AA16" s="11">
        <v>0.554285</v>
      </c>
      <c r="AB16" s="11">
        <v>0.55453</v>
      </c>
      <c r="AC16" s="11">
        <v>0.55477</v>
      </c>
    </row>
    <row r="17" spans="1:29" ht="21" customHeight="1">
      <c r="A17" s="95">
        <f t="shared" si="0"/>
        <v>2526</v>
      </c>
      <c r="B17" s="96">
        <f t="shared" si="1"/>
        <v>6.210000000000008</v>
      </c>
      <c r="C17" s="107">
        <v>2555</v>
      </c>
      <c r="D17" s="97">
        <v>6.92</v>
      </c>
      <c r="E17" s="32"/>
      <c r="F17" s="33"/>
      <c r="S17" s="40"/>
      <c r="X17" s="10">
        <f t="shared" si="4"/>
        <v>15</v>
      </c>
      <c r="Y17" s="11">
        <v>0.555004</v>
      </c>
      <c r="Z17" s="11">
        <v>0.555232</v>
      </c>
      <c r="AA17" s="11">
        <v>0.555455</v>
      </c>
      <c r="AB17" s="11">
        <v>0.555673</v>
      </c>
      <c r="AC17" s="11">
        <v>0.555887</v>
      </c>
    </row>
    <row r="18" spans="1:29" ht="21" customHeight="1">
      <c r="A18" s="95">
        <f t="shared" si="0"/>
        <v>2527</v>
      </c>
      <c r="B18" s="96">
        <f t="shared" si="1"/>
        <v>7.38</v>
      </c>
      <c r="C18" s="107">
        <v>2556</v>
      </c>
      <c r="D18" s="97">
        <v>6.360000000000014</v>
      </c>
      <c r="E18" s="32"/>
      <c r="F18" s="34"/>
      <c r="S18" s="40"/>
      <c r="X18" s="10">
        <f t="shared" si="4"/>
        <v>16</v>
      </c>
      <c r="Y18" s="11">
        <v>0.556095</v>
      </c>
      <c r="Z18" s="11">
        <v>0.556299</v>
      </c>
      <c r="AA18" s="11">
        <v>0.556499</v>
      </c>
      <c r="AB18" s="11">
        <v>0.556695</v>
      </c>
      <c r="AC18" s="11">
        <v>0.556886</v>
      </c>
    </row>
    <row r="19" spans="1:29" ht="21" customHeight="1">
      <c r="A19" s="95">
        <f t="shared" si="0"/>
        <v>2528</v>
      </c>
      <c r="B19" s="96">
        <f t="shared" si="1"/>
        <v>4.680000000000007</v>
      </c>
      <c r="C19" s="107">
        <v>2557</v>
      </c>
      <c r="D19" s="97">
        <v>8.47999999999999</v>
      </c>
      <c r="E19" s="32"/>
      <c r="F19" s="34"/>
      <c r="S19" s="40"/>
      <c r="X19" s="10">
        <f t="shared" si="4"/>
        <v>17</v>
      </c>
      <c r="Y19" s="11">
        <v>0.557073</v>
      </c>
      <c r="Z19" s="11">
        <v>0.557257</v>
      </c>
      <c r="AA19" s="11">
        <v>0.557437</v>
      </c>
      <c r="AB19" s="11">
        <v>0.557613</v>
      </c>
      <c r="AC19" s="11">
        <v>0.557786</v>
      </c>
    </row>
    <row r="20" spans="1:29" ht="21" customHeight="1">
      <c r="A20" s="95">
        <f t="shared" si="0"/>
        <v>2529</v>
      </c>
      <c r="B20" s="96">
        <f t="shared" si="1"/>
        <v>6.34</v>
      </c>
      <c r="C20" s="107">
        <v>2558</v>
      </c>
      <c r="D20" s="97">
        <v>5.66</v>
      </c>
      <c r="E20" s="32"/>
      <c r="F20" s="34"/>
      <c r="S20" s="40"/>
      <c r="X20" s="10">
        <f t="shared" si="4"/>
        <v>18</v>
      </c>
      <c r="Y20" s="11">
        <v>0.557955</v>
      </c>
      <c r="Z20" s="11">
        <v>0.558121</v>
      </c>
      <c r="AA20" s="11">
        <v>0.558284</v>
      </c>
      <c r="AB20" s="11">
        <v>0.558444</v>
      </c>
      <c r="AC20" s="11">
        <v>0.558601</v>
      </c>
    </row>
    <row r="21" spans="1:29" ht="21" customHeight="1">
      <c r="A21" s="95">
        <f t="shared" si="0"/>
        <v>2530</v>
      </c>
      <c r="B21" s="96">
        <f t="shared" si="1"/>
        <v>7.97999999999999</v>
      </c>
      <c r="C21" s="107">
        <v>2559</v>
      </c>
      <c r="D21" s="97">
        <v>9.69</v>
      </c>
      <c r="E21" s="32"/>
      <c r="F21" s="34"/>
      <c r="S21" s="40"/>
      <c r="X21" s="10">
        <f t="shared" si="4"/>
        <v>19</v>
      </c>
      <c r="Y21" s="11">
        <v>0.558755</v>
      </c>
      <c r="Z21" s="11">
        <v>0.558906</v>
      </c>
      <c r="AA21" s="11">
        <v>0.559055</v>
      </c>
      <c r="AB21" s="11">
        <v>0.559201</v>
      </c>
      <c r="AC21" s="11">
        <v>0.559344</v>
      </c>
    </row>
    <row r="22" spans="1:29" ht="21" customHeight="1">
      <c r="A22" s="95">
        <f t="shared" si="0"/>
        <v>2531</v>
      </c>
      <c r="B22" s="96">
        <f t="shared" si="1"/>
        <v>6.25</v>
      </c>
      <c r="C22" s="107">
        <v>2560</v>
      </c>
      <c r="D22" s="97">
        <v>7.96</v>
      </c>
      <c r="E22" s="32"/>
      <c r="F22" s="34"/>
      <c r="S22" s="40"/>
      <c r="X22" s="10">
        <f t="shared" si="4"/>
        <v>20</v>
      </c>
      <c r="Y22" s="11">
        <v>0.559484</v>
      </c>
      <c r="Z22" s="11">
        <v>0.559623</v>
      </c>
      <c r="AA22" s="11">
        <v>0.559758</v>
      </c>
      <c r="AB22" s="11">
        <v>0.559892</v>
      </c>
      <c r="AC22" s="11">
        <v>0.560023</v>
      </c>
    </row>
    <row r="23" spans="1:29" ht="21" customHeight="1">
      <c r="A23" s="95">
        <f t="shared" si="0"/>
        <v>2532</v>
      </c>
      <c r="B23" s="96">
        <f t="shared" si="1"/>
        <v>5.400000000000006</v>
      </c>
      <c r="C23" s="107">
        <v>2561</v>
      </c>
      <c r="D23" s="97">
        <v>9.15</v>
      </c>
      <c r="E23" s="32"/>
      <c r="F23" s="34"/>
      <c r="S23" s="40"/>
      <c r="X23" s="10">
        <f t="shared" si="4"/>
        <v>21</v>
      </c>
      <c r="Y23" s="11">
        <v>0.560152</v>
      </c>
      <c r="Z23" s="11">
        <v>0.560279</v>
      </c>
      <c r="AA23" s="11">
        <v>0.560404</v>
      </c>
      <c r="AB23" s="11">
        <v>0.560527</v>
      </c>
      <c r="AC23" s="11">
        <v>0.560647</v>
      </c>
    </row>
    <row r="24" spans="1:29" ht="21" customHeight="1">
      <c r="A24" s="95">
        <f t="shared" si="0"/>
        <v>2533</v>
      </c>
      <c r="B24" s="96">
        <f t="shared" si="1"/>
        <v>4.430000000000007</v>
      </c>
      <c r="C24" s="107">
        <v>2562</v>
      </c>
      <c r="D24" s="97">
        <v>7.97</v>
      </c>
      <c r="E24" s="32"/>
      <c r="F24" s="34"/>
      <c r="S24" s="40"/>
      <c r="X24" s="10">
        <f t="shared" si="4"/>
        <v>22</v>
      </c>
      <c r="Y24" s="11">
        <v>0.560766</v>
      </c>
      <c r="Z24" s="11">
        <v>0.560883</v>
      </c>
      <c r="AA24" s="11">
        <v>0.560998</v>
      </c>
      <c r="AB24" s="11">
        <v>0.561112</v>
      </c>
      <c r="AC24" s="11">
        <v>0.561223</v>
      </c>
    </row>
    <row r="25" spans="1:29" ht="21" customHeight="1">
      <c r="A25" s="95">
        <f t="shared" si="0"/>
        <v>2534</v>
      </c>
      <c r="B25" s="96">
        <f t="shared" si="1"/>
        <v>5.610000000000014</v>
      </c>
      <c r="C25" s="107">
        <v>2563</v>
      </c>
      <c r="D25" s="97">
        <v>8.5</v>
      </c>
      <c r="F25"/>
      <c r="S25" s="40"/>
      <c r="X25" s="10">
        <f t="shared" si="4"/>
        <v>23</v>
      </c>
      <c r="Y25" s="11">
        <v>0.561233</v>
      </c>
      <c r="Z25" s="11">
        <v>0.561441</v>
      </c>
      <c r="AA25" s="11">
        <v>0.561548</v>
      </c>
      <c r="AB25" s="11">
        <v>0.561653</v>
      </c>
      <c r="AC25" s="11">
        <v>0.561756</v>
      </c>
    </row>
    <row r="26" spans="1:29" ht="21" customHeight="1">
      <c r="A26" s="95">
        <f t="shared" si="0"/>
        <v>2535</v>
      </c>
      <c r="B26" s="96">
        <f t="shared" si="1"/>
        <v>5.22999999999999</v>
      </c>
      <c r="C26" s="107"/>
      <c r="D26" s="97"/>
      <c r="F26"/>
      <c r="S26" s="40"/>
      <c r="X26" s="10">
        <f t="shared" si="4"/>
        <v>24</v>
      </c>
      <c r="Y26" s="11">
        <v>0.561858</v>
      </c>
      <c r="Z26" s="11">
        <v>0.561958</v>
      </c>
      <c r="AA26" s="11">
        <v>0.562057</v>
      </c>
      <c r="AB26" s="11">
        <v>0.562155</v>
      </c>
      <c r="AC26" s="11">
        <v>0.562251</v>
      </c>
    </row>
    <row r="27" spans="1:29" ht="21" customHeight="1">
      <c r="A27" s="95">
        <f t="shared" si="0"/>
        <v>2536</v>
      </c>
      <c r="B27" s="96">
        <f t="shared" si="1"/>
        <v>3.78</v>
      </c>
      <c r="C27" s="107"/>
      <c r="D27" s="97"/>
      <c r="F27"/>
      <c r="S27" s="40"/>
      <c r="X27" s="10">
        <f t="shared" si="4"/>
        <v>25</v>
      </c>
      <c r="Y27" s="11">
        <v>0.562439</v>
      </c>
      <c r="Z27" s="11">
        <v>0.562623</v>
      </c>
      <c r="AA27" s="11">
        <v>0.562801</v>
      </c>
      <c r="AB27" s="11">
        <v>0.562974</v>
      </c>
      <c r="AC27" s="11">
        <v>0.563143</v>
      </c>
    </row>
    <row r="28" spans="1:29" ht="21" customHeight="1">
      <c r="A28" s="95">
        <f t="shared" si="0"/>
        <v>2537</v>
      </c>
      <c r="B28" s="96">
        <f t="shared" si="1"/>
        <v>10.57</v>
      </c>
      <c r="C28" s="107"/>
      <c r="D28" s="97"/>
      <c r="F28"/>
      <c r="S28" s="40"/>
      <c r="X28" s="10">
        <f t="shared" si="4"/>
        <v>26</v>
      </c>
      <c r="Y28" s="11">
        <v>0.563307</v>
      </c>
      <c r="Z28" s="11">
        <v>0.563467</v>
      </c>
      <c r="AA28" s="11">
        <v>0.562624</v>
      </c>
      <c r="AB28" s="11">
        <v>0.563776</v>
      </c>
      <c r="AC28" s="11">
        <v>0.563924</v>
      </c>
    </row>
    <row r="29" spans="1:29" ht="21" customHeight="1">
      <c r="A29" s="95">
        <f t="shared" si="0"/>
        <v>2538</v>
      </c>
      <c r="B29" s="96">
        <f t="shared" si="1"/>
        <v>13.06</v>
      </c>
      <c r="C29" s="107"/>
      <c r="D29" s="97"/>
      <c r="F29"/>
      <c r="S29" s="40"/>
      <c r="X29" s="10">
        <f t="shared" si="4"/>
        <v>27</v>
      </c>
      <c r="Y29" s="11">
        <v>0.564069</v>
      </c>
      <c r="Z29" s="11">
        <v>0.564211</v>
      </c>
      <c r="AA29" s="11">
        <v>0.564349</v>
      </c>
      <c r="AB29" s="11">
        <v>0.564484</v>
      </c>
      <c r="AC29" s="11">
        <v>0.564616</v>
      </c>
    </row>
    <row r="30" spans="1:29" ht="21" customHeight="1">
      <c r="A30" s="95">
        <f t="shared" si="0"/>
        <v>2539</v>
      </c>
      <c r="B30" s="96">
        <f t="shared" si="1"/>
        <v>5.44</v>
      </c>
      <c r="C30" s="107"/>
      <c r="D30" s="97"/>
      <c r="E30" s="20"/>
      <c r="F30"/>
      <c r="S30" s="40"/>
      <c r="X30" s="10">
        <f t="shared" si="4"/>
        <v>28</v>
      </c>
      <c r="Y30" s="11">
        <v>0.564932</v>
      </c>
      <c r="Z30" s="11">
        <v>0.565232</v>
      </c>
      <c r="AA30" s="11">
        <v>0.565516</v>
      </c>
      <c r="AB30" s="11">
        <v>0.565785</v>
      </c>
      <c r="AC30" s="11">
        <v>0.566041</v>
      </c>
    </row>
    <row r="31" spans="1:29" ht="21" customHeight="1">
      <c r="A31" s="95">
        <f t="shared" si="0"/>
        <v>2540</v>
      </c>
      <c r="B31" s="96">
        <f t="shared" si="1"/>
        <v>6.569999999999993</v>
      </c>
      <c r="C31" s="107"/>
      <c r="D31" s="97"/>
      <c r="E31" s="43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40"/>
      <c r="X31" s="10">
        <f t="shared" si="4"/>
        <v>29</v>
      </c>
      <c r="Y31" s="11">
        <v>0.566285</v>
      </c>
      <c r="Z31" s="11">
        <v>0.566517</v>
      </c>
      <c r="AA31" s="11">
        <v>0.566739</v>
      </c>
      <c r="AB31" s="11">
        <v>0.566951</v>
      </c>
      <c r="AC31" s="11">
        <v>0.567153</v>
      </c>
    </row>
    <row r="32" spans="1:29" ht="21.75" customHeight="1">
      <c r="A32" s="95">
        <f t="shared" si="0"/>
        <v>2541</v>
      </c>
      <c r="B32" s="96">
        <f t="shared" si="1"/>
        <v>6.210000000000008</v>
      </c>
      <c r="C32" s="107"/>
      <c r="D32" s="97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40"/>
      <c r="X32" s="10">
        <f t="shared" si="4"/>
        <v>30</v>
      </c>
      <c r="Y32" s="11">
        <v>0.567347</v>
      </c>
      <c r="Z32" s="11">
        <v>0.567533</v>
      </c>
      <c r="AA32" s="11">
        <v>0.567711</v>
      </c>
      <c r="AB32" s="11">
        <v>0.567883</v>
      </c>
      <c r="AC32" s="11">
        <v>0.568047</v>
      </c>
    </row>
    <row r="33" spans="1:29" ht="24" customHeight="1">
      <c r="A33" s="95">
        <f t="shared" si="0"/>
        <v>2542</v>
      </c>
      <c r="B33" s="96">
        <f t="shared" si="1"/>
        <v>7.53</v>
      </c>
      <c r="C33" s="107"/>
      <c r="D33" s="97"/>
      <c r="S33" s="40"/>
      <c r="X33" s="10">
        <f t="shared" si="4"/>
        <v>31</v>
      </c>
      <c r="Y33" s="11">
        <v>0.568205</v>
      </c>
      <c r="Z33" s="11">
        <v>0.568358</v>
      </c>
      <c r="AA33" s="11">
        <v>0.568505</v>
      </c>
      <c r="AB33" s="11">
        <v>0.568646</v>
      </c>
      <c r="AC33" s="11">
        <v>0.568783</v>
      </c>
    </row>
    <row r="34" spans="1:29" ht="24" customHeight="1">
      <c r="A34" s="98">
        <f t="shared" si="0"/>
        <v>2543</v>
      </c>
      <c r="B34" s="99">
        <f t="shared" si="1"/>
        <v>7.5800000000000125</v>
      </c>
      <c r="C34" s="108"/>
      <c r="D34" s="100"/>
      <c r="P34" s="16"/>
      <c r="Q34" s="16"/>
      <c r="R34" s="16"/>
      <c r="S34" s="40"/>
      <c r="X34" s="10">
        <f t="shared" si="4"/>
        <v>32</v>
      </c>
      <c r="Y34" s="11">
        <v>0.568915</v>
      </c>
      <c r="Z34" s="11">
        <v>0.569042</v>
      </c>
      <c r="AA34" s="11">
        <v>0.569166</v>
      </c>
      <c r="AB34" s="11">
        <v>0.569285</v>
      </c>
      <c r="AC34" s="11">
        <v>0.5694</v>
      </c>
    </row>
    <row r="35" spans="1:29" ht="21.75" customHeight="1">
      <c r="A35" s="18"/>
      <c r="B35" s="44"/>
      <c r="C35" s="44"/>
      <c r="D35" s="44"/>
      <c r="E35" s="20"/>
      <c r="F35"/>
      <c r="S35" s="40"/>
      <c r="T35" s="17"/>
      <c r="U35" s="17" t="s">
        <v>0</v>
      </c>
      <c r="X35" s="10">
        <f t="shared" si="4"/>
        <v>33</v>
      </c>
      <c r="Y35" s="11">
        <v>0.571552</v>
      </c>
      <c r="Z35" s="11">
        <v>0.571662</v>
      </c>
      <c r="AA35" s="11">
        <v>0.571767</v>
      </c>
      <c r="AB35" s="11">
        <v>0.571868</v>
      </c>
      <c r="AC35" s="11">
        <v>0.571965</v>
      </c>
    </row>
    <row r="36" spans="1:29" ht="22.5">
      <c r="A36" s="18"/>
      <c r="B36" s="39"/>
      <c r="C36" s="57" t="s">
        <v>8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60">
        <v>100</v>
      </c>
      <c r="N36" s="60">
        <v>200</v>
      </c>
      <c r="O36" s="60">
        <v>500</v>
      </c>
      <c r="S36" s="40"/>
      <c r="X36" s="10">
        <f t="shared" si="4"/>
        <v>34</v>
      </c>
      <c r="Y36" s="11">
        <v>0.572587</v>
      </c>
      <c r="Z36" s="11">
        <v>0.572761</v>
      </c>
      <c r="AA36" s="11">
        <v>0.57292</v>
      </c>
      <c r="AB36" s="11">
        <v>0.573068</v>
      </c>
      <c r="AC36" s="11">
        <v>0.573333</v>
      </c>
    </row>
    <row r="37" spans="1:29" ht="22.5">
      <c r="A37" s="18"/>
      <c r="B37" s="39"/>
      <c r="C37" s="61" t="s">
        <v>21</v>
      </c>
      <c r="D37" s="77">
        <f aca="true" t="shared" si="5" ref="D37:O37">ROUND((((-LN(-LN(1-1/D36)))+$B$83*$B$84)/$B$83),2)</f>
        <v>6.94</v>
      </c>
      <c r="E37" s="77">
        <f t="shared" si="5"/>
        <v>7.8</v>
      </c>
      <c r="F37" s="77">
        <f t="shared" si="5"/>
        <v>8.35</v>
      </c>
      <c r="G37" s="77">
        <f t="shared" si="5"/>
        <v>8.76</v>
      </c>
      <c r="H37" s="77">
        <f t="shared" si="5"/>
        <v>9.08</v>
      </c>
      <c r="I37" s="77">
        <f t="shared" si="5"/>
        <v>9.96</v>
      </c>
      <c r="J37" s="77">
        <f t="shared" si="5"/>
        <v>11.11</v>
      </c>
      <c r="K37" s="77">
        <f t="shared" si="5"/>
        <v>11.47</v>
      </c>
      <c r="L37" s="77">
        <f t="shared" si="5"/>
        <v>12.6</v>
      </c>
      <c r="M37" s="78">
        <f t="shared" si="5"/>
        <v>13.71</v>
      </c>
      <c r="N37" s="78">
        <f t="shared" si="5"/>
        <v>14.83</v>
      </c>
      <c r="O37" s="78">
        <f t="shared" si="5"/>
        <v>16.29</v>
      </c>
      <c r="S37" s="40"/>
      <c r="X37" s="10">
        <f t="shared" si="4"/>
        <v>35</v>
      </c>
      <c r="Y37" s="11">
        <v>0.573564</v>
      </c>
      <c r="Z37" s="11">
        <v>0.573767</v>
      </c>
      <c r="AA37" s="11">
        <v>0.573947</v>
      </c>
      <c r="AB37" s="11">
        <v>0.574108</v>
      </c>
      <c r="AC37" s="11">
        <v>0.574253</v>
      </c>
    </row>
    <row r="38" spans="1:29" ht="23.25">
      <c r="A38" s="18"/>
      <c r="B38" s="39"/>
      <c r="C38" s="50"/>
      <c r="D38" s="51" t="s">
        <v>9</v>
      </c>
      <c r="E38" s="52"/>
      <c r="F38" s="63" t="s">
        <v>17</v>
      </c>
      <c r="G38" s="64"/>
      <c r="H38" s="63"/>
      <c r="I38" s="64"/>
      <c r="J38" s="63"/>
      <c r="K38" s="63"/>
      <c r="L38" s="63"/>
      <c r="M38" s="65"/>
      <c r="N38" s="66"/>
      <c r="O38" s="67"/>
      <c r="P38" s="16"/>
      <c r="S38" s="40"/>
      <c r="X38" s="10">
        <f t="shared" si="4"/>
        <v>36</v>
      </c>
      <c r="Y38" s="11">
        <v>0.574383</v>
      </c>
      <c r="Z38" s="11">
        <v>0.574502</v>
      </c>
      <c r="AA38" s="11">
        <v>0.577216</v>
      </c>
      <c r="AB38" s="19"/>
      <c r="AC38" s="19"/>
    </row>
    <row r="39" spans="1:27" ht="22.5">
      <c r="A39" s="18"/>
      <c r="B39" s="39"/>
      <c r="C39" s="39"/>
      <c r="D39" s="39"/>
      <c r="E39" s="20"/>
      <c r="F39"/>
      <c r="S39" s="40"/>
      <c r="X39" s="8"/>
      <c r="Y39" s="8"/>
      <c r="Z39" s="8"/>
      <c r="AA39" s="8"/>
    </row>
    <row r="40" spans="1:28" ht="22.5">
      <c r="A40" s="32"/>
      <c r="B40" s="18"/>
      <c r="C40" s="18"/>
      <c r="D40" s="18"/>
      <c r="E40" s="15"/>
      <c r="S40" s="40"/>
      <c r="Y40" s="8"/>
      <c r="Z40" s="8"/>
      <c r="AA40" s="8"/>
      <c r="AB40" s="8"/>
    </row>
    <row r="41" spans="1:28" ht="22.5">
      <c r="A41" s="32"/>
      <c r="B41" s="39"/>
      <c r="C41" s="39"/>
      <c r="D41" s="39"/>
      <c r="E41" s="15"/>
      <c r="G41" s="55" t="s">
        <v>18</v>
      </c>
      <c r="I41" s="71">
        <v>2515</v>
      </c>
      <c r="J41" s="73">
        <v>7.91</v>
      </c>
      <c r="K41" s="18"/>
      <c r="S41" s="40"/>
      <c r="Y41" s="8"/>
      <c r="Z41" s="8"/>
      <c r="AA41" s="8"/>
      <c r="AB41" s="8"/>
    </row>
    <row r="42" spans="1:28" ht="22.5">
      <c r="A42" s="32"/>
      <c r="B42" s="44"/>
      <c r="C42" s="44"/>
      <c r="D42" s="44"/>
      <c r="E42" s="20"/>
      <c r="I42" s="71">
        <v>2516</v>
      </c>
      <c r="J42" s="73">
        <v>10.78</v>
      </c>
      <c r="K42" s="18"/>
      <c r="S42" s="40"/>
      <c r="Y42" s="8"/>
      <c r="Z42" s="8"/>
      <c r="AA42" s="8"/>
      <c r="AB42" s="8"/>
    </row>
    <row r="43" spans="1:28" ht="22.5">
      <c r="A43" s="32"/>
      <c r="B43" s="45"/>
      <c r="C43" s="45"/>
      <c r="D43" s="45"/>
      <c r="E43" s="20"/>
      <c r="I43" s="71">
        <v>2517</v>
      </c>
      <c r="J43" s="73">
        <v>8.19</v>
      </c>
      <c r="K43" s="18"/>
      <c r="S43" s="40"/>
      <c r="Y43" s="8"/>
      <c r="Z43" s="8"/>
      <c r="AA43" s="8"/>
      <c r="AB43" s="8"/>
    </row>
    <row r="44" spans="1:28" ht="22.5">
      <c r="A44" s="32"/>
      <c r="B44" s="44"/>
      <c r="C44" s="44"/>
      <c r="D44" s="44"/>
      <c r="E44" s="20"/>
      <c r="I44" s="71">
        <v>2518</v>
      </c>
      <c r="J44" s="73">
        <v>6.94</v>
      </c>
      <c r="K44" s="18"/>
      <c r="S44" s="40"/>
      <c r="Y44" s="8"/>
      <c r="Z44" s="8"/>
      <c r="AA44" s="8"/>
      <c r="AB44" s="8"/>
    </row>
    <row r="45" spans="1:28" ht="22.5">
      <c r="A45" s="32"/>
      <c r="B45" s="44"/>
      <c r="C45" s="44"/>
      <c r="D45" s="44"/>
      <c r="E45" s="21"/>
      <c r="I45" s="71">
        <v>2519</v>
      </c>
      <c r="J45" s="73">
        <v>7.27000000000001</v>
      </c>
      <c r="K45" s="18"/>
      <c r="S45" s="40"/>
      <c r="Y45" s="8"/>
      <c r="Z45" s="8"/>
      <c r="AA45" s="8"/>
      <c r="AB45" s="8"/>
    </row>
    <row r="46" spans="1:28" ht="22.5">
      <c r="A46" s="30"/>
      <c r="B46" s="38"/>
      <c r="C46" s="38"/>
      <c r="D46" s="38"/>
      <c r="E46" s="21"/>
      <c r="I46" s="71">
        <v>2520</v>
      </c>
      <c r="J46" s="73">
        <v>6.8300000000000125</v>
      </c>
      <c r="K46" s="18"/>
      <c r="S46" s="40"/>
      <c r="Y46" s="8"/>
      <c r="Z46" s="8"/>
      <c r="AA46" s="8"/>
      <c r="AB46" s="8"/>
    </row>
    <row r="47" spans="1:28" ht="22.5">
      <c r="A47" s="30"/>
      <c r="B47" s="38"/>
      <c r="C47" s="38"/>
      <c r="D47" s="38"/>
      <c r="E47" s="21"/>
      <c r="I47" s="71">
        <v>2521</v>
      </c>
      <c r="J47" s="73">
        <v>8.13</v>
      </c>
      <c r="K47" s="18"/>
      <c r="S47" s="40"/>
      <c r="Y47" s="8"/>
      <c r="Z47" s="8"/>
      <c r="AA47" s="8"/>
      <c r="AB47" s="8"/>
    </row>
    <row r="48" spans="1:28" ht="22.5">
      <c r="A48" s="30"/>
      <c r="B48" s="38"/>
      <c r="C48" s="38"/>
      <c r="D48" s="38"/>
      <c r="E48" s="21"/>
      <c r="I48" s="71">
        <v>2522</v>
      </c>
      <c r="J48" s="73">
        <v>4.22999999999999</v>
      </c>
      <c r="K48" s="18"/>
      <c r="S48" s="40"/>
      <c r="Y48" s="8"/>
      <c r="Z48" s="8"/>
      <c r="AA48" s="8"/>
      <c r="AB48" s="8"/>
    </row>
    <row r="49" spans="1:28" ht="22.5">
      <c r="A49" s="30"/>
      <c r="B49" s="38"/>
      <c r="C49" s="38"/>
      <c r="D49" s="38"/>
      <c r="E49" s="21"/>
      <c r="I49" s="71">
        <v>2523</v>
      </c>
      <c r="J49" s="73">
        <v>6.509999999999991</v>
      </c>
      <c r="K49" s="18"/>
      <c r="S49" s="40"/>
      <c r="Y49" s="8"/>
      <c r="Z49" s="8"/>
      <c r="AA49" s="8"/>
      <c r="AB49" s="8"/>
    </row>
    <row r="50" spans="1:28" ht="22.5">
      <c r="A50" s="30"/>
      <c r="B50" s="38"/>
      <c r="C50" s="38"/>
      <c r="D50" s="38"/>
      <c r="E50" s="21"/>
      <c r="I50" s="71">
        <v>2524</v>
      </c>
      <c r="J50" s="73">
        <v>7.849999999999994</v>
      </c>
      <c r="K50" s="18"/>
      <c r="S50" s="40"/>
      <c r="Y50" s="8"/>
      <c r="Z50" s="8"/>
      <c r="AA50" s="8"/>
      <c r="AB50" s="8"/>
    </row>
    <row r="51" spans="1:28" ht="22.5">
      <c r="A51" s="30"/>
      <c r="B51" s="38"/>
      <c r="C51" s="38"/>
      <c r="D51" s="38"/>
      <c r="E51" s="21"/>
      <c r="I51" s="71">
        <v>2525</v>
      </c>
      <c r="J51" s="73">
        <v>4.400000000000006</v>
      </c>
      <c r="K51" s="18"/>
      <c r="S51" s="40"/>
      <c r="Y51" s="8"/>
      <c r="Z51" s="8"/>
      <c r="AA51" s="8"/>
      <c r="AB51" s="8"/>
    </row>
    <row r="52" spans="1:28" ht="22.5">
      <c r="A52" s="30"/>
      <c r="B52" s="38"/>
      <c r="C52" s="38"/>
      <c r="D52" s="38"/>
      <c r="E52" s="21"/>
      <c r="I52" s="71">
        <v>2526</v>
      </c>
      <c r="J52" s="73">
        <v>6.210000000000008</v>
      </c>
      <c r="K52" s="18"/>
      <c r="S52" s="40"/>
      <c r="Y52" s="8"/>
      <c r="Z52" s="8"/>
      <c r="AA52" s="8"/>
      <c r="AB52" s="8"/>
    </row>
    <row r="53" spans="1:28" ht="22.5">
      <c r="A53" s="30"/>
      <c r="B53" s="38"/>
      <c r="C53" s="38"/>
      <c r="D53" s="38"/>
      <c r="E53" s="21"/>
      <c r="I53" s="71">
        <v>2527</v>
      </c>
      <c r="J53" s="73">
        <v>7.38</v>
      </c>
      <c r="K53" s="18"/>
      <c r="S53" s="40"/>
      <c r="Y53" s="8"/>
      <c r="Z53" s="8"/>
      <c r="AA53" s="8"/>
      <c r="AB53" s="8"/>
    </row>
    <row r="54" spans="1:28" ht="22.5">
      <c r="A54" s="30"/>
      <c r="B54" s="21"/>
      <c r="C54" s="21"/>
      <c r="D54" s="21"/>
      <c r="E54" s="21"/>
      <c r="I54" s="71">
        <v>2528</v>
      </c>
      <c r="J54" s="73">
        <v>4.680000000000007</v>
      </c>
      <c r="K54" s="18"/>
      <c r="S54" s="40"/>
      <c r="Y54" s="8"/>
      <c r="Z54" s="8"/>
      <c r="AA54" s="8"/>
      <c r="AB54" s="8"/>
    </row>
    <row r="55" spans="1:28" ht="22.5">
      <c r="A55" s="30"/>
      <c r="B55" s="21"/>
      <c r="C55" s="21"/>
      <c r="D55" s="21"/>
      <c r="E55" s="21"/>
      <c r="I55" s="71">
        <v>2529</v>
      </c>
      <c r="J55" s="73">
        <v>6.34</v>
      </c>
      <c r="K55" s="18"/>
      <c r="S55" s="40"/>
      <c r="Y55" s="8"/>
      <c r="Z55" s="8"/>
      <c r="AA55" s="8"/>
      <c r="AB55" s="8"/>
    </row>
    <row r="56" spans="2:23" ht="22.5">
      <c r="B56" s="20"/>
      <c r="C56" s="20"/>
      <c r="D56" s="20"/>
      <c r="E56" s="20"/>
      <c r="I56" s="71">
        <v>2530</v>
      </c>
      <c r="J56" s="73">
        <v>7.97999999999999</v>
      </c>
      <c r="K56" s="18"/>
      <c r="S56" s="40"/>
      <c r="W56" s="22" t="s">
        <v>0</v>
      </c>
    </row>
    <row r="57" spans="2:26" ht="22.5">
      <c r="B57" s="20"/>
      <c r="C57" s="20"/>
      <c r="D57" s="20"/>
      <c r="E57" s="20"/>
      <c r="I57" s="71">
        <v>2531</v>
      </c>
      <c r="J57" s="73">
        <v>6.25</v>
      </c>
      <c r="K57" s="18"/>
      <c r="S57" s="40"/>
      <c r="Y57" s="22" t="s">
        <v>0</v>
      </c>
      <c r="Z57" s="22" t="s">
        <v>10</v>
      </c>
    </row>
    <row r="58" spans="2:30" ht="22.5">
      <c r="B58" s="20"/>
      <c r="C58" s="20"/>
      <c r="D58" s="20"/>
      <c r="E58" s="20"/>
      <c r="I58" s="71">
        <v>2532</v>
      </c>
      <c r="J58" s="73">
        <v>5.400000000000006</v>
      </c>
      <c r="K58" s="18"/>
      <c r="S58" s="40"/>
      <c r="Y58" s="8">
        <v>1</v>
      </c>
      <c r="Z58" s="23">
        <v>0</v>
      </c>
      <c r="AA58" s="8">
        <v>0.498384</v>
      </c>
      <c r="AB58" s="8">
        <v>0.643483</v>
      </c>
      <c r="AC58" s="8">
        <v>0.73147</v>
      </c>
      <c r="AD58" s="8">
        <v>0.792778</v>
      </c>
    </row>
    <row r="59" spans="2:30" ht="22.5">
      <c r="B59" s="20"/>
      <c r="C59" s="20"/>
      <c r="D59" s="20"/>
      <c r="E59" s="20"/>
      <c r="I59" s="71">
        <v>2533</v>
      </c>
      <c r="J59" s="73">
        <v>4.430000000000007</v>
      </c>
      <c r="K59" s="18"/>
      <c r="S59" s="40"/>
      <c r="Y59" s="8">
        <f aca="true" t="shared" si="6" ref="Y59:Y96">Y58+1</f>
        <v>2</v>
      </c>
      <c r="Z59" s="8">
        <v>0.838765</v>
      </c>
      <c r="AA59" s="8">
        <v>0.874926</v>
      </c>
      <c r="AB59" s="8">
        <v>0.904321</v>
      </c>
      <c r="AC59" s="8">
        <v>0.928816</v>
      </c>
      <c r="AD59" s="8">
        <v>0.949625</v>
      </c>
    </row>
    <row r="60" spans="2:30" ht="22.5">
      <c r="B60" s="20"/>
      <c r="C60" s="20"/>
      <c r="D60" s="20"/>
      <c r="E60" s="20"/>
      <c r="I60" s="71">
        <v>2534</v>
      </c>
      <c r="J60" s="73">
        <v>5.610000000000014</v>
      </c>
      <c r="K60" s="18"/>
      <c r="S60" s="40"/>
      <c r="Y60" s="8">
        <f t="shared" si="6"/>
        <v>3</v>
      </c>
      <c r="Z60" s="8">
        <v>0.96758</v>
      </c>
      <c r="AA60" s="8">
        <v>0.98327</v>
      </c>
      <c r="AB60" s="8">
        <v>0.997127</v>
      </c>
      <c r="AC60" s="8">
        <v>1.009478</v>
      </c>
      <c r="AD60" s="8">
        <v>1.020571</v>
      </c>
    </row>
    <row r="61" spans="2:30" ht="22.5">
      <c r="B61" s="20"/>
      <c r="C61" s="20"/>
      <c r="D61" s="20"/>
      <c r="E61" s="20"/>
      <c r="I61" s="71">
        <v>2535</v>
      </c>
      <c r="J61" s="73">
        <v>5.22999999999999</v>
      </c>
      <c r="K61" s="18"/>
      <c r="S61" s="40"/>
      <c r="Y61" s="8">
        <f t="shared" si="6"/>
        <v>4</v>
      </c>
      <c r="Z61" s="8">
        <v>1.030603</v>
      </c>
      <c r="AA61" s="8">
        <v>1.03973</v>
      </c>
      <c r="AB61" s="8">
        <v>1.048076</v>
      </c>
      <c r="AC61" s="8">
        <v>1.055746</v>
      </c>
      <c r="AD61" s="8">
        <v>1.062822</v>
      </c>
    </row>
    <row r="62" spans="2:30" ht="22.5">
      <c r="B62" s="20"/>
      <c r="C62" s="20"/>
      <c r="D62" s="20"/>
      <c r="E62" s="20"/>
      <c r="I62" s="71">
        <v>2536</v>
      </c>
      <c r="J62" s="73">
        <v>3.78</v>
      </c>
      <c r="K62" s="18"/>
      <c r="S62" s="42"/>
      <c r="Y62" s="8">
        <f t="shared" si="6"/>
        <v>5</v>
      </c>
      <c r="Z62" s="8">
        <v>1.069377</v>
      </c>
      <c r="AA62" s="8">
        <v>1.07547</v>
      </c>
      <c r="AB62" s="8">
        <v>1.08115</v>
      </c>
      <c r="AC62" s="8">
        <v>1.086464</v>
      </c>
      <c r="AD62" s="8">
        <v>1.091446</v>
      </c>
    </row>
    <row r="63" spans="1:30" ht="21">
      <c r="A63" s="1"/>
      <c r="B63" s="24"/>
      <c r="C63" s="24"/>
      <c r="D63" s="24"/>
      <c r="E63" s="24"/>
      <c r="F63" s="24"/>
      <c r="G63" s="25"/>
      <c r="H63" s="25"/>
      <c r="I63" s="62">
        <v>2537</v>
      </c>
      <c r="J63" s="74">
        <v>10.57</v>
      </c>
      <c r="K63" s="53"/>
      <c r="L63" s="25"/>
      <c r="M63" s="25"/>
      <c r="N63" s="25"/>
      <c r="O63" s="25"/>
      <c r="P63" s="25"/>
      <c r="Q63" s="25"/>
      <c r="R63" s="25"/>
      <c r="Y63" s="8">
        <f t="shared" si="6"/>
        <v>6</v>
      </c>
      <c r="Z63" s="8">
        <v>1.096128</v>
      </c>
      <c r="AA63" s="8">
        <v>1.100539</v>
      </c>
      <c r="AB63" s="8">
        <v>1.104703</v>
      </c>
      <c r="AC63" s="8">
        <v>1.108641</v>
      </c>
      <c r="AD63" s="8">
        <v>1.112374</v>
      </c>
    </row>
    <row r="64" spans="1:30" ht="21">
      <c r="A64" s="1"/>
      <c r="B64" s="26"/>
      <c r="C64" s="26"/>
      <c r="D64" s="26"/>
      <c r="E64" s="26"/>
      <c r="F64" s="26"/>
      <c r="G64" s="17"/>
      <c r="H64" s="17"/>
      <c r="I64" s="79">
        <v>2538</v>
      </c>
      <c r="J64" s="75">
        <v>13.06</v>
      </c>
      <c r="K64" s="54"/>
      <c r="L64" s="17"/>
      <c r="M64" s="17"/>
      <c r="N64" s="17"/>
      <c r="O64" s="17"/>
      <c r="P64" s="17"/>
      <c r="Q64" s="17"/>
      <c r="R64" s="17"/>
      <c r="Y64" s="8">
        <f t="shared" si="6"/>
        <v>7</v>
      </c>
      <c r="Z64" s="8">
        <v>1.115917</v>
      </c>
      <c r="AA64" s="8">
        <v>1.119285</v>
      </c>
      <c r="AB64" s="8">
        <v>1.122493</v>
      </c>
      <c r="AC64" s="8">
        <v>1.125552</v>
      </c>
      <c r="AD64" s="8">
        <v>1.123472</v>
      </c>
    </row>
    <row r="65" spans="2:30" ht="21">
      <c r="B65" s="20"/>
      <c r="C65" s="20"/>
      <c r="D65" s="20"/>
      <c r="E65" s="20"/>
      <c r="I65" s="71">
        <v>2539</v>
      </c>
      <c r="J65" s="73">
        <v>5.44</v>
      </c>
      <c r="K65" s="18"/>
      <c r="Y65" s="8">
        <f t="shared" si="6"/>
        <v>8</v>
      </c>
      <c r="Z65" s="8">
        <v>1.131265</v>
      </c>
      <c r="AA65" s="8">
        <v>1.133937</v>
      </c>
      <c r="AB65" s="8">
        <v>1.136498</v>
      </c>
      <c r="AC65" s="8">
        <v>1.138955</v>
      </c>
      <c r="AD65" s="8">
        <v>1.141315</v>
      </c>
    </row>
    <row r="66" spans="2:30" ht="21">
      <c r="B66" s="20"/>
      <c r="C66" s="20"/>
      <c r="D66" s="20"/>
      <c r="E66" s="20"/>
      <c r="I66" s="71">
        <v>2540</v>
      </c>
      <c r="J66" s="73">
        <v>6.569999999999993</v>
      </c>
      <c r="K66" s="18"/>
      <c r="Y66" s="8">
        <f t="shared" si="6"/>
        <v>9</v>
      </c>
      <c r="Z66" s="8">
        <v>1.143582</v>
      </c>
      <c r="AA66" s="8">
        <v>1.145764</v>
      </c>
      <c r="AB66" s="8">
        <v>1.147865</v>
      </c>
      <c r="AC66" s="8">
        <v>1.14989</v>
      </c>
      <c r="AD66" s="8">
        <v>1.151843</v>
      </c>
    </row>
    <row r="67" spans="2:30" ht="21">
      <c r="B67" s="20"/>
      <c r="C67" s="20"/>
      <c r="D67" s="20"/>
      <c r="E67" s="20"/>
      <c r="I67" s="71">
        <v>2541</v>
      </c>
      <c r="J67" s="73">
        <v>6.210000000000008</v>
      </c>
      <c r="K67" s="18"/>
      <c r="Y67" s="8">
        <f t="shared" si="6"/>
        <v>10</v>
      </c>
      <c r="Z67" s="8">
        <v>1.153728</v>
      </c>
      <c r="AA67" s="8">
        <v>1.155549</v>
      </c>
      <c r="AB67" s="8">
        <v>1.15731</v>
      </c>
      <c r="AC67" s="8">
        <v>1.16676</v>
      </c>
      <c r="AD67" s="8">
        <v>1.160661</v>
      </c>
    </row>
    <row r="68" spans="2:30" ht="21">
      <c r="B68" s="20"/>
      <c r="C68" s="20"/>
      <c r="D68" s="20"/>
      <c r="E68" s="20"/>
      <c r="I68" s="71">
        <v>2542</v>
      </c>
      <c r="J68" s="73">
        <v>7.53</v>
      </c>
      <c r="K68" s="18"/>
      <c r="Y68" s="8">
        <f t="shared" si="6"/>
        <v>11</v>
      </c>
      <c r="Z68" s="8">
        <v>1.162257</v>
      </c>
      <c r="AA68" s="8">
        <v>1.163804</v>
      </c>
      <c r="AB68" s="8">
        <v>1.165305</v>
      </c>
      <c r="AC68" s="8">
        <v>1.173438</v>
      </c>
      <c r="AD68" s="8">
        <v>1.168173</v>
      </c>
    </row>
    <row r="69" spans="2:30" ht="21">
      <c r="B69" s="20"/>
      <c r="C69" s="20"/>
      <c r="D69" s="20"/>
      <c r="E69" s="20"/>
      <c r="I69" s="71">
        <v>2543</v>
      </c>
      <c r="J69" s="73">
        <v>7.5800000000000125</v>
      </c>
      <c r="K69" s="18"/>
      <c r="Y69" s="8">
        <f t="shared" si="6"/>
        <v>12</v>
      </c>
      <c r="Z69" s="8">
        <v>1.169546</v>
      </c>
      <c r="AA69" s="8">
        <v>1.17088</v>
      </c>
      <c r="AB69" s="8">
        <v>1.172176</v>
      </c>
      <c r="AC69" s="8">
        <v>1.179263</v>
      </c>
      <c r="AD69" s="8">
        <v>1.174665</v>
      </c>
    </row>
    <row r="70" spans="2:30" ht="21">
      <c r="B70" s="20"/>
      <c r="C70" s="20"/>
      <c r="D70" s="20"/>
      <c r="E70" s="20"/>
      <c r="I70" s="71">
        <v>2544</v>
      </c>
      <c r="J70" s="73">
        <v>8.97</v>
      </c>
      <c r="K70" s="18"/>
      <c r="Y70" s="8">
        <f t="shared" si="6"/>
        <v>13</v>
      </c>
      <c r="Z70" s="8">
        <v>1.17586</v>
      </c>
      <c r="AA70" s="8">
        <v>1.177024</v>
      </c>
      <c r="AB70" s="8">
        <v>1.178158</v>
      </c>
      <c r="AC70" s="8">
        <v>1.184398</v>
      </c>
      <c r="AD70" s="8">
        <v>1.180341</v>
      </c>
    </row>
    <row r="71" spans="2:30" ht="21">
      <c r="B71" s="20"/>
      <c r="C71" s="20"/>
      <c r="D71" s="20"/>
      <c r="E71" s="20"/>
      <c r="I71" s="71">
        <v>2545</v>
      </c>
      <c r="J71" s="73">
        <v>8.009999999999991</v>
      </c>
      <c r="K71" s="18"/>
      <c r="Y71" s="8">
        <f t="shared" si="6"/>
        <v>14</v>
      </c>
      <c r="Z71" s="8">
        <v>1.181392</v>
      </c>
      <c r="AA71" s="8">
        <v>1.182418</v>
      </c>
      <c r="AB71" s="8">
        <v>1.18342</v>
      </c>
      <c r="AC71" s="8">
        <v>1.188964</v>
      </c>
      <c r="AD71" s="8">
        <v>1.185353</v>
      </c>
    </row>
    <row r="72" spans="2:30" ht="21">
      <c r="B72" s="20"/>
      <c r="C72" s="20"/>
      <c r="D72" s="20"/>
      <c r="E72" s="20"/>
      <c r="I72" s="71">
        <v>2546</v>
      </c>
      <c r="J72" s="73">
        <v>9</v>
      </c>
      <c r="K72" s="18"/>
      <c r="Y72" s="8">
        <f t="shared" si="6"/>
        <v>15</v>
      </c>
      <c r="Z72" s="8">
        <v>1.186287</v>
      </c>
      <c r="AA72" s="8">
        <v>1.187199</v>
      </c>
      <c r="AB72" s="8">
        <v>1.188091</v>
      </c>
      <c r="AC72" s="8">
        <v>1.193056</v>
      </c>
      <c r="AD72" s="8">
        <v>1.189818</v>
      </c>
    </row>
    <row r="73" spans="2:30" ht="21">
      <c r="B73" s="20"/>
      <c r="C73" s="20"/>
      <c r="D73" s="20"/>
      <c r="E73" s="20"/>
      <c r="I73" s="71">
        <v>2547</v>
      </c>
      <c r="J73" s="73">
        <v>7.610000000000014</v>
      </c>
      <c r="K73" s="18"/>
      <c r="Y73" s="8">
        <f t="shared" si="6"/>
        <v>16</v>
      </c>
      <c r="Z73" s="8">
        <v>1.190653</v>
      </c>
      <c r="AA73" s="8">
        <v>1.191471</v>
      </c>
      <c r="AB73" s="8">
        <v>1.192272</v>
      </c>
      <c r="AC73" s="8">
        <v>1.196747</v>
      </c>
      <c r="AD73" s="8">
        <v>1.193824</v>
      </c>
    </row>
    <row r="74" spans="2:30" ht="21">
      <c r="B74" s="20"/>
      <c r="C74" s="20"/>
      <c r="D74" s="20"/>
      <c r="E74" s="20"/>
      <c r="I74" s="71">
        <v>2548</v>
      </c>
      <c r="J74" s="73">
        <v>7.88</v>
      </c>
      <c r="K74" s="18"/>
      <c r="Y74" s="8">
        <f t="shared" si="6"/>
        <v>17</v>
      </c>
      <c r="Z74" s="8">
        <v>1.194577</v>
      </c>
      <c r="AA74" s="8">
        <v>1.195315</v>
      </c>
      <c r="AB74" s="8">
        <v>1.196038</v>
      </c>
      <c r="AC74" s="8">
        <v>1.22298</v>
      </c>
      <c r="AD74" s="8">
        <v>1.197443</v>
      </c>
    </row>
    <row r="75" spans="2:30" ht="21">
      <c r="B75" s="20"/>
      <c r="C75" s="20"/>
      <c r="D75" s="20"/>
      <c r="E75" s="20"/>
      <c r="I75" s="71">
        <v>2549</v>
      </c>
      <c r="J75" s="73">
        <v>8.180000000000007</v>
      </c>
      <c r="K75" s="18"/>
      <c r="Y75" s="8">
        <f t="shared" si="6"/>
        <v>18</v>
      </c>
      <c r="Z75" s="8">
        <v>1.198126</v>
      </c>
      <c r="AA75" s="8">
        <v>1.198795</v>
      </c>
      <c r="AB75" s="8">
        <v>1.199453</v>
      </c>
      <c r="AC75" s="8">
        <v>1.203154</v>
      </c>
      <c r="AD75" s="8">
        <v>1.200731</v>
      </c>
    </row>
    <row r="76" spans="2:30" ht="21">
      <c r="B76" s="20"/>
      <c r="C76" s="20"/>
      <c r="D76" s="20"/>
      <c r="E76" s="20"/>
      <c r="I76" s="71">
        <v>2550</v>
      </c>
      <c r="J76" s="73">
        <v>5.4199999999999875</v>
      </c>
      <c r="K76" s="18"/>
      <c r="Y76" s="8">
        <f t="shared" si="6"/>
        <v>19</v>
      </c>
      <c r="Z76" s="8">
        <v>1.201353</v>
      </c>
      <c r="AA76" s="8">
        <v>1.201964</v>
      </c>
      <c r="AB76" s="8">
        <v>1.202564</v>
      </c>
      <c r="AC76" s="8">
        <v>1.205956</v>
      </c>
      <c r="AD76" s="8">
        <v>1.203734</v>
      </c>
    </row>
    <row r="77" spans="2:30" ht="21">
      <c r="B77" s="20"/>
      <c r="C77" s="20"/>
      <c r="D77" s="20"/>
      <c r="E77" s="20"/>
      <c r="I77" s="71">
        <v>2551</v>
      </c>
      <c r="J77" s="73">
        <v>7.97</v>
      </c>
      <c r="K77" s="18"/>
      <c r="Y77" s="8">
        <f t="shared" si="6"/>
        <v>20</v>
      </c>
      <c r="Z77" s="8">
        <v>1.204304</v>
      </c>
      <c r="AA77" s="8">
        <v>1.204864</v>
      </c>
      <c r="AB77" s="8">
        <v>1.205414</v>
      </c>
      <c r="AC77" s="8">
        <v>1.208535</v>
      </c>
      <c r="AD77" s="8">
        <v>1.206489</v>
      </c>
    </row>
    <row r="78" spans="1:30" ht="21">
      <c r="A78" s="31">
        <f>ROUND(V3/5,0)</f>
        <v>10</v>
      </c>
      <c r="B78" s="20"/>
      <c r="C78" s="20"/>
      <c r="D78" s="20"/>
      <c r="E78" s="20"/>
      <c r="F78" s="20">
        <f>+A78+1</f>
        <v>11</v>
      </c>
      <c r="I78" s="71">
        <v>2552</v>
      </c>
      <c r="J78" s="73">
        <v>4.32</v>
      </c>
      <c r="K78" s="18"/>
      <c r="Y78" s="8">
        <f t="shared" si="6"/>
        <v>21</v>
      </c>
      <c r="Z78" s="8">
        <v>1.207013</v>
      </c>
      <c r="AA78" s="8">
        <v>1.207528</v>
      </c>
      <c r="AB78" s="8">
        <v>1.208036</v>
      </c>
      <c r="AC78" s="8">
        <v>1.210919</v>
      </c>
      <c r="AD78" s="8">
        <v>1.209027</v>
      </c>
    </row>
    <row r="79" spans="1:30" ht="21">
      <c r="A79" s="31">
        <f>V3-((A78-1)*5)</f>
        <v>4</v>
      </c>
      <c r="B79" s="20"/>
      <c r="C79" s="20"/>
      <c r="D79" s="20"/>
      <c r="E79" s="20"/>
      <c r="I79" s="71">
        <v>2553</v>
      </c>
      <c r="J79" s="73">
        <v>7.33</v>
      </c>
      <c r="K79" s="18"/>
      <c r="Y79" s="8">
        <f t="shared" si="6"/>
        <v>22</v>
      </c>
      <c r="Z79" s="8">
        <v>1.209511</v>
      </c>
      <c r="AA79" s="8">
        <v>1.209987</v>
      </c>
      <c r="AB79" s="8">
        <v>1.210487</v>
      </c>
      <c r="AC79" s="8">
        <v>1.210129</v>
      </c>
      <c r="AD79" s="8">
        <v>1.211374</v>
      </c>
    </row>
    <row r="80" spans="1:30" ht="21">
      <c r="A80" s="31" t="s">
        <v>11</v>
      </c>
      <c r="B80" s="27">
        <f>IF($A$79&gt;=6,VLOOKUP($F$78,$X$3:$AC$38,$A$79-4),VLOOKUP($A$78,$X$3:$AC$38,$A$79+1))</f>
        <v>0.548124</v>
      </c>
      <c r="C80" s="27"/>
      <c r="D80" s="27"/>
      <c r="E80" s="27"/>
      <c r="I80" s="71">
        <v>2554</v>
      </c>
      <c r="J80" s="73">
        <v>9.8</v>
      </c>
      <c r="K80" s="18"/>
      <c r="Y80" s="8">
        <f t="shared" si="6"/>
        <v>23</v>
      </c>
      <c r="Z80" s="8">
        <v>1.211823</v>
      </c>
      <c r="AA80" s="8">
        <v>1.212265</v>
      </c>
      <c r="AB80" s="8">
        <v>1.2127</v>
      </c>
      <c r="AC80" s="8">
        <v>1.215186</v>
      </c>
      <c r="AD80" s="8">
        <v>1.213552</v>
      </c>
    </row>
    <row r="81" spans="1:30" ht="21">
      <c r="A81" s="31" t="s">
        <v>12</v>
      </c>
      <c r="B81" s="27">
        <f>IF($A$79&gt;=6,VLOOKUP($F$78,$Y$58:$AD$97,$A$79-4),VLOOKUP($A$78,$Y$58:$AD$97,$A$79+1))</f>
        <v>1.16676</v>
      </c>
      <c r="C81" s="27"/>
      <c r="D81" s="27"/>
      <c r="E81" s="27"/>
      <c r="I81" s="71">
        <v>2555</v>
      </c>
      <c r="J81" s="73">
        <v>6.92</v>
      </c>
      <c r="K81" s="18"/>
      <c r="Y81" s="8">
        <f t="shared" si="6"/>
        <v>24</v>
      </c>
      <c r="Z81" s="8">
        <v>1.213969</v>
      </c>
      <c r="AA81" s="8">
        <v>1.214381</v>
      </c>
      <c r="AB81" s="8">
        <v>1.214786</v>
      </c>
      <c r="AC81" s="8">
        <v>1.21855</v>
      </c>
      <c r="AD81" s="8">
        <v>1.21558</v>
      </c>
    </row>
    <row r="82" spans="2:30" ht="21">
      <c r="B82" s="20"/>
      <c r="C82" s="20"/>
      <c r="D82" s="20"/>
      <c r="E82" s="20"/>
      <c r="I82" s="71">
        <v>2556</v>
      </c>
      <c r="J82" s="73">
        <v>6.360000000000014</v>
      </c>
      <c r="K82" s="18"/>
      <c r="Y82" s="8">
        <f t="shared" si="6"/>
        <v>25</v>
      </c>
      <c r="Z82" s="8">
        <v>1.216353</v>
      </c>
      <c r="AA82" s="8">
        <v>1.217105</v>
      </c>
      <c r="AB82" s="8">
        <v>1.217837</v>
      </c>
      <c r="AC82" s="8">
        <v>1.221858</v>
      </c>
      <c r="AD82" s="8">
        <v>1.219245</v>
      </c>
    </row>
    <row r="83" spans="1:30" ht="21">
      <c r="A83" s="31" t="s">
        <v>13</v>
      </c>
      <c r="B83" s="28">
        <f>B81/V6</f>
        <v>0.6254430503337365</v>
      </c>
      <c r="C83" s="28"/>
      <c r="D83" s="28"/>
      <c r="E83" s="28"/>
      <c r="I83" s="71">
        <v>2557</v>
      </c>
      <c r="J83" s="73">
        <v>8.47999999999999</v>
      </c>
      <c r="K83" s="18"/>
      <c r="Y83" s="8">
        <f t="shared" si="6"/>
        <v>26</v>
      </c>
      <c r="Z83" s="8">
        <v>1.219923</v>
      </c>
      <c r="AA83" s="8">
        <v>1.220584</v>
      </c>
      <c r="AB83" s="8">
        <v>1.221229</v>
      </c>
      <c r="AC83" s="8">
        <v>1.224972</v>
      </c>
      <c r="AD83" s="8">
        <v>1.222473</v>
      </c>
    </row>
    <row r="84" spans="1:30" ht="21">
      <c r="A84" s="31" t="s">
        <v>14</v>
      </c>
      <c r="B84" s="56">
        <f>V4-(B80/B83)</f>
        <v>6.357704479357458</v>
      </c>
      <c r="C84" s="28"/>
      <c r="D84" s="28"/>
      <c r="E84" s="28"/>
      <c r="I84" s="71">
        <v>2558</v>
      </c>
      <c r="J84" s="73">
        <v>5.66</v>
      </c>
      <c r="K84" s="18"/>
      <c r="Y84" s="8">
        <f t="shared" si="6"/>
        <v>27</v>
      </c>
      <c r="Z84" s="8">
        <v>1.223073</v>
      </c>
      <c r="AA84" s="8">
        <v>1.222659</v>
      </c>
      <c r="AB84" s="8">
        <v>1.224232</v>
      </c>
      <c r="AC84" s="8">
        <v>1.230219</v>
      </c>
      <c r="AD84" s="8">
        <v>1.22534</v>
      </c>
    </row>
    <row r="85" spans="2:30" ht="21">
      <c r="B85" s="20"/>
      <c r="C85" s="20"/>
      <c r="D85" s="20"/>
      <c r="E85" s="20"/>
      <c r="I85" s="71">
        <v>2559</v>
      </c>
      <c r="J85" s="73">
        <v>9.69</v>
      </c>
      <c r="K85" s="18"/>
      <c r="Y85" s="8">
        <f t="shared" si="6"/>
        <v>28</v>
      </c>
      <c r="Z85" s="8">
        <v>1.226657</v>
      </c>
      <c r="AA85" s="8">
        <v>1.227906</v>
      </c>
      <c r="AB85" s="8">
        <v>1.229092</v>
      </c>
      <c r="AC85" s="8">
        <v>1.235121</v>
      </c>
      <c r="AD85" s="8">
        <v>1.231292</v>
      </c>
    </row>
    <row r="86" spans="2:30" ht="21">
      <c r="B86" s="20"/>
      <c r="C86" s="20"/>
      <c r="D86" s="20"/>
      <c r="E86" s="20"/>
      <c r="I86" s="71">
        <v>2560</v>
      </c>
      <c r="J86" s="73">
        <v>7.96</v>
      </c>
      <c r="K86" s="18"/>
      <c r="Y86" s="8">
        <f t="shared" si="6"/>
        <v>29</v>
      </c>
      <c r="Z86" s="8">
        <v>1.232316</v>
      </c>
      <c r="AA86" s="8">
        <v>1.233293</v>
      </c>
      <c r="AB86" s="8">
        <v>1.234227</v>
      </c>
      <c r="AC86" s="8">
        <v>1.235121</v>
      </c>
      <c r="AD86" s="8">
        <v>1.235977</v>
      </c>
    </row>
    <row r="87" spans="2:30" ht="21">
      <c r="B87" s="20"/>
      <c r="C87" s="20"/>
      <c r="D87" s="20"/>
      <c r="E87" s="20"/>
      <c r="I87" s="71">
        <v>2561</v>
      </c>
      <c r="J87" s="73">
        <v>9.15</v>
      </c>
      <c r="K87" s="18"/>
      <c r="Y87" s="8">
        <f t="shared" si="6"/>
        <v>30</v>
      </c>
      <c r="Z87" s="8">
        <v>1.236799</v>
      </c>
      <c r="AA87" s="8">
        <v>1.237587</v>
      </c>
      <c r="AB87" s="8">
        <v>1.238345</v>
      </c>
      <c r="AC87" s="8">
        <v>1.239074</v>
      </c>
      <c r="AD87" s="8">
        <v>1.239775</v>
      </c>
    </row>
    <row r="88" spans="2:30" ht="21">
      <c r="B88" s="20"/>
      <c r="C88" s="20"/>
      <c r="D88" s="20"/>
      <c r="E88" s="20"/>
      <c r="I88" s="71">
        <v>2562</v>
      </c>
      <c r="J88" s="73">
        <v>7.97</v>
      </c>
      <c r="K88" s="18"/>
      <c r="W88" s="29"/>
      <c r="Y88" s="8">
        <f t="shared" si="6"/>
        <v>31</v>
      </c>
      <c r="Z88" s="8">
        <v>1.240451</v>
      </c>
      <c r="AA88" s="8">
        <v>1.241102</v>
      </c>
      <c r="AB88" s="8">
        <v>1.241731</v>
      </c>
      <c r="AC88" s="8">
        <v>1.242338</v>
      </c>
      <c r="AD88" s="8">
        <v>1.242924</v>
      </c>
    </row>
    <row r="89" spans="2:30" ht="21">
      <c r="B89" s="20"/>
      <c r="C89" s="20"/>
      <c r="D89" s="20"/>
      <c r="E89" s="20"/>
      <c r="I89" s="71">
        <v>2563</v>
      </c>
      <c r="J89" s="73">
        <v>8.5</v>
      </c>
      <c r="K89" s="18"/>
      <c r="Y89" s="8">
        <f t="shared" si="6"/>
        <v>32</v>
      </c>
      <c r="Z89" s="8">
        <v>1.243492</v>
      </c>
      <c r="AA89" s="8">
        <v>1.24404</v>
      </c>
      <c r="AB89" s="8">
        <v>1.244571</v>
      </c>
      <c r="AC89" s="8">
        <v>1.245086</v>
      </c>
      <c r="AD89" s="8">
        <v>1.245585</v>
      </c>
    </row>
    <row r="90" spans="2:30" ht="21">
      <c r="B90" s="20"/>
      <c r="C90" s="20"/>
      <c r="D90" s="20"/>
      <c r="E90" s="20"/>
      <c r="I90" s="71"/>
      <c r="J90" s="73"/>
      <c r="K90" s="18"/>
      <c r="Y90" s="8">
        <f t="shared" si="6"/>
        <v>33</v>
      </c>
      <c r="Z90" s="8">
        <v>1.246068</v>
      </c>
      <c r="AA90" s="8">
        <v>1.246538</v>
      </c>
      <c r="AB90" s="8">
        <v>1.246993</v>
      </c>
      <c r="AC90" s="8">
        <v>1.247436</v>
      </c>
      <c r="AD90" s="8">
        <v>1.247866</v>
      </c>
    </row>
    <row r="91" spans="2:30" ht="21">
      <c r="B91" s="20"/>
      <c r="C91" s="20"/>
      <c r="D91" s="20"/>
      <c r="E91" s="20"/>
      <c r="I91" s="71"/>
      <c r="J91" s="76"/>
      <c r="K91" s="18"/>
      <c r="Y91" s="8">
        <f t="shared" si="6"/>
        <v>34</v>
      </c>
      <c r="Z91" s="8">
        <v>1.248691</v>
      </c>
      <c r="AA91" s="8">
        <v>1.249472</v>
      </c>
      <c r="AB91" s="8">
        <v>1.250213</v>
      </c>
      <c r="AC91" s="8">
        <v>1.250916</v>
      </c>
      <c r="AD91" s="8">
        <v>1.251586</v>
      </c>
    </row>
    <row r="92" spans="2:30" ht="21">
      <c r="B92" s="20"/>
      <c r="C92" s="20"/>
      <c r="D92" s="20"/>
      <c r="E92" s="20"/>
      <c r="I92" s="71"/>
      <c r="J92" s="76"/>
      <c r="K92" s="18"/>
      <c r="Y92" s="8">
        <f t="shared" si="6"/>
        <v>35</v>
      </c>
      <c r="Z92" s="8">
        <v>1.252224</v>
      </c>
      <c r="AA92" s="8">
        <v>1.252832</v>
      </c>
      <c r="AB92" s="8">
        <v>1.253413</v>
      </c>
      <c r="AC92" s="8">
        <v>1.253969</v>
      </c>
      <c r="AD92" s="8">
        <v>1.254501</v>
      </c>
    </row>
    <row r="93" spans="2:30" ht="21">
      <c r="B93" s="20"/>
      <c r="C93" s="20"/>
      <c r="D93" s="20"/>
      <c r="E93" s="20"/>
      <c r="I93" s="72"/>
      <c r="J93" s="76"/>
      <c r="K93" s="18"/>
      <c r="Y93" s="8">
        <f t="shared" si="6"/>
        <v>36</v>
      </c>
      <c r="Z93" s="8">
        <v>1.25501</v>
      </c>
      <c r="AA93" s="8">
        <v>1.255499</v>
      </c>
      <c r="AB93" s="8">
        <v>1.255969</v>
      </c>
      <c r="AC93" s="8">
        <v>1.25642</v>
      </c>
      <c r="AD93" s="8">
        <v>1.256854</v>
      </c>
    </row>
    <row r="94" spans="2:30" ht="21">
      <c r="B94" s="20"/>
      <c r="C94" s="20"/>
      <c r="D94" s="20"/>
      <c r="E94" s="20"/>
      <c r="I94" s="72"/>
      <c r="J94" s="76"/>
      <c r="K94" s="18"/>
      <c r="Y94" s="8">
        <f t="shared" si="6"/>
        <v>37</v>
      </c>
      <c r="Z94" s="8">
        <v>1.257272</v>
      </c>
      <c r="AA94" s="8">
        <v>1.257675</v>
      </c>
      <c r="AB94" s="8">
        <v>2.258064</v>
      </c>
      <c r="AC94" s="8">
        <v>1.258438</v>
      </c>
      <c r="AD94" s="8">
        <v>1.2588</v>
      </c>
    </row>
    <row r="95" spans="2:30" ht="21">
      <c r="B95" s="20"/>
      <c r="C95" s="20"/>
      <c r="D95" s="20"/>
      <c r="E95" s="20"/>
      <c r="I95" s="71"/>
      <c r="J95" s="71"/>
      <c r="K95" s="18"/>
      <c r="Y95" s="8">
        <f t="shared" si="6"/>
        <v>38</v>
      </c>
      <c r="Z95" s="8">
        <v>1.259653</v>
      </c>
      <c r="AA95" s="8">
        <v>1.260439</v>
      </c>
      <c r="AB95" s="8">
        <v>1.261167</v>
      </c>
      <c r="AC95" s="8">
        <v>1.261841</v>
      </c>
      <c r="AD95" s="8">
        <v>1.263056</v>
      </c>
    </row>
    <row r="96" spans="2:30" ht="21">
      <c r="B96" s="20"/>
      <c r="C96" s="20"/>
      <c r="D96" s="20"/>
      <c r="E96" s="20"/>
      <c r="I96" s="18"/>
      <c r="J96" s="18"/>
      <c r="K96" s="18"/>
      <c r="Y96" s="8">
        <f t="shared" si="6"/>
        <v>39</v>
      </c>
      <c r="Z96" s="8">
        <v>1.26412</v>
      </c>
      <c r="AA96" s="8">
        <v>1.265061</v>
      </c>
      <c r="AB96" s="8">
        <v>1.265899</v>
      </c>
      <c r="AC96" s="8">
        <v>1.266651</v>
      </c>
      <c r="AD96" s="8">
        <v>1.267331</v>
      </c>
    </row>
    <row r="97" spans="2:28" ht="21">
      <c r="B97" s="20"/>
      <c r="C97" s="20"/>
      <c r="D97" s="20"/>
      <c r="E97" s="20"/>
      <c r="I97" s="18"/>
      <c r="J97" s="18"/>
      <c r="K97" s="18"/>
      <c r="Y97" s="8">
        <v>40</v>
      </c>
      <c r="Z97" s="8">
        <v>1.267948</v>
      </c>
      <c r="AA97" s="8">
        <v>1.268511</v>
      </c>
      <c r="AB97" s="8">
        <v>1.28255</v>
      </c>
    </row>
    <row r="98" spans="2:11" ht="21">
      <c r="B98" s="20"/>
      <c r="C98" s="20"/>
      <c r="D98" s="20"/>
      <c r="E98" s="20"/>
      <c r="I98" s="18"/>
      <c r="J98" s="18"/>
      <c r="K98" s="18"/>
    </row>
    <row r="99" spans="2:11" ht="21">
      <c r="B99" s="20"/>
      <c r="C99" s="20"/>
      <c r="D99" s="20"/>
      <c r="E99" s="20"/>
      <c r="I99" s="18"/>
      <c r="J99" s="18"/>
      <c r="K99" s="18"/>
    </row>
    <row r="100" spans="2:11" ht="21">
      <c r="B100" s="20"/>
      <c r="C100" s="20"/>
      <c r="D100" s="20"/>
      <c r="E100" s="20"/>
      <c r="I100" s="18"/>
      <c r="J100" s="18"/>
      <c r="K100" s="18"/>
    </row>
    <row r="101" spans="2:11" ht="21">
      <c r="B101" s="20"/>
      <c r="C101" s="20"/>
      <c r="D101" s="20"/>
      <c r="E101" s="20"/>
      <c r="I101" s="18"/>
      <c r="J101" s="18"/>
      <c r="K101" s="18"/>
    </row>
    <row r="102" spans="9:11" ht="21">
      <c r="I102" s="18"/>
      <c r="J102" s="18"/>
      <c r="K102" s="18"/>
    </row>
    <row r="103" spans="9:11" ht="21">
      <c r="I103" s="18"/>
      <c r="J103" s="18"/>
      <c r="K103" s="18"/>
    </row>
    <row r="104" spans="9:11" ht="21">
      <c r="I104" s="18"/>
      <c r="J104" s="18"/>
      <c r="K104" s="18"/>
    </row>
    <row r="105" spans="9:11" ht="21">
      <c r="I105" s="18"/>
      <c r="J105" s="18"/>
      <c r="K105" s="18"/>
    </row>
    <row r="106" spans="9:11" ht="21">
      <c r="I106" s="18"/>
      <c r="J106" s="18"/>
      <c r="K106" s="18"/>
    </row>
    <row r="107" spans="9:11" ht="21">
      <c r="I107" s="18"/>
      <c r="J107" s="18"/>
      <c r="K107" s="18"/>
    </row>
    <row r="108" spans="9:11" ht="21">
      <c r="I108" s="18"/>
      <c r="J108" s="18"/>
      <c r="K108" s="18"/>
    </row>
    <row r="109" spans="9:11" ht="21">
      <c r="I109" s="18"/>
      <c r="J109" s="18"/>
      <c r="K109" s="18"/>
    </row>
    <row r="110" spans="9:11" ht="21">
      <c r="I110" s="18"/>
      <c r="J110" s="18"/>
      <c r="K110" s="18"/>
    </row>
    <row r="111" spans="9:11" ht="21">
      <c r="I111" s="18"/>
      <c r="J111" s="18"/>
      <c r="K111" s="18"/>
    </row>
    <row r="112" spans="9:11" ht="21">
      <c r="I112" s="18"/>
      <c r="J112" s="18"/>
      <c r="K112" s="18"/>
    </row>
    <row r="113" spans="9:11" ht="21">
      <c r="I113" s="18"/>
      <c r="J113" s="18"/>
      <c r="K113" s="18"/>
    </row>
    <row r="114" spans="9:11" ht="21">
      <c r="I114" s="18"/>
      <c r="J114" s="18"/>
      <c r="K114" s="18"/>
    </row>
    <row r="115" spans="9:11" ht="21">
      <c r="I115" s="18"/>
      <c r="J115" s="18"/>
      <c r="K115" s="18"/>
    </row>
    <row r="116" spans="9:11" ht="21">
      <c r="I116" s="18"/>
      <c r="J116" s="18"/>
      <c r="K116" s="18"/>
    </row>
    <row r="117" spans="9:11" ht="21">
      <c r="I117" s="18"/>
      <c r="J117" s="18"/>
      <c r="K117" s="18"/>
    </row>
    <row r="118" spans="9:11" ht="21">
      <c r="I118" s="18"/>
      <c r="J118" s="18"/>
      <c r="K118" s="18"/>
    </row>
    <row r="119" spans="9:11" ht="21">
      <c r="I119" s="18"/>
      <c r="J119" s="18"/>
      <c r="K119" s="18"/>
    </row>
    <row r="120" spans="9:11" ht="21">
      <c r="I120" s="18"/>
      <c r="J120" s="18"/>
      <c r="K120" s="18"/>
    </row>
    <row r="121" spans="9:11" ht="21">
      <c r="I121" s="18"/>
      <c r="J121" s="18"/>
      <c r="K121" s="18"/>
    </row>
    <row r="122" spans="9:11" ht="21">
      <c r="I122" s="18"/>
      <c r="J122" s="18"/>
      <c r="K122" s="18"/>
    </row>
    <row r="123" spans="9:11" ht="21">
      <c r="I123" s="18"/>
      <c r="J123" s="18"/>
      <c r="K123" s="18"/>
    </row>
    <row r="124" spans="9:11" ht="21">
      <c r="I124" s="18"/>
      <c r="J124" s="18"/>
      <c r="K124" s="18"/>
    </row>
    <row r="125" spans="9:11" ht="21">
      <c r="I125" s="18"/>
      <c r="J125" s="18"/>
      <c r="K125" s="18"/>
    </row>
    <row r="126" spans="9:11" ht="21">
      <c r="I126" s="18"/>
      <c r="J126" s="18"/>
      <c r="K126" s="18"/>
    </row>
    <row r="127" spans="9:11" ht="21">
      <c r="I127" s="18"/>
      <c r="J127" s="18"/>
      <c r="K127" s="18"/>
    </row>
    <row r="128" spans="9:11" ht="21">
      <c r="I128" s="18"/>
      <c r="J128" s="18"/>
      <c r="K128" s="18"/>
    </row>
    <row r="129" spans="9:11" ht="21">
      <c r="I129" s="18"/>
      <c r="J129" s="18"/>
      <c r="K129" s="18"/>
    </row>
    <row r="130" spans="9:11" ht="21">
      <c r="I130" s="18"/>
      <c r="J130" s="18"/>
      <c r="K130" s="18"/>
    </row>
    <row r="131" spans="9:11" ht="21">
      <c r="I131" s="18"/>
      <c r="J131" s="18"/>
      <c r="K131" s="18"/>
    </row>
    <row r="132" spans="9:11" ht="21">
      <c r="I132" s="18"/>
      <c r="J132" s="18"/>
      <c r="K132" s="18"/>
    </row>
    <row r="133" spans="9:11" ht="21">
      <c r="I133" s="18"/>
      <c r="J133" s="18"/>
      <c r="K133" s="18"/>
    </row>
    <row r="134" spans="9:11" ht="21">
      <c r="I134" s="18"/>
      <c r="J134" s="18"/>
      <c r="K134" s="18"/>
    </row>
    <row r="135" spans="9:11" ht="21">
      <c r="I135" s="18"/>
      <c r="J135" s="18"/>
      <c r="K135" s="18"/>
    </row>
    <row r="136" spans="9:11" ht="21">
      <c r="I136" s="18"/>
      <c r="J136" s="18"/>
      <c r="K136" s="18"/>
    </row>
    <row r="137" spans="9:11" ht="21">
      <c r="I137" s="18"/>
      <c r="J137" s="18"/>
      <c r="K137" s="18"/>
    </row>
    <row r="138" spans="9:11" ht="21">
      <c r="I138" s="18"/>
      <c r="J138" s="18"/>
      <c r="K138" s="18"/>
    </row>
    <row r="139" spans="9:11" ht="21">
      <c r="I139" s="18"/>
      <c r="J139" s="18"/>
      <c r="K139" s="18"/>
    </row>
    <row r="140" spans="9:11" ht="21">
      <c r="I140" s="18"/>
      <c r="J140" s="18"/>
      <c r="K140" s="18"/>
    </row>
    <row r="141" spans="9:11" ht="21">
      <c r="I141" s="18"/>
      <c r="J141" s="18"/>
      <c r="K141" s="18"/>
    </row>
    <row r="142" spans="9:11" ht="21">
      <c r="I142" s="18"/>
      <c r="J142" s="18"/>
      <c r="K142" s="18"/>
    </row>
    <row r="143" spans="9:11" ht="21">
      <c r="I143" s="18"/>
      <c r="J143" s="18"/>
      <c r="K143" s="18"/>
    </row>
    <row r="144" spans="9:11" ht="21">
      <c r="I144" s="18"/>
      <c r="J144" s="18"/>
      <c r="K144" s="18"/>
    </row>
    <row r="145" spans="9:11" ht="21">
      <c r="I145" s="18"/>
      <c r="J145" s="18"/>
      <c r="K145" s="18"/>
    </row>
    <row r="146" spans="9:11" ht="21">
      <c r="I146" s="18"/>
      <c r="J146" s="18"/>
      <c r="K146" s="18"/>
    </row>
    <row r="147" spans="9:11" ht="21">
      <c r="I147" s="18"/>
      <c r="J147" s="18"/>
      <c r="K147" s="18"/>
    </row>
    <row r="148" spans="9:11" ht="21">
      <c r="I148" s="18"/>
      <c r="J148" s="18"/>
      <c r="K148" s="18"/>
    </row>
  </sheetData>
  <sheetProtection/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59"/>
  <sheetViews>
    <sheetView zoomScalePageLayoutView="0" workbookViewId="0" topLeftCell="A1">
      <selection activeCell="D2" sqref="D2:D38"/>
    </sheetView>
  </sheetViews>
  <sheetFormatPr defaultColWidth="9.140625" defaultRowHeight="21.75"/>
  <sheetData>
    <row r="1" ht="21">
      <c r="D1" s="70">
        <v>181</v>
      </c>
    </row>
    <row r="2" spans="2:4" ht="21">
      <c r="B2" s="82">
        <v>2515</v>
      </c>
      <c r="C2" s="80">
        <v>188.91</v>
      </c>
      <c r="D2" s="86">
        <f>C2-$D$1</f>
        <v>7.909999999999997</v>
      </c>
    </row>
    <row r="3" spans="2:4" ht="21">
      <c r="B3" s="83">
        <v>2516</v>
      </c>
      <c r="C3" s="81">
        <v>191.78</v>
      </c>
      <c r="D3" s="87">
        <f aca="true" t="shared" si="0" ref="D3:D38">C3-$D$1</f>
        <v>10.780000000000001</v>
      </c>
    </row>
    <row r="4" spans="2:4" ht="21">
      <c r="B4" s="83">
        <v>2517</v>
      </c>
      <c r="C4" s="81">
        <v>189.19</v>
      </c>
      <c r="D4" s="87">
        <f t="shared" si="0"/>
        <v>8.189999999999998</v>
      </c>
    </row>
    <row r="5" spans="2:4" ht="21">
      <c r="B5" s="83">
        <v>2518</v>
      </c>
      <c r="C5" s="81">
        <v>187.94</v>
      </c>
      <c r="D5" s="87">
        <f t="shared" si="0"/>
        <v>6.939999999999998</v>
      </c>
    </row>
    <row r="6" spans="2:4" ht="21">
      <c r="B6" s="83">
        <v>2519</v>
      </c>
      <c r="C6" s="81">
        <v>188.27</v>
      </c>
      <c r="D6" s="87">
        <f t="shared" si="0"/>
        <v>7.27000000000001</v>
      </c>
    </row>
    <row r="7" spans="2:4" ht="21">
      <c r="B7" s="83">
        <v>2520</v>
      </c>
      <c r="C7" s="81">
        <v>187.83</v>
      </c>
      <c r="D7" s="87">
        <f t="shared" si="0"/>
        <v>6.8300000000000125</v>
      </c>
    </row>
    <row r="8" spans="2:4" ht="21">
      <c r="B8" s="83">
        <v>2521</v>
      </c>
      <c r="C8" s="81">
        <v>189.13</v>
      </c>
      <c r="D8" s="87">
        <f t="shared" si="0"/>
        <v>8.129999999999995</v>
      </c>
    </row>
    <row r="9" spans="2:4" ht="21">
      <c r="B9" s="83">
        <v>2522</v>
      </c>
      <c r="C9" s="81">
        <v>185.23</v>
      </c>
      <c r="D9" s="87">
        <f t="shared" si="0"/>
        <v>4.22999999999999</v>
      </c>
    </row>
    <row r="10" spans="2:4" ht="21">
      <c r="B10" s="83">
        <v>2523</v>
      </c>
      <c r="C10" s="81">
        <v>187.51</v>
      </c>
      <c r="D10" s="87">
        <f t="shared" si="0"/>
        <v>6.509999999999991</v>
      </c>
    </row>
    <row r="11" spans="2:4" ht="21">
      <c r="B11" s="83">
        <v>2524</v>
      </c>
      <c r="C11" s="81">
        <v>188.85</v>
      </c>
      <c r="D11" s="87">
        <f t="shared" si="0"/>
        <v>7.849999999999994</v>
      </c>
    </row>
    <row r="12" spans="2:4" ht="21">
      <c r="B12" s="83">
        <v>2525</v>
      </c>
      <c r="C12" s="81">
        <v>185.4</v>
      </c>
      <c r="D12" s="87">
        <f t="shared" si="0"/>
        <v>4.400000000000006</v>
      </c>
    </row>
    <row r="13" spans="2:4" ht="21">
      <c r="B13" s="83">
        <v>2526</v>
      </c>
      <c r="C13" s="88">
        <v>187.21</v>
      </c>
      <c r="D13" s="87">
        <f t="shared" si="0"/>
        <v>6.210000000000008</v>
      </c>
    </row>
    <row r="14" spans="2:4" ht="21">
      <c r="B14" s="83">
        <v>2527</v>
      </c>
      <c r="C14" s="81">
        <v>188.38</v>
      </c>
      <c r="D14" s="87">
        <f t="shared" si="0"/>
        <v>7.3799999999999955</v>
      </c>
    </row>
    <row r="15" spans="2:4" ht="21">
      <c r="B15" s="83">
        <v>2528</v>
      </c>
      <c r="C15" s="81">
        <v>185.68</v>
      </c>
      <c r="D15" s="87">
        <f t="shared" si="0"/>
        <v>4.680000000000007</v>
      </c>
    </row>
    <row r="16" spans="2:4" ht="21">
      <c r="B16" s="83">
        <v>2529</v>
      </c>
      <c r="C16" s="81">
        <v>187.34</v>
      </c>
      <c r="D16" s="87">
        <f t="shared" si="0"/>
        <v>6.340000000000003</v>
      </c>
    </row>
    <row r="17" spans="2:4" ht="21">
      <c r="B17" s="83">
        <v>2530</v>
      </c>
      <c r="C17" s="81">
        <v>188.98</v>
      </c>
      <c r="D17" s="87">
        <f t="shared" si="0"/>
        <v>7.97999999999999</v>
      </c>
    </row>
    <row r="18" spans="2:4" ht="21">
      <c r="B18" s="83">
        <v>2531</v>
      </c>
      <c r="C18" s="81">
        <v>187.25</v>
      </c>
      <c r="D18" s="87">
        <f t="shared" si="0"/>
        <v>6.25</v>
      </c>
    </row>
    <row r="19" spans="2:4" ht="21">
      <c r="B19" s="83">
        <v>2532</v>
      </c>
      <c r="C19" s="81">
        <v>186.4</v>
      </c>
      <c r="D19" s="87">
        <f t="shared" si="0"/>
        <v>5.400000000000006</v>
      </c>
    </row>
    <row r="20" spans="2:4" ht="21">
      <c r="B20" s="83">
        <v>2533</v>
      </c>
      <c r="C20" s="81">
        <v>185.43</v>
      </c>
      <c r="D20" s="87">
        <f t="shared" si="0"/>
        <v>4.430000000000007</v>
      </c>
    </row>
    <row r="21" spans="2:4" ht="21">
      <c r="B21" s="83">
        <v>2534</v>
      </c>
      <c r="C21" s="81">
        <v>186.61</v>
      </c>
      <c r="D21" s="87">
        <f t="shared" si="0"/>
        <v>5.610000000000014</v>
      </c>
    </row>
    <row r="22" spans="2:4" ht="21">
      <c r="B22" s="83">
        <v>2535</v>
      </c>
      <c r="C22" s="81">
        <v>186.23</v>
      </c>
      <c r="D22" s="87">
        <f t="shared" si="0"/>
        <v>5.22999999999999</v>
      </c>
    </row>
    <row r="23" spans="2:4" ht="21">
      <c r="B23" s="83">
        <v>2536</v>
      </c>
      <c r="C23" s="81">
        <v>184.78</v>
      </c>
      <c r="D23" s="87">
        <f t="shared" si="0"/>
        <v>3.780000000000001</v>
      </c>
    </row>
    <row r="24" spans="2:4" ht="21">
      <c r="B24" s="83">
        <v>2537</v>
      </c>
      <c r="C24" s="81">
        <v>191.57</v>
      </c>
      <c r="D24" s="87">
        <f t="shared" si="0"/>
        <v>10.569999999999993</v>
      </c>
    </row>
    <row r="25" spans="2:4" ht="21">
      <c r="B25" s="83">
        <v>2538</v>
      </c>
      <c r="C25" s="81">
        <v>194.06</v>
      </c>
      <c r="D25" s="87">
        <f t="shared" si="0"/>
        <v>13.060000000000002</v>
      </c>
    </row>
    <row r="26" spans="2:4" ht="21">
      <c r="B26" s="83">
        <v>2539</v>
      </c>
      <c r="C26" s="81">
        <v>186.44</v>
      </c>
      <c r="D26" s="87">
        <f t="shared" si="0"/>
        <v>5.439999999999998</v>
      </c>
    </row>
    <row r="27" spans="2:4" ht="21">
      <c r="B27" s="83">
        <v>2540</v>
      </c>
      <c r="C27" s="81">
        <v>187.57</v>
      </c>
      <c r="D27" s="87">
        <f t="shared" si="0"/>
        <v>6.569999999999993</v>
      </c>
    </row>
    <row r="28" spans="2:4" ht="21">
      <c r="B28" s="83">
        <v>2541</v>
      </c>
      <c r="C28" s="81">
        <v>187.21</v>
      </c>
      <c r="D28" s="87">
        <f t="shared" si="0"/>
        <v>6.210000000000008</v>
      </c>
    </row>
    <row r="29" spans="2:4" ht="21">
      <c r="B29" s="83">
        <v>2542</v>
      </c>
      <c r="C29" s="81">
        <v>188.53</v>
      </c>
      <c r="D29" s="87">
        <f t="shared" si="0"/>
        <v>7.530000000000001</v>
      </c>
    </row>
    <row r="30" spans="2:4" ht="21">
      <c r="B30" s="83">
        <v>2543</v>
      </c>
      <c r="C30" s="81">
        <v>188.58</v>
      </c>
      <c r="D30" s="87">
        <f t="shared" si="0"/>
        <v>7.5800000000000125</v>
      </c>
    </row>
    <row r="31" spans="2:4" ht="21">
      <c r="B31" s="83">
        <v>2544</v>
      </c>
      <c r="C31" s="81">
        <v>189.97</v>
      </c>
      <c r="D31" s="87">
        <f t="shared" si="0"/>
        <v>8.969999999999999</v>
      </c>
    </row>
    <row r="32" spans="2:4" ht="21">
      <c r="B32" s="83">
        <v>2545</v>
      </c>
      <c r="C32" s="81">
        <v>189.01</v>
      </c>
      <c r="D32" s="87">
        <f t="shared" si="0"/>
        <v>8.009999999999991</v>
      </c>
    </row>
    <row r="33" spans="2:4" ht="21">
      <c r="B33" s="83">
        <v>2546</v>
      </c>
      <c r="C33" s="81">
        <v>190</v>
      </c>
      <c r="D33" s="87">
        <f t="shared" si="0"/>
        <v>9</v>
      </c>
    </row>
    <row r="34" spans="2:4" ht="21">
      <c r="B34" s="83">
        <v>2547</v>
      </c>
      <c r="C34" s="81">
        <v>188.61</v>
      </c>
      <c r="D34" s="87">
        <f t="shared" si="0"/>
        <v>7.610000000000014</v>
      </c>
    </row>
    <row r="35" spans="2:4" ht="21">
      <c r="B35" s="83">
        <v>2548</v>
      </c>
      <c r="C35" s="81">
        <v>188.88</v>
      </c>
      <c r="D35" s="87">
        <f t="shared" si="0"/>
        <v>7.8799999999999955</v>
      </c>
    </row>
    <row r="36" spans="2:4" ht="21">
      <c r="B36" s="83">
        <v>2549</v>
      </c>
      <c r="C36" s="81">
        <v>189.18</v>
      </c>
      <c r="D36" s="87">
        <f t="shared" si="0"/>
        <v>8.180000000000007</v>
      </c>
    </row>
    <row r="37" spans="2:4" ht="21">
      <c r="B37" s="83">
        <v>2550</v>
      </c>
      <c r="C37" s="81">
        <v>186.42</v>
      </c>
      <c r="D37" s="87">
        <f t="shared" si="0"/>
        <v>5.4199999999999875</v>
      </c>
    </row>
    <row r="38" spans="2:4" ht="21">
      <c r="B38" s="83">
        <v>2551</v>
      </c>
      <c r="C38" s="81">
        <v>188.97</v>
      </c>
      <c r="D38" s="87">
        <f t="shared" si="0"/>
        <v>7.969999999999999</v>
      </c>
    </row>
    <row r="39" spans="2:4" ht="21">
      <c r="B39" s="83"/>
      <c r="C39" s="81"/>
      <c r="D39" s="69"/>
    </row>
    <row r="40" spans="2:4" ht="21">
      <c r="B40" s="83"/>
      <c r="C40" s="81"/>
      <c r="D40" s="69"/>
    </row>
    <row r="41" spans="2:4" ht="21">
      <c r="B41" s="83"/>
      <c r="C41" s="81"/>
      <c r="D41" s="69"/>
    </row>
    <row r="42" spans="2:4" ht="21">
      <c r="B42" s="83"/>
      <c r="C42" s="81"/>
      <c r="D42" s="69"/>
    </row>
    <row r="43" spans="2:4" ht="21">
      <c r="B43" s="83"/>
      <c r="C43" s="81"/>
      <c r="D43" s="69"/>
    </row>
    <row r="44" spans="2:4" ht="21">
      <c r="B44" s="83"/>
      <c r="C44" s="81"/>
      <c r="D44" s="69"/>
    </row>
    <row r="45" spans="2:4" ht="21">
      <c r="B45" s="83"/>
      <c r="C45" s="81"/>
      <c r="D45" s="69"/>
    </row>
    <row r="46" spans="2:4" ht="21">
      <c r="B46" s="83"/>
      <c r="C46" s="81"/>
      <c r="D46" s="69"/>
    </row>
    <row r="47" spans="2:4" ht="21">
      <c r="B47" s="83"/>
      <c r="C47" s="81"/>
      <c r="D47" s="69"/>
    </row>
    <row r="48" spans="2:4" ht="21">
      <c r="B48" s="83"/>
      <c r="C48" s="81"/>
      <c r="D48" s="69"/>
    </row>
    <row r="49" spans="2:4" ht="21">
      <c r="B49" s="83"/>
      <c r="C49" s="81"/>
      <c r="D49" s="69"/>
    </row>
    <row r="50" spans="2:4" ht="21">
      <c r="B50" s="83"/>
      <c r="C50" s="81"/>
      <c r="D50" s="69"/>
    </row>
    <row r="51" spans="2:4" ht="21">
      <c r="B51" s="84"/>
      <c r="C51" s="85"/>
      <c r="D51" s="69"/>
    </row>
    <row r="52" spans="2:4" ht="21">
      <c r="B52" s="84"/>
      <c r="C52" s="85"/>
      <c r="D52" s="69"/>
    </row>
    <row r="53" spans="2:4" ht="21">
      <c r="B53" s="84"/>
      <c r="C53" s="85"/>
      <c r="D53" s="69"/>
    </row>
    <row r="54" spans="2:4" ht="21">
      <c r="B54" s="84"/>
      <c r="C54" s="85"/>
      <c r="D54" s="69"/>
    </row>
    <row r="55" spans="2:4" ht="21">
      <c r="B55" s="84"/>
      <c r="C55" s="85"/>
      <c r="D55" s="69"/>
    </row>
    <row r="56" spans="3:4" ht="22.5">
      <c r="C56" s="68"/>
      <c r="D56" s="69"/>
    </row>
    <row r="57" ht="21">
      <c r="D57" s="69"/>
    </row>
    <row r="58" ht="21">
      <c r="D58" s="69"/>
    </row>
    <row r="59" ht="21">
      <c r="D59" s="69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2009-08-14T07:09:32Z</cp:lastPrinted>
  <dcterms:created xsi:type="dcterms:W3CDTF">2001-08-27T04:05:15Z</dcterms:created>
  <dcterms:modified xsi:type="dcterms:W3CDTF">2021-07-28T00:47:57Z</dcterms:modified>
  <cp:category/>
  <cp:version/>
  <cp:contentType/>
  <cp:contentStatus/>
</cp:coreProperties>
</file>