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15" windowHeight="8190" firstSheet="1" activeTab="11"/>
  </bookViews>
  <sheets>
    <sheet name="2000" sheetId="1" r:id="rId1"/>
    <sheet name="2001" sheetId="2" r:id="rId2"/>
    <sheet name="2002" sheetId="3" r:id="rId3"/>
    <sheet name="2003" sheetId="4" r:id="rId4"/>
    <sheet name="200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2021" sheetId="11" r:id="rId11"/>
    <sheet name="2022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name">'[1]c-form'!$B$7</definedName>
  </definedNames>
  <calcPr fullCalcOnLoad="1"/>
</workbook>
</file>

<file path=xl/comments10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<sst xmlns="http://schemas.openxmlformats.org/spreadsheetml/2006/main" count="467" uniqueCount="95">
  <si>
    <t>YOM  RIVER  BASIN</t>
  </si>
  <si>
    <t>Nam  Pi  at  Ban  Mang ,  Phayao  ( Y.24 )</t>
  </si>
  <si>
    <t xml:space="preserve">  Location</t>
  </si>
  <si>
    <t>of Pong Sanuk - Chiang Muan Road,  Ban Mang,  Amphoe  Chiang Muan, Phayao.</t>
  </si>
  <si>
    <t xml:space="preserve">  Drainage  Area</t>
  </si>
  <si>
    <t>597  sq. km.</t>
  </si>
  <si>
    <t xml:space="preserve">  Method  of  Sampling</t>
  </si>
  <si>
    <t>Depth  Integrating</t>
  </si>
  <si>
    <t xml:space="preserve">  Instrument  Used</t>
  </si>
  <si>
    <t>US.D  - 49</t>
  </si>
  <si>
    <t xml:space="preserve">  Period  of  Available  Records</t>
  </si>
  <si>
    <t>1997 - Cont' d</t>
  </si>
  <si>
    <t xml:space="preserve">  Actual  Measurement</t>
  </si>
  <si>
    <t xml:space="preserve">  Using  Rating  Curve  Water  Year</t>
  </si>
  <si>
    <t xml:space="preserve">  Number  of  observation</t>
  </si>
  <si>
    <t xml:space="preserve">  R - Square</t>
  </si>
  <si>
    <t xml:space="preserve">  Remarks</t>
  </si>
  <si>
    <t>Continued  Sediment  Station</t>
  </si>
  <si>
    <t>WATER YEAR - 2005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</si>
  <si>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</si>
  <si>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</si>
  <si>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</si>
  <si>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</si>
  <si>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</si>
  <si>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</si>
  <si>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</si>
  <si>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</si>
  <si>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</si>
  <si>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</si>
  <si>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</si>
  <si>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</si>
  <si>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</si>
  <si>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</si>
  <si>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</si>
  <si>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TON/DAY</t>
  </si>
  <si>
    <t>MEAN</t>
  </si>
  <si>
    <t>MAX</t>
  </si>
  <si>
    <t>MIN</t>
  </si>
  <si>
    <t>Stop - Program terminated.</t>
  </si>
  <si>
    <t>WATER  YEAR  2005</t>
  </si>
  <si>
    <t>SUSPENDED SEDIMENT, IN TONS PER DAY, WATER YEAR APRIL 1, 1997 TO MARCH 31, 2005</t>
  </si>
  <si>
    <t>WATER  YEAR  2003</t>
  </si>
  <si>
    <t>WATER YEAR - 2003</t>
  </si>
  <si>
    <t>SUSPENDED SEDIMENT, IN TONS PER DAY, WATER YEAR APRIL 1, 2003 TO MARCH 31, 2004</t>
  </si>
  <si>
    <t>TONDAY</t>
  </si>
  <si>
    <t>WATER  YEAR  2002</t>
  </si>
  <si>
    <t>WATER YEAR - 2002</t>
  </si>
  <si>
    <t>SUSPENDED SEDIMENT, IN TONS PER DAY, WATER YEAR APRIL 1, 2002 TO MARCH 31, 2003</t>
  </si>
  <si>
    <t>WATER  YEAR  2001</t>
  </si>
  <si>
    <t>WATER YEAR - 2001</t>
  </si>
  <si>
    <t>SUSPENDED SEDIMENT, IN TONS PER DAY, WATER YEAR APRIL 1, 2001 TO MARCH 31, 2002</t>
  </si>
  <si>
    <t>WATER  YEAR  2000</t>
  </si>
  <si>
    <t>WATER YEAR - 2000</t>
  </si>
  <si>
    <t>SUSPENDED SEDIMENT, IN TONS PER DAY, WATER YEAR APRIL 1, 2000 TO MARCH 31, 2001</t>
  </si>
  <si>
    <r>
      <t>Lat.18</t>
    </r>
    <r>
      <rPr>
        <sz val="13"/>
        <rFont val="Symbol"/>
        <family val="1"/>
      </rPr>
      <t>ฐ</t>
    </r>
    <r>
      <rPr>
        <sz val="13"/>
        <rFont val="DilleniaUPC"/>
        <family val="1"/>
      </rPr>
      <t>- 53</t>
    </r>
    <r>
      <rPr>
        <sz val="13"/>
        <rFont val="Symbol"/>
        <family val="1"/>
      </rPr>
      <t>ข</t>
    </r>
    <r>
      <rPr>
        <sz val="13"/>
        <rFont val="DilleniaUPC"/>
        <family val="1"/>
      </rPr>
      <t>- 04</t>
    </r>
    <r>
      <rPr>
        <sz val="13"/>
        <rFont val="Symbol"/>
        <family val="1"/>
      </rPr>
      <t>ฒ</t>
    </r>
    <r>
      <rPr>
        <sz val="13"/>
        <rFont val="DilleniaUPC"/>
        <family val="1"/>
      </rPr>
      <t>N., Long.100</t>
    </r>
    <r>
      <rPr>
        <sz val="13"/>
        <rFont val="Symbol"/>
        <family val="1"/>
      </rPr>
      <t>ฐ</t>
    </r>
    <r>
      <rPr>
        <sz val="13"/>
        <rFont val="DilleniaUPC"/>
        <family val="1"/>
      </rPr>
      <t>- 17</t>
    </r>
    <r>
      <rPr>
        <sz val="13"/>
        <rFont val="Symbol"/>
        <family val="1"/>
      </rPr>
      <t>ข</t>
    </r>
    <r>
      <rPr>
        <sz val="13"/>
        <rFont val="DilleniaUPC"/>
        <family val="1"/>
      </rPr>
      <t>- 24</t>
    </r>
    <r>
      <rPr>
        <sz val="13"/>
        <rFont val="Symbol"/>
        <family val="1"/>
      </rPr>
      <t>ฒ</t>
    </r>
    <r>
      <rPr>
        <sz val="13"/>
        <rFont val="DilleniaUPC"/>
        <family val="1"/>
      </rPr>
      <t xml:space="preserve">E., on right bank upstream of the bridge </t>
    </r>
  </si>
  <si>
    <r>
      <t>QS = 4.2029 QW</t>
    </r>
    <r>
      <rPr>
        <vertAlign val="superscript"/>
        <sz val="13"/>
        <rFont val="DilleniaUPC"/>
        <family val="1"/>
      </rPr>
      <t>1.2091</t>
    </r>
  </si>
  <si>
    <r>
      <t>QS = 6.1271QW</t>
    </r>
    <r>
      <rPr>
        <vertAlign val="superscript"/>
        <sz val="13"/>
        <rFont val="DilleniaUPC"/>
        <family val="1"/>
      </rPr>
      <t>1.3228</t>
    </r>
  </si>
  <si>
    <r>
      <t>QS = 7.3462 QW</t>
    </r>
    <r>
      <rPr>
        <vertAlign val="superscript"/>
        <sz val="13"/>
        <rFont val="DilleniaUPC"/>
        <family val="1"/>
      </rPr>
      <t>1.28240</t>
    </r>
  </si>
  <si>
    <r>
      <t>QS = 3.6995 QW</t>
    </r>
    <r>
      <rPr>
        <vertAlign val="superscript"/>
        <sz val="13"/>
        <rFont val="DilleniaUPC"/>
        <family val="1"/>
      </rPr>
      <t>1.51020</t>
    </r>
  </si>
  <si>
    <r>
      <t>QS = 5.8630 QW</t>
    </r>
    <r>
      <rPr>
        <vertAlign val="superscript"/>
        <sz val="13"/>
        <rFont val="DilleniaUPC"/>
        <family val="1"/>
      </rPr>
      <t>1.32240</t>
    </r>
  </si>
  <si>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</si>
  <si>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</si>
  <si>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</si>
  <si>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</si>
  <si>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</si>
  <si>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</si>
  <si>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</si>
  <si>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</si>
  <si>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</si>
  <si>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</si>
  <si>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</si>
  <si>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</si>
  <si>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</si>
  <si>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</si>
  <si>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</si>
  <si>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</si>
  <si>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</si>
  <si>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</si>
  <si>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</si>
  <si>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</si>
  <si>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</si>
  <si>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</si>
  <si>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</si>
  <si>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</si>
  <si>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</si>
  <si>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</si>
  <si>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</si>
  <si>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</si>
  <si>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</si>
  <si>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</si>
  <si>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</si>
  <si>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</si>
  <si>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</si>
  <si>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>หมายเหตุ ค่าปริมาณตะกอนรายวัน เป็นค่าสมมุติ ต้องคูณ 100 เป็นค่าจริง เช่น 1.73*100 = 173 ton/day</t>
  </si>
  <si>
    <t>Ton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</si>
</sst>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</numFmts>
  <fonts count="61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EucrosiaUPC"/>
      <family val="1"/>
    </font>
    <font>
      <b/>
      <sz val="13"/>
      <name val="DilleniaUPC"/>
      <family val="1"/>
    </font>
    <font>
      <sz val="13"/>
      <name val="DilleniaUPC"/>
      <family val="1"/>
    </font>
    <font>
      <sz val="13"/>
      <name val="Symbol"/>
      <family val="1"/>
    </font>
    <font>
      <u val="single"/>
      <sz val="13"/>
      <name val="DilleniaUPC"/>
      <family val="1"/>
    </font>
    <font>
      <vertAlign val="superscript"/>
      <sz val="13"/>
      <name val="DilleniaUPC"/>
      <family val="1"/>
    </font>
    <font>
      <sz val="12.5"/>
      <name val="DilleniaUPC"/>
      <family val="1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u val="single"/>
      <sz val="10"/>
      <color indexed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46" applyFont="1" applyAlignment="1">
      <alignment vertical="center"/>
      <protection/>
    </xf>
    <xf numFmtId="0" fontId="5" fillId="0" borderId="0" xfId="46" applyFont="1">
      <alignment/>
      <protection/>
    </xf>
    <xf numFmtId="0" fontId="4" fillId="0" borderId="0" xfId="0" applyFont="1" applyBorder="1" applyAlignment="1">
      <alignment/>
    </xf>
    <xf numFmtId="0" fontId="5" fillId="0" borderId="0" xfId="45" applyFont="1" applyBorder="1" applyAlignment="1">
      <alignment horizontal="left"/>
      <protection/>
    </xf>
    <xf numFmtId="0" fontId="5" fillId="0" borderId="0" xfId="46" applyFont="1" applyBorder="1">
      <alignment/>
      <protection/>
    </xf>
    <xf numFmtId="0" fontId="4" fillId="0" borderId="0" xfId="46" applyFont="1">
      <alignment/>
      <protection/>
    </xf>
    <xf numFmtId="0" fontId="7" fillId="0" borderId="0" xfId="46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46" applyFont="1" applyBorder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5" fillId="0" borderId="0" xfId="38" applyNumberFormat="1" applyFont="1" applyBorder="1" applyAlignment="1">
      <alignment vertical="center"/>
    </xf>
    <xf numFmtId="0" fontId="5" fillId="0" borderId="0" xfId="46" applyFont="1" applyBorder="1" applyAlignment="1">
      <alignment horizontal="left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0" xfId="46" applyFont="1" applyAlignment="1">
      <alignment horizontal="right" vertical="center"/>
      <protection/>
    </xf>
    <xf numFmtId="0" fontId="5" fillId="0" borderId="10" xfId="46" applyFont="1" applyBorder="1" applyAlignment="1">
      <alignment vertical="center"/>
      <protection/>
    </xf>
    <xf numFmtId="0" fontId="5" fillId="0" borderId="11" xfId="46" applyFont="1" applyBorder="1" applyAlignment="1">
      <alignment vertical="center"/>
      <protection/>
    </xf>
    <xf numFmtId="0" fontId="9" fillId="0" borderId="0" xfId="46" applyFont="1" applyAlignment="1">
      <alignment vertical="center"/>
      <protection/>
    </xf>
    <xf numFmtId="2" fontId="9" fillId="0" borderId="0" xfId="46" applyNumberFormat="1" applyFont="1" applyAlignment="1">
      <alignment vertical="center"/>
      <protection/>
    </xf>
    <xf numFmtId="2" fontId="9" fillId="0" borderId="10" xfId="46" applyNumberFormat="1" applyFont="1" applyBorder="1" applyAlignment="1">
      <alignment vertical="center"/>
      <protection/>
    </xf>
    <xf numFmtId="2" fontId="9" fillId="0" borderId="11" xfId="46" applyNumberFormat="1" applyFont="1" applyBorder="1" applyAlignment="1">
      <alignment vertical="center"/>
      <protection/>
    </xf>
    <xf numFmtId="193" fontId="5" fillId="0" borderId="12" xfId="0" applyNumberFormat="1" applyFont="1" applyFill="1" applyBorder="1" applyAlignment="1">
      <alignment horizontal="right"/>
    </xf>
    <xf numFmtId="2" fontId="5" fillId="0" borderId="0" xfId="46" applyNumberFormat="1" applyFont="1" applyAlignment="1">
      <alignment vertical="center"/>
      <protection/>
    </xf>
    <xf numFmtId="188" fontId="5" fillId="0" borderId="0" xfId="46" applyNumberFormat="1" applyFont="1" applyAlignment="1">
      <alignment vertical="center"/>
      <protection/>
    </xf>
    <xf numFmtId="2" fontId="5" fillId="0" borderId="10" xfId="46" applyNumberFormat="1" applyFont="1" applyBorder="1" applyAlignment="1">
      <alignment vertical="center"/>
      <protection/>
    </xf>
    <xf numFmtId="188" fontId="5" fillId="0" borderId="10" xfId="46" applyNumberFormat="1" applyFont="1" applyBorder="1" applyAlignment="1">
      <alignment vertical="center"/>
      <protection/>
    </xf>
    <xf numFmtId="2" fontId="5" fillId="0" borderId="11" xfId="46" applyNumberFormat="1" applyFont="1" applyBorder="1" applyAlignment="1">
      <alignment vertical="center"/>
      <protection/>
    </xf>
    <xf numFmtId="188" fontId="5" fillId="0" borderId="11" xfId="46" applyNumberFormat="1" applyFont="1" applyBorder="1" applyAlignment="1">
      <alignment vertical="center"/>
      <protection/>
    </xf>
    <xf numFmtId="1" fontId="9" fillId="0" borderId="0" xfId="46" applyNumberFormat="1" applyFont="1" applyAlignment="1">
      <alignment vertical="center"/>
      <protection/>
    </xf>
    <xf numFmtId="1" fontId="9" fillId="0" borderId="10" xfId="46" applyNumberFormat="1" applyFont="1" applyBorder="1" applyAlignment="1">
      <alignment vertical="center"/>
      <protection/>
    </xf>
    <xf numFmtId="1" fontId="9" fillId="0" borderId="11" xfId="46" applyNumberFormat="1" applyFont="1" applyBorder="1" applyAlignment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/>
    </xf>
    <xf numFmtId="1" fontId="18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2" fontId="0" fillId="0" borderId="14" xfId="0" applyNumberForma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0" xfId="0" applyAlignment="1" applyProtection="1">
      <alignment horizontal="right"/>
      <protection/>
    </xf>
    <xf numFmtId="2" fontId="0" fillId="0" borderId="14" xfId="0" applyNumberFormat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1" fontId="18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4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12" fillId="0" borderId="0" xfId="0" applyFont="1" applyAlignment="1" applyProtection="1">
      <alignment vertical="center"/>
      <protection/>
    </xf>
    <xf numFmtId="194" fontId="15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0" fontId="15" fillId="0" borderId="0" xfId="0" applyNumberFormat="1" applyFont="1" applyFill="1" applyAlignment="1" applyProtection="1">
      <alignment horizontal="left" vertical="center"/>
      <protection locked="0"/>
    </xf>
    <xf numFmtId="0" fontId="16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21" fillId="0" borderId="13" xfId="0" applyFont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0" fontId="17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187" fontId="15" fillId="0" borderId="0" xfId="0" applyNumberFormat="1" applyFont="1" applyFill="1" applyAlignment="1" applyProtection="1">
      <alignment horizontal="left" vertical="center"/>
      <protection locked="0"/>
    </xf>
    <xf numFmtId="187" fontId="16" fillId="0" borderId="0" xfId="0" applyNumberFormat="1" applyFont="1" applyFill="1" applyAlignment="1" applyProtection="1">
      <alignment horizontal="left" vertical="center"/>
      <protection locked="0"/>
    </xf>
    <xf numFmtId="2" fontId="0" fillId="0" borderId="0" xfId="0" applyNumberFormat="1" applyAlignment="1">
      <alignment horizontal="right" vertical="center"/>
    </xf>
    <xf numFmtId="0" fontId="21" fillId="0" borderId="13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94" fontId="15" fillId="0" borderId="0" xfId="0" applyNumberFormat="1" applyFont="1" applyAlignment="1" applyProtection="1">
      <alignment horizontal="left" vertical="center"/>
      <protection locked="0"/>
    </xf>
    <xf numFmtId="194" fontId="0" fillId="0" borderId="0" xfId="0" applyNumberForma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_ตัวอย่างใบปะหน้า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LISTSTAT" xfId="45"/>
    <cellStyle name="ปกติ_ตัวอย่างใบปะหน้า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2;&#3585;&#3629;&#3609;&#3619;&#3634;&#3618;&#3623;&#3633;&#3609;\&#3605;&#3632;&#3585;&#3629;&#3609;&#3619;&#3634;&#3618;&#3623;&#3633;&#3609;\C-from%20Station%202007\&#3649;&#3617;&#3656;&#3609;&#3657;&#3635;&#3618;&#3617;\STREAMGH1%20-%20Y.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4.&#3591;&#3634;&#3609;&#3605;&#3632;&#3585;&#3629;&#3609;&#3649;&#3621;&#3632;&#3588;&#3640;&#3603;&#3616;&#3634;&#3614;&#3609;&#3657;&#3635;\sed\C%20-%20From%20%20Station%20%202016\&#3649;&#3617;&#3656;&#3609;&#3657;&#3635;&#3618;&#3617;\STREAMGH1-%20Y.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7\3.&#3649;&#3617;&#3656;&#3609;&#3657;&#3635;&#3618;&#3617;\STREAMGH1-%20Y.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49;&#3617;&#3656;&#3609;&#3657;&#3635;&#3618;&#3617;\STREAMGH1-%20Y.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49;&#3617;&#3656;&#3609;&#3657;&#3635;&#3618;&#3617;\STREAMGH1-%20Y.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18;&#3617;\STREAMGH1%20-%20Y.%2024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18;&#3617;\STREAMGH1%20-%20Y.%2024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18;&#3617;\STREAMGH1%20-%20Y.%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Y.1C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0.26</v>
          </cell>
          <cell r="D9">
            <v>0.03</v>
          </cell>
          <cell r="E9">
            <v>10.53</v>
          </cell>
          <cell r="F9">
            <v>17.46</v>
          </cell>
          <cell r="G9">
            <v>0.6</v>
          </cell>
          <cell r="H9">
            <v>7.78</v>
          </cell>
          <cell r="I9">
            <v>9.66</v>
          </cell>
          <cell r="J9">
            <v>1.3</v>
          </cell>
          <cell r="K9">
            <v>2.81</v>
          </cell>
          <cell r="L9">
            <v>3.96</v>
          </cell>
          <cell r="M9">
            <v>1.91</v>
          </cell>
          <cell r="N9">
            <v>1.14</v>
          </cell>
        </row>
        <row r="10">
          <cell r="C10">
            <v>0.26</v>
          </cell>
          <cell r="D10">
            <v>0.03</v>
          </cell>
          <cell r="E10">
            <v>6.34</v>
          </cell>
          <cell r="F10">
            <v>19.49</v>
          </cell>
          <cell r="G10">
            <v>0.36</v>
          </cell>
          <cell r="H10">
            <v>7.54</v>
          </cell>
          <cell r="I10">
            <v>7.06</v>
          </cell>
          <cell r="J10">
            <v>1.46</v>
          </cell>
          <cell r="K10">
            <v>4</v>
          </cell>
          <cell r="L10">
            <v>3.96</v>
          </cell>
          <cell r="M10">
            <v>1.88</v>
          </cell>
          <cell r="N10">
            <v>1.14</v>
          </cell>
        </row>
        <row r="11">
          <cell r="C11">
            <v>0.24</v>
          </cell>
          <cell r="D11">
            <v>0.03</v>
          </cell>
          <cell r="E11">
            <v>4.1</v>
          </cell>
          <cell r="F11">
            <v>6.82</v>
          </cell>
          <cell r="G11">
            <v>0.44</v>
          </cell>
          <cell r="H11">
            <v>7.3</v>
          </cell>
          <cell r="I11">
            <v>19.49</v>
          </cell>
          <cell r="J11">
            <v>1.38</v>
          </cell>
          <cell r="K11">
            <v>3.32</v>
          </cell>
          <cell r="L11">
            <v>3.92</v>
          </cell>
          <cell r="M11">
            <v>1.85</v>
          </cell>
          <cell r="N11">
            <v>1.14</v>
          </cell>
        </row>
        <row r="12">
          <cell r="C12">
            <v>0.2</v>
          </cell>
          <cell r="D12">
            <v>0.17</v>
          </cell>
          <cell r="E12">
            <v>3.38</v>
          </cell>
          <cell r="F12">
            <v>7.54</v>
          </cell>
          <cell r="G12">
            <v>1.65</v>
          </cell>
          <cell r="H12">
            <v>5.9</v>
          </cell>
          <cell r="I12">
            <v>12.64</v>
          </cell>
          <cell r="J12">
            <v>1.36</v>
          </cell>
          <cell r="K12">
            <v>3.92</v>
          </cell>
          <cell r="L12">
            <v>3.88</v>
          </cell>
          <cell r="M12">
            <v>1.79</v>
          </cell>
          <cell r="N12">
            <v>1.08</v>
          </cell>
        </row>
        <row r="13">
          <cell r="C13">
            <v>0.17</v>
          </cell>
          <cell r="D13">
            <v>1.02</v>
          </cell>
          <cell r="E13">
            <v>2.66</v>
          </cell>
          <cell r="F13">
            <v>5.3</v>
          </cell>
          <cell r="G13">
            <v>0.7</v>
          </cell>
          <cell r="H13">
            <v>5.3</v>
          </cell>
          <cell r="I13">
            <v>10.24</v>
          </cell>
          <cell r="J13">
            <v>1.34</v>
          </cell>
          <cell r="K13">
            <v>4.18</v>
          </cell>
          <cell r="L13">
            <v>3.88</v>
          </cell>
          <cell r="M13">
            <v>1.76</v>
          </cell>
          <cell r="N13">
            <v>0.74</v>
          </cell>
        </row>
        <row r="14">
          <cell r="C14">
            <v>0.17</v>
          </cell>
          <cell r="D14">
            <v>0.92</v>
          </cell>
          <cell r="E14">
            <v>1.52</v>
          </cell>
          <cell r="F14">
            <v>24</v>
          </cell>
          <cell r="G14">
            <v>0.85</v>
          </cell>
          <cell r="H14">
            <v>5.9</v>
          </cell>
          <cell r="I14">
            <v>39.7</v>
          </cell>
          <cell r="J14">
            <v>1.3</v>
          </cell>
          <cell r="K14">
            <v>4.18</v>
          </cell>
          <cell r="L14">
            <v>3.68</v>
          </cell>
          <cell r="M14">
            <v>1.73</v>
          </cell>
          <cell r="N14">
            <v>0.74</v>
          </cell>
        </row>
        <row r="15">
          <cell r="C15">
            <v>0.17</v>
          </cell>
          <cell r="D15">
            <v>0.8</v>
          </cell>
          <cell r="E15">
            <v>2.3</v>
          </cell>
          <cell r="F15">
            <v>18.63</v>
          </cell>
          <cell r="G15">
            <v>0.6</v>
          </cell>
          <cell r="H15">
            <v>9.08</v>
          </cell>
          <cell r="I15">
            <v>26</v>
          </cell>
          <cell r="J15">
            <v>1.26</v>
          </cell>
          <cell r="K15">
            <v>4.18</v>
          </cell>
          <cell r="L15">
            <v>3.68</v>
          </cell>
          <cell r="M15">
            <v>1.7</v>
          </cell>
          <cell r="N15">
            <v>0.7</v>
          </cell>
        </row>
        <row r="16">
          <cell r="C16">
            <v>0.17</v>
          </cell>
          <cell r="D16">
            <v>0.52</v>
          </cell>
          <cell r="E16">
            <v>4.3</v>
          </cell>
          <cell r="F16">
            <v>13.26</v>
          </cell>
          <cell r="G16">
            <v>0.46</v>
          </cell>
          <cell r="H16">
            <v>22.07</v>
          </cell>
          <cell r="I16">
            <v>12.33</v>
          </cell>
          <cell r="J16">
            <v>1.22</v>
          </cell>
          <cell r="K16">
            <v>3.96</v>
          </cell>
          <cell r="L16">
            <v>3.8</v>
          </cell>
          <cell r="M16">
            <v>1.64</v>
          </cell>
          <cell r="N16">
            <v>0.72</v>
          </cell>
        </row>
        <row r="17">
          <cell r="C17">
            <v>0.17</v>
          </cell>
          <cell r="D17">
            <v>0.42</v>
          </cell>
          <cell r="E17">
            <v>3.92</v>
          </cell>
          <cell r="F17">
            <v>8.26</v>
          </cell>
          <cell r="G17">
            <v>0.46</v>
          </cell>
          <cell r="H17">
            <v>14.5</v>
          </cell>
          <cell r="I17">
            <v>8.02</v>
          </cell>
          <cell r="J17">
            <v>1.2</v>
          </cell>
          <cell r="K17">
            <v>3.36</v>
          </cell>
          <cell r="L17">
            <v>3.8</v>
          </cell>
          <cell r="M17">
            <v>1.58</v>
          </cell>
          <cell r="N17">
            <v>0.72</v>
          </cell>
        </row>
        <row r="18">
          <cell r="C18">
            <v>0.17</v>
          </cell>
          <cell r="D18">
            <v>0.36</v>
          </cell>
          <cell r="E18">
            <v>2.84</v>
          </cell>
          <cell r="F18">
            <v>9.08</v>
          </cell>
          <cell r="G18">
            <v>1.13</v>
          </cell>
          <cell r="H18">
            <v>12.95</v>
          </cell>
          <cell r="I18">
            <v>9.08</v>
          </cell>
          <cell r="J18">
            <v>1.2</v>
          </cell>
          <cell r="K18">
            <v>3.02</v>
          </cell>
          <cell r="L18">
            <v>4.32</v>
          </cell>
          <cell r="M18">
            <v>1.49</v>
          </cell>
          <cell r="N18">
            <v>0.72</v>
          </cell>
        </row>
        <row r="20">
          <cell r="C20">
            <v>0.17</v>
          </cell>
          <cell r="D20">
            <v>0.34</v>
          </cell>
          <cell r="E20">
            <v>2.17</v>
          </cell>
          <cell r="F20">
            <v>5.9</v>
          </cell>
          <cell r="G20">
            <v>2.04</v>
          </cell>
          <cell r="H20">
            <v>88</v>
          </cell>
          <cell r="I20">
            <v>9.08</v>
          </cell>
          <cell r="J20">
            <v>1.18</v>
          </cell>
          <cell r="K20">
            <v>3.24</v>
          </cell>
          <cell r="L20">
            <v>4.05</v>
          </cell>
          <cell r="M20">
            <v>1.43</v>
          </cell>
          <cell r="N20">
            <v>0.74</v>
          </cell>
        </row>
        <row r="21">
          <cell r="C21">
            <v>0.17</v>
          </cell>
          <cell r="D21">
            <v>0.3</v>
          </cell>
          <cell r="E21">
            <v>1.65</v>
          </cell>
          <cell r="F21">
            <v>4.1</v>
          </cell>
          <cell r="G21">
            <v>3.02</v>
          </cell>
          <cell r="H21">
            <v>95</v>
          </cell>
          <cell r="I21">
            <v>7.3</v>
          </cell>
          <cell r="J21">
            <v>1.24</v>
          </cell>
          <cell r="K21">
            <v>3.05</v>
          </cell>
          <cell r="L21">
            <v>4.72</v>
          </cell>
          <cell r="M21">
            <v>1.4</v>
          </cell>
          <cell r="N21">
            <v>0.74</v>
          </cell>
        </row>
        <row r="22">
          <cell r="C22">
            <v>0.17</v>
          </cell>
          <cell r="D22">
            <v>0.26</v>
          </cell>
          <cell r="E22">
            <v>1.78</v>
          </cell>
          <cell r="F22">
            <v>3.56</v>
          </cell>
          <cell r="G22">
            <v>1.91</v>
          </cell>
          <cell r="H22">
            <v>33.7</v>
          </cell>
          <cell r="I22">
            <v>5.7</v>
          </cell>
          <cell r="J22">
            <v>1.16</v>
          </cell>
          <cell r="K22">
            <v>2.93</v>
          </cell>
          <cell r="L22">
            <v>4.95</v>
          </cell>
          <cell r="M22">
            <v>1.43</v>
          </cell>
          <cell r="N22">
            <v>0.74</v>
          </cell>
        </row>
        <row r="23">
          <cell r="C23">
            <v>0.17</v>
          </cell>
          <cell r="D23">
            <v>0.24</v>
          </cell>
          <cell r="E23">
            <v>2.48</v>
          </cell>
          <cell r="F23">
            <v>3.56</v>
          </cell>
          <cell r="G23">
            <v>1.52</v>
          </cell>
          <cell r="H23">
            <v>27.5</v>
          </cell>
          <cell r="I23">
            <v>3.92</v>
          </cell>
          <cell r="J23">
            <v>1.16</v>
          </cell>
          <cell r="K23">
            <v>2.99</v>
          </cell>
          <cell r="L23">
            <v>5.15</v>
          </cell>
          <cell r="M23">
            <v>1.4</v>
          </cell>
          <cell r="N23">
            <v>0.74</v>
          </cell>
        </row>
        <row r="24">
          <cell r="C24">
            <v>0.17</v>
          </cell>
          <cell r="D24">
            <v>0.2</v>
          </cell>
          <cell r="E24">
            <v>1.13</v>
          </cell>
          <cell r="F24">
            <v>2.17</v>
          </cell>
          <cell r="G24">
            <v>35.5</v>
          </cell>
          <cell r="H24">
            <v>25</v>
          </cell>
          <cell r="I24">
            <v>3.02</v>
          </cell>
          <cell r="J24">
            <v>1.2</v>
          </cell>
          <cell r="K24">
            <v>3.28</v>
          </cell>
          <cell r="L24">
            <v>4.68</v>
          </cell>
          <cell r="M24">
            <v>1.36</v>
          </cell>
          <cell r="N24">
            <v>0.74</v>
          </cell>
        </row>
        <row r="25">
          <cell r="C25">
            <v>0.17</v>
          </cell>
          <cell r="D25">
            <v>0.19</v>
          </cell>
          <cell r="E25">
            <v>0.9</v>
          </cell>
          <cell r="F25">
            <v>1.52</v>
          </cell>
          <cell r="G25">
            <v>13.57</v>
          </cell>
          <cell r="H25">
            <v>20.35</v>
          </cell>
          <cell r="I25">
            <v>2.04</v>
          </cell>
          <cell r="J25">
            <v>1.22</v>
          </cell>
          <cell r="K25">
            <v>3.68</v>
          </cell>
          <cell r="L25">
            <v>4.41</v>
          </cell>
          <cell r="M25">
            <v>1.24</v>
          </cell>
          <cell r="N25">
            <v>0.72</v>
          </cell>
        </row>
        <row r="26">
          <cell r="C26">
            <v>0.17</v>
          </cell>
          <cell r="D26">
            <v>0.19</v>
          </cell>
          <cell r="E26">
            <v>3.56</v>
          </cell>
          <cell r="F26">
            <v>1.39</v>
          </cell>
          <cell r="G26">
            <v>70</v>
          </cell>
          <cell r="H26">
            <v>12.33</v>
          </cell>
          <cell r="I26">
            <v>1.65</v>
          </cell>
          <cell r="J26">
            <v>1.2</v>
          </cell>
          <cell r="K26">
            <v>4.09</v>
          </cell>
          <cell r="L26">
            <v>3.68</v>
          </cell>
          <cell r="M26">
            <v>1.22</v>
          </cell>
          <cell r="N26">
            <v>0.72</v>
          </cell>
        </row>
        <row r="27">
          <cell r="C27">
            <v>0.14</v>
          </cell>
          <cell r="D27">
            <v>0.19</v>
          </cell>
          <cell r="E27">
            <v>2.04</v>
          </cell>
          <cell r="F27">
            <v>1.26</v>
          </cell>
          <cell r="G27">
            <v>55.75</v>
          </cell>
          <cell r="H27">
            <v>10.82</v>
          </cell>
          <cell r="I27">
            <v>1.13</v>
          </cell>
          <cell r="J27">
            <v>1.18</v>
          </cell>
          <cell r="K27">
            <v>4.36</v>
          </cell>
          <cell r="L27">
            <v>3.88</v>
          </cell>
          <cell r="M27">
            <v>1.2</v>
          </cell>
          <cell r="N27">
            <v>0.72</v>
          </cell>
        </row>
        <row r="28">
          <cell r="C28">
            <v>0.1</v>
          </cell>
          <cell r="D28">
            <v>0.18</v>
          </cell>
          <cell r="E28">
            <v>1.91</v>
          </cell>
          <cell r="F28">
            <v>1</v>
          </cell>
          <cell r="G28">
            <v>28.5</v>
          </cell>
          <cell r="H28">
            <v>10.53</v>
          </cell>
          <cell r="I28">
            <v>0.9</v>
          </cell>
          <cell r="J28">
            <v>1.16</v>
          </cell>
          <cell r="K28">
            <v>4.23</v>
          </cell>
          <cell r="L28">
            <v>3.72</v>
          </cell>
          <cell r="M28">
            <v>1.2</v>
          </cell>
          <cell r="N28">
            <v>0.74</v>
          </cell>
        </row>
        <row r="29">
          <cell r="C29">
            <v>0.14</v>
          </cell>
          <cell r="D29">
            <v>0.18</v>
          </cell>
          <cell r="E29">
            <v>5.7</v>
          </cell>
          <cell r="F29">
            <v>0.95</v>
          </cell>
          <cell r="G29">
            <v>73.5</v>
          </cell>
          <cell r="H29">
            <v>9.08</v>
          </cell>
          <cell r="I29">
            <v>0.9</v>
          </cell>
          <cell r="J29">
            <v>1.16</v>
          </cell>
          <cell r="K29">
            <v>4.05</v>
          </cell>
          <cell r="L29">
            <v>3.48</v>
          </cell>
          <cell r="M29">
            <v>1.18</v>
          </cell>
          <cell r="N29">
            <v>0.74</v>
          </cell>
        </row>
        <row r="31">
          <cell r="C31">
            <v>0.1</v>
          </cell>
          <cell r="D31">
            <v>0.22</v>
          </cell>
          <cell r="E31">
            <v>10.82</v>
          </cell>
          <cell r="F31">
            <v>0.8</v>
          </cell>
          <cell r="G31">
            <v>36.7</v>
          </cell>
          <cell r="H31">
            <v>14.87</v>
          </cell>
          <cell r="I31">
            <v>0.9</v>
          </cell>
          <cell r="J31">
            <v>1.14</v>
          </cell>
          <cell r="K31">
            <v>3.96</v>
          </cell>
          <cell r="L31">
            <v>3.4</v>
          </cell>
          <cell r="M31">
            <v>1.49</v>
          </cell>
          <cell r="N31">
            <v>0.72</v>
          </cell>
        </row>
        <row r="32">
          <cell r="C32">
            <v>0.08</v>
          </cell>
          <cell r="D32">
            <v>0.28</v>
          </cell>
          <cell r="E32">
            <v>6.34</v>
          </cell>
          <cell r="F32">
            <v>0.46</v>
          </cell>
          <cell r="G32">
            <v>11.71</v>
          </cell>
          <cell r="H32">
            <v>9.66</v>
          </cell>
          <cell r="I32">
            <v>0.85</v>
          </cell>
          <cell r="J32">
            <v>1.16</v>
          </cell>
          <cell r="K32">
            <v>3.8</v>
          </cell>
          <cell r="L32">
            <v>3.17</v>
          </cell>
          <cell r="M32">
            <v>1.7</v>
          </cell>
          <cell r="N32">
            <v>0.72</v>
          </cell>
        </row>
        <row r="33">
          <cell r="C33">
            <v>0.05</v>
          </cell>
          <cell r="D33">
            <v>0.34</v>
          </cell>
          <cell r="E33">
            <v>4.3</v>
          </cell>
          <cell r="F33">
            <v>0.29</v>
          </cell>
          <cell r="G33">
            <v>20.35</v>
          </cell>
          <cell r="H33">
            <v>9.08</v>
          </cell>
          <cell r="I33">
            <v>0.85</v>
          </cell>
          <cell r="J33">
            <v>1.18</v>
          </cell>
          <cell r="K33">
            <v>3.48</v>
          </cell>
          <cell r="L33">
            <v>2.84</v>
          </cell>
          <cell r="M33">
            <v>1.36</v>
          </cell>
          <cell r="N33">
            <v>0.72</v>
          </cell>
        </row>
        <row r="34">
          <cell r="C34">
            <v>0.04</v>
          </cell>
          <cell r="D34">
            <v>0.4</v>
          </cell>
          <cell r="E34">
            <v>3.92</v>
          </cell>
          <cell r="F34">
            <v>0.5</v>
          </cell>
          <cell r="G34">
            <v>15.24</v>
          </cell>
          <cell r="H34">
            <v>8.5</v>
          </cell>
          <cell r="I34">
            <v>3.38</v>
          </cell>
          <cell r="J34">
            <v>1.43</v>
          </cell>
          <cell r="K34">
            <v>3.28</v>
          </cell>
          <cell r="L34">
            <v>2.81</v>
          </cell>
          <cell r="M34">
            <v>1.32</v>
          </cell>
          <cell r="N34">
            <v>0.72</v>
          </cell>
        </row>
        <row r="35">
          <cell r="C35">
            <v>0.04</v>
          </cell>
          <cell r="D35">
            <v>0.46</v>
          </cell>
          <cell r="E35">
            <v>6.82</v>
          </cell>
          <cell r="F35">
            <v>0.44</v>
          </cell>
          <cell r="G35">
            <v>9.66</v>
          </cell>
          <cell r="H35">
            <v>27</v>
          </cell>
          <cell r="I35">
            <v>2.3</v>
          </cell>
          <cell r="J35">
            <v>2.09</v>
          </cell>
          <cell r="K35">
            <v>3.8</v>
          </cell>
          <cell r="L35">
            <v>2.75</v>
          </cell>
          <cell r="M35">
            <v>1.26</v>
          </cell>
          <cell r="N35">
            <v>0.72</v>
          </cell>
        </row>
        <row r="36">
          <cell r="C36">
            <v>0.04</v>
          </cell>
          <cell r="D36">
            <v>0.58</v>
          </cell>
          <cell r="E36">
            <v>4.5</v>
          </cell>
          <cell r="F36">
            <v>0.36</v>
          </cell>
          <cell r="G36">
            <v>8.79</v>
          </cell>
          <cell r="H36">
            <v>25</v>
          </cell>
          <cell r="I36">
            <v>1.39</v>
          </cell>
          <cell r="J36">
            <v>2.36</v>
          </cell>
          <cell r="K36">
            <v>3.64</v>
          </cell>
          <cell r="L36">
            <v>2.66</v>
          </cell>
          <cell r="M36">
            <v>1.14</v>
          </cell>
          <cell r="N36">
            <v>0.72</v>
          </cell>
        </row>
        <row r="37">
          <cell r="C37">
            <v>0.03</v>
          </cell>
          <cell r="D37">
            <v>0.4</v>
          </cell>
          <cell r="E37">
            <v>4.5</v>
          </cell>
          <cell r="F37">
            <v>0.27</v>
          </cell>
          <cell r="G37">
            <v>11.11</v>
          </cell>
          <cell r="H37">
            <v>10.53</v>
          </cell>
          <cell r="I37">
            <v>0.95</v>
          </cell>
          <cell r="J37">
            <v>2.57</v>
          </cell>
          <cell r="K37">
            <v>3.56</v>
          </cell>
          <cell r="L37">
            <v>2.45</v>
          </cell>
          <cell r="M37">
            <v>1.12</v>
          </cell>
          <cell r="N37">
            <v>0.74</v>
          </cell>
        </row>
        <row r="38">
          <cell r="C38">
            <v>0.03</v>
          </cell>
          <cell r="D38">
            <v>0.28</v>
          </cell>
          <cell r="E38">
            <v>4.3</v>
          </cell>
          <cell r="F38">
            <v>0.28</v>
          </cell>
          <cell r="G38">
            <v>32</v>
          </cell>
          <cell r="H38">
            <v>7.54</v>
          </cell>
          <cell r="I38">
            <v>0.72</v>
          </cell>
          <cell r="J38">
            <v>2.66</v>
          </cell>
          <cell r="K38">
            <v>3.52</v>
          </cell>
          <cell r="L38">
            <v>2.3</v>
          </cell>
          <cell r="M38">
            <v>1.12</v>
          </cell>
          <cell r="N38">
            <v>0.74</v>
          </cell>
        </row>
        <row r="39">
          <cell r="C39">
            <v>0.03</v>
          </cell>
          <cell r="D39">
            <v>0.22</v>
          </cell>
          <cell r="E39">
            <v>4.5</v>
          </cell>
          <cell r="F39">
            <v>0.29</v>
          </cell>
          <cell r="G39">
            <v>17.83</v>
          </cell>
          <cell r="H39">
            <v>6.1</v>
          </cell>
          <cell r="I39">
            <v>1.34</v>
          </cell>
          <cell r="J39">
            <v>2.6</v>
          </cell>
          <cell r="K39">
            <v>3.56</v>
          </cell>
          <cell r="L39">
            <v>2.03</v>
          </cell>
          <cell r="M39" t="str">
            <v/>
          </cell>
          <cell r="N39">
            <v>0.74</v>
          </cell>
        </row>
        <row r="40">
          <cell r="C40">
            <v>0.03</v>
          </cell>
          <cell r="D40">
            <v>0.19</v>
          </cell>
          <cell r="E40">
            <v>4.9</v>
          </cell>
          <cell r="F40">
            <v>0.27</v>
          </cell>
          <cell r="G40">
            <v>12.64</v>
          </cell>
          <cell r="H40">
            <v>10.24</v>
          </cell>
          <cell r="I40">
            <v>1.43</v>
          </cell>
          <cell r="J40">
            <v>2.57</v>
          </cell>
          <cell r="K40">
            <v>3.52</v>
          </cell>
          <cell r="L40">
            <v>1.91</v>
          </cell>
          <cell r="N40">
            <v>0.72</v>
          </cell>
        </row>
        <row r="41">
          <cell r="D41">
            <v>7.06</v>
          </cell>
          <cell r="F41">
            <v>0.26</v>
          </cell>
          <cell r="G41">
            <v>9.08</v>
          </cell>
          <cell r="I41">
            <v>1.3</v>
          </cell>
          <cell r="K41">
            <v>3.64</v>
          </cell>
          <cell r="L41">
            <v>1.91</v>
          </cell>
          <cell r="N41">
            <v>0.72</v>
          </cell>
        </row>
      </sheetData>
      <sheetData sheetId="19">
        <row r="3">
          <cell r="AG3" t="str">
            <v>Mae Nam Pi</v>
          </cell>
          <cell r="AH3" t="str">
            <v>Yom</v>
          </cell>
          <cell r="AI3" t="str">
            <v>Yom</v>
          </cell>
          <cell r="AJ3">
            <v>2016</v>
          </cell>
        </row>
        <row r="4">
          <cell r="AG4" t="str">
            <v>Ban Mang,  Chiang Muan, Phayao,Y.24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0.02</v>
          </cell>
          <cell r="D9">
            <v>0.11</v>
          </cell>
          <cell r="E9">
            <v>0.34</v>
          </cell>
          <cell r="F9">
            <v>0.52</v>
          </cell>
          <cell r="G9">
            <v>7.5</v>
          </cell>
          <cell r="H9">
            <v>30.5</v>
          </cell>
          <cell r="I9">
            <v>24.25</v>
          </cell>
          <cell r="J9">
            <v>13.32</v>
          </cell>
          <cell r="K9">
            <v>0.46</v>
          </cell>
          <cell r="L9">
            <v>0.49</v>
          </cell>
          <cell r="M9">
            <v>0.07</v>
          </cell>
          <cell r="N9">
            <v>2</v>
          </cell>
        </row>
        <row r="10">
          <cell r="C10">
            <v>0.05</v>
          </cell>
          <cell r="D10">
            <v>0.09</v>
          </cell>
          <cell r="E10">
            <v>0.25</v>
          </cell>
          <cell r="F10">
            <v>0.46</v>
          </cell>
          <cell r="G10">
            <v>6.45</v>
          </cell>
          <cell r="H10">
            <v>22.82</v>
          </cell>
          <cell r="I10">
            <v>19.13</v>
          </cell>
          <cell r="J10">
            <v>4.35</v>
          </cell>
          <cell r="K10">
            <v>0.46</v>
          </cell>
          <cell r="L10">
            <v>0.38</v>
          </cell>
          <cell r="M10">
            <v>0.06</v>
          </cell>
          <cell r="N10">
            <v>1.7</v>
          </cell>
        </row>
        <row r="11">
          <cell r="C11">
            <v>0.05</v>
          </cell>
          <cell r="D11">
            <v>0.08</v>
          </cell>
          <cell r="E11">
            <v>0.23</v>
          </cell>
          <cell r="F11">
            <v>0.35</v>
          </cell>
          <cell r="G11">
            <v>4.35</v>
          </cell>
          <cell r="H11">
            <v>19.5</v>
          </cell>
          <cell r="I11">
            <v>68.75</v>
          </cell>
          <cell r="J11">
            <v>4.35</v>
          </cell>
          <cell r="K11">
            <v>0.38</v>
          </cell>
          <cell r="L11">
            <v>0.33</v>
          </cell>
          <cell r="M11">
            <v>0.06</v>
          </cell>
          <cell r="N11">
            <v>1.58</v>
          </cell>
        </row>
        <row r="12">
          <cell r="C12">
            <v>0.05</v>
          </cell>
          <cell r="D12">
            <v>0.06</v>
          </cell>
          <cell r="E12">
            <v>0.2</v>
          </cell>
          <cell r="F12">
            <v>0.29</v>
          </cell>
          <cell r="G12">
            <v>3.6</v>
          </cell>
          <cell r="H12">
            <v>16.91</v>
          </cell>
          <cell r="I12">
            <v>46.85</v>
          </cell>
          <cell r="J12">
            <v>3.8</v>
          </cell>
          <cell r="K12">
            <v>0.32</v>
          </cell>
          <cell r="L12">
            <v>0.31</v>
          </cell>
          <cell r="M12">
            <v>0.05</v>
          </cell>
          <cell r="N12">
            <v>1.46</v>
          </cell>
        </row>
        <row r="13">
          <cell r="C13">
            <v>0.04</v>
          </cell>
          <cell r="D13">
            <v>0.06</v>
          </cell>
          <cell r="E13">
            <v>0.18</v>
          </cell>
          <cell r="F13">
            <v>0.3</v>
          </cell>
          <cell r="G13">
            <v>3</v>
          </cell>
          <cell r="H13">
            <v>15.8</v>
          </cell>
          <cell r="I13">
            <v>31.25</v>
          </cell>
          <cell r="J13">
            <v>3.8</v>
          </cell>
          <cell r="K13">
            <v>0.22</v>
          </cell>
          <cell r="L13">
            <v>0.3</v>
          </cell>
          <cell r="M13">
            <v>0.05</v>
          </cell>
          <cell r="N13">
            <v>1.43</v>
          </cell>
        </row>
        <row r="14">
          <cell r="C14">
            <v>0.04</v>
          </cell>
          <cell r="D14">
            <v>0.06</v>
          </cell>
          <cell r="E14">
            <v>0.17</v>
          </cell>
          <cell r="F14">
            <v>0.27</v>
          </cell>
          <cell r="G14">
            <v>3</v>
          </cell>
          <cell r="H14">
            <v>26.62</v>
          </cell>
          <cell r="I14">
            <v>28.05</v>
          </cell>
          <cell r="J14">
            <v>3.4</v>
          </cell>
          <cell r="K14">
            <v>0.26</v>
          </cell>
          <cell r="L14">
            <v>0.3</v>
          </cell>
          <cell r="M14">
            <v>0.06</v>
          </cell>
          <cell r="N14">
            <v>1.32</v>
          </cell>
        </row>
        <row r="15">
          <cell r="C15">
            <v>0.04</v>
          </cell>
          <cell r="D15">
            <v>0.06</v>
          </cell>
          <cell r="E15">
            <v>0.23</v>
          </cell>
          <cell r="F15">
            <v>0.25</v>
          </cell>
          <cell r="G15">
            <v>5.75</v>
          </cell>
          <cell r="H15">
            <v>84.85</v>
          </cell>
          <cell r="I15">
            <v>25.2</v>
          </cell>
          <cell r="J15">
            <v>3.4</v>
          </cell>
          <cell r="K15">
            <v>0.27</v>
          </cell>
          <cell r="L15">
            <v>0.3</v>
          </cell>
          <cell r="M15">
            <v>0.06</v>
          </cell>
          <cell r="N15">
            <v>1.3</v>
          </cell>
        </row>
        <row r="16">
          <cell r="C16">
            <v>0.09</v>
          </cell>
          <cell r="D16">
            <v>0.06</v>
          </cell>
          <cell r="E16">
            <v>24.25</v>
          </cell>
          <cell r="F16">
            <v>0.23</v>
          </cell>
          <cell r="G16">
            <v>4.35</v>
          </cell>
          <cell r="H16">
            <v>49.7</v>
          </cell>
          <cell r="I16">
            <v>24.73</v>
          </cell>
          <cell r="J16">
            <v>3.4</v>
          </cell>
          <cell r="K16">
            <v>0.25</v>
          </cell>
          <cell r="L16">
            <v>0.35</v>
          </cell>
          <cell r="M16">
            <v>0.05</v>
          </cell>
          <cell r="N16">
            <v>1.28</v>
          </cell>
        </row>
        <row r="17">
          <cell r="C17">
            <v>0.2</v>
          </cell>
          <cell r="D17">
            <v>0.06</v>
          </cell>
          <cell r="E17">
            <v>12.3</v>
          </cell>
          <cell r="F17">
            <v>0.22</v>
          </cell>
          <cell r="G17">
            <v>3.4</v>
          </cell>
          <cell r="H17">
            <v>34.25</v>
          </cell>
          <cell r="I17">
            <v>19.5</v>
          </cell>
          <cell r="J17">
            <v>3.2</v>
          </cell>
          <cell r="K17">
            <v>0.26</v>
          </cell>
          <cell r="L17">
            <v>0.4</v>
          </cell>
          <cell r="M17">
            <v>0.06</v>
          </cell>
          <cell r="N17">
            <v>1.26</v>
          </cell>
        </row>
        <row r="18">
          <cell r="C18">
            <v>0.07</v>
          </cell>
          <cell r="D18">
            <v>0.05</v>
          </cell>
          <cell r="E18">
            <v>3.4</v>
          </cell>
          <cell r="F18">
            <v>0.18</v>
          </cell>
          <cell r="G18">
            <v>2.4</v>
          </cell>
          <cell r="H18">
            <v>38</v>
          </cell>
          <cell r="I18">
            <v>24.25</v>
          </cell>
          <cell r="J18">
            <v>3.4</v>
          </cell>
          <cell r="K18">
            <v>0.23</v>
          </cell>
          <cell r="L18">
            <v>0.3</v>
          </cell>
          <cell r="M18">
            <v>0.07</v>
          </cell>
          <cell r="N18">
            <v>1.16</v>
          </cell>
        </row>
        <row r="20">
          <cell r="C20">
            <v>0.05</v>
          </cell>
          <cell r="D20">
            <v>0.06</v>
          </cell>
          <cell r="E20">
            <v>1.87</v>
          </cell>
          <cell r="F20">
            <v>0.4</v>
          </cell>
          <cell r="G20">
            <v>1.87</v>
          </cell>
          <cell r="H20">
            <v>27.1</v>
          </cell>
          <cell r="I20">
            <v>47.8</v>
          </cell>
          <cell r="J20">
            <v>3.2</v>
          </cell>
          <cell r="K20">
            <v>0.2</v>
          </cell>
          <cell r="L20">
            <v>0.27</v>
          </cell>
          <cell r="M20">
            <v>0.08</v>
          </cell>
          <cell r="N20">
            <v>1.2</v>
          </cell>
        </row>
        <row r="21">
          <cell r="C21">
            <v>0.05</v>
          </cell>
          <cell r="D21">
            <v>0.09</v>
          </cell>
          <cell r="E21">
            <v>0.67</v>
          </cell>
          <cell r="F21">
            <v>5.4</v>
          </cell>
          <cell r="G21">
            <v>1.61</v>
          </cell>
          <cell r="H21">
            <v>23.77</v>
          </cell>
          <cell r="I21">
            <v>27.58</v>
          </cell>
          <cell r="J21">
            <v>0.67</v>
          </cell>
          <cell r="K21">
            <v>0.2</v>
          </cell>
          <cell r="L21">
            <v>0.27</v>
          </cell>
          <cell r="M21">
            <v>0.08</v>
          </cell>
          <cell r="N21">
            <v>1.52</v>
          </cell>
        </row>
        <row r="22">
          <cell r="C22">
            <v>0.04</v>
          </cell>
          <cell r="D22">
            <v>0.08</v>
          </cell>
          <cell r="E22">
            <v>0.43</v>
          </cell>
          <cell r="F22">
            <v>19.5</v>
          </cell>
          <cell r="G22">
            <v>1.35</v>
          </cell>
          <cell r="H22">
            <v>20.45</v>
          </cell>
          <cell r="I22">
            <v>21.4</v>
          </cell>
          <cell r="J22">
            <v>0.46</v>
          </cell>
          <cell r="K22">
            <v>0.19</v>
          </cell>
          <cell r="L22">
            <v>0.25</v>
          </cell>
          <cell r="M22">
            <v>0.07</v>
          </cell>
          <cell r="N22">
            <v>1.52</v>
          </cell>
        </row>
        <row r="23">
          <cell r="C23">
            <v>0.05</v>
          </cell>
          <cell r="D23">
            <v>0.07</v>
          </cell>
          <cell r="E23">
            <v>0.39</v>
          </cell>
          <cell r="F23">
            <v>5.75</v>
          </cell>
          <cell r="G23">
            <v>0.83</v>
          </cell>
          <cell r="H23">
            <v>17.65</v>
          </cell>
          <cell r="I23">
            <v>19.5</v>
          </cell>
          <cell r="J23">
            <v>0.83</v>
          </cell>
          <cell r="K23">
            <v>0.19</v>
          </cell>
          <cell r="L23">
            <v>0.25</v>
          </cell>
          <cell r="M23">
            <v>0.07</v>
          </cell>
          <cell r="N23">
            <v>1.14</v>
          </cell>
        </row>
        <row r="24">
          <cell r="C24">
            <v>0.09</v>
          </cell>
          <cell r="D24">
            <v>0.07</v>
          </cell>
          <cell r="E24">
            <v>0.31</v>
          </cell>
          <cell r="F24">
            <v>60.15</v>
          </cell>
          <cell r="G24">
            <v>0.83</v>
          </cell>
          <cell r="H24">
            <v>17.28</v>
          </cell>
          <cell r="I24">
            <v>21.4</v>
          </cell>
          <cell r="J24">
            <v>1.61</v>
          </cell>
          <cell r="K24">
            <v>0.2</v>
          </cell>
          <cell r="L24">
            <v>0.23</v>
          </cell>
          <cell r="M24">
            <v>0.07</v>
          </cell>
          <cell r="N24">
            <v>1.08</v>
          </cell>
        </row>
        <row r="25">
          <cell r="C25">
            <v>0.58</v>
          </cell>
          <cell r="D25">
            <v>0.08</v>
          </cell>
          <cell r="E25">
            <v>0.26</v>
          </cell>
          <cell r="F25">
            <v>23.3</v>
          </cell>
          <cell r="G25">
            <v>2.2</v>
          </cell>
          <cell r="H25">
            <v>19.13</v>
          </cell>
          <cell r="I25">
            <v>20.92</v>
          </cell>
          <cell r="J25">
            <v>2.2</v>
          </cell>
          <cell r="K25">
            <v>0.21</v>
          </cell>
          <cell r="L25">
            <v>0.22</v>
          </cell>
          <cell r="M25">
            <v>0.07</v>
          </cell>
          <cell r="N25">
            <v>1.08</v>
          </cell>
        </row>
        <row r="26">
          <cell r="C26">
            <v>0.3</v>
          </cell>
          <cell r="D26">
            <v>0.16</v>
          </cell>
          <cell r="E26">
            <v>0.25</v>
          </cell>
          <cell r="F26">
            <v>19.97</v>
          </cell>
          <cell r="G26">
            <v>4.35</v>
          </cell>
          <cell r="H26">
            <v>34.25</v>
          </cell>
          <cell r="I26">
            <v>21.4</v>
          </cell>
          <cell r="J26">
            <v>2.4</v>
          </cell>
          <cell r="K26">
            <v>0.2</v>
          </cell>
          <cell r="L26">
            <v>0.22</v>
          </cell>
          <cell r="M26">
            <v>0.06</v>
          </cell>
          <cell r="N26">
            <v>1.1</v>
          </cell>
        </row>
        <row r="27">
          <cell r="C27">
            <v>0.23</v>
          </cell>
          <cell r="D27">
            <v>0.3</v>
          </cell>
          <cell r="E27">
            <v>0.23</v>
          </cell>
          <cell r="F27">
            <v>147.6</v>
          </cell>
          <cell r="G27">
            <v>3.8</v>
          </cell>
          <cell r="H27">
            <v>25.2</v>
          </cell>
          <cell r="I27">
            <v>19.5</v>
          </cell>
          <cell r="J27">
            <v>2.4</v>
          </cell>
          <cell r="K27">
            <v>0.22</v>
          </cell>
          <cell r="L27">
            <v>0.2</v>
          </cell>
          <cell r="M27">
            <v>0.06</v>
          </cell>
          <cell r="N27">
            <v>1.08</v>
          </cell>
        </row>
        <row r="28">
          <cell r="C28">
            <v>0.2</v>
          </cell>
          <cell r="D28">
            <v>0.28</v>
          </cell>
          <cell r="E28">
            <v>0.2</v>
          </cell>
          <cell r="F28">
            <v>29.75</v>
          </cell>
          <cell r="G28">
            <v>3.8</v>
          </cell>
          <cell r="H28">
            <v>18.39</v>
          </cell>
          <cell r="I28">
            <v>17.65</v>
          </cell>
          <cell r="J28">
            <v>2</v>
          </cell>
          <cell r="K28">
            <v>0.26</v>
          </cell>
          <cell r="L28">
            <v>0.19</v>
          </cell>
          <cell r="M28">
            <v>0.06</v>
          </cell>
          <cell r="N28">
            <v>1.06</v>
          </cell>
        </row>
        <row r="29">
          <cell r="C29">
            <v>0.17</v>
          </cell>
          <cell r="D29">
            <v>0.29</v>
          </cell>
          <cell r="E29">
            <v>0.19</v>
          </cell>
          <cell r="F29">
            <v>25.68</v>
          </cell>
          <cell r="G29">
            <v>27.1</v>
          </cell>
          <cell r="H29">
            <v>16.54</v>
          </cell>
          <cell r="I29">
            <v>16.54</v>
          </cell>
          <cell r="J29">
            <v>2</v>
          </cell>
          <cell r="K29">
            <v>0.27</v>
          </cell>
          <cell r="L29">
            <v>0.16</v>
          </cell>
          <cell r="M29">
            <v>0.07</v>
          </cell>
          <cell r="N29">
            <v>1.02</v>
          </cell>
        </row>
        <row r="31">
          <cell r="C31">
            <v>0.16</v>
          </cell>
          <cell r="D31">
            <v>0.24</v>
          </cell>
          <cell r="E31">
            <v>0.17</v>
          </cell>
          <cell r="F31">
            <v>22.82</v>
          </cell>
          <cell r="G31">
            <v>17.28</v>
          </cell>
          <cell r="H31">
            <v>16.17</v>
          </cell>
          <cell r="I31">
            <v>15.49</v>
          </cell>
          <cell r="J31">
            <v>1.87</v>
          </cell>
          <cell r="K31">
            <v>0.26</v>
          </cell>
          <cell r="L31">
            <v>0.13</v>
          </cell>
          <cell r="M31">
            <v>0.06</v>
          </cell>
          <cell r="N31">
            <v>0.94</v>
          </cell>
        </row>
        <row r="32">
          <cell r="C32">
            <v>0.14</v>
          </cell>
          <cell r="D32">
            <v>0.2</v>
          </cell>
          <cell r="E32">
            <v>0.15</v>
          </cell>
          <cell r="F32">
            <v>62.05</v>
          </cell>
          <cell r="G32">
            <v>14.25</v>
          </cell>
          <cell r="H32">
            <v>18.02</v>
          </cell>
          <cell r="I32">
            <v>18.39</v>
          </cell>
          <cell r="J32">
            <v>1.61</v>
          </cell>
          <cell r="K32">
            <v>0.23</v>
          </cell>
          <cell r="L32">
            <v>0.09</v>
          </cell>
          <cell r="M32">
            <v>0.05</v>
          </cell>
          <cell r="N32">
            <v>0.92</v>
          </cell>
        </row>
        <row r="33">
          <cell r="C33">
            <v>0.13</v>
          </cell>
          <cell r="D33">
            <v>0.17</v>
          </cell>
          <cell r="E33">
            <v>0.13</v>
          </cell>
          <cell r="F33">
            <v>20.45</v>
          </cell>
          <cell r="G33">
            <v>13.01</v>
          </cell>
          <cell r="H33">
            <v>18.39</v>
          </cell>
          <cell r="I33">
            <v>71.05</v>
          </cell>
          <cell r="J33">
            <v>1.09</v>
          </cell>
          <cell r="K33">
            <v>0.23</v>
          </cell>
          <cell r="L33">
            <v>0.06</v>
          </cell>
          <cell r="M33">
            <v>0.05</v>
          </cell>
          <cell r="N33">
            <v>0.9</v>
          </cell>
        </row>
        <row r="34">
          <cell r="C34">
            <v>0.13</v>
          </cell>
          <cell r="D34">
            <v>0.15</v>
          </cell>
          <cell r="E34">
            <v>0.1</v>
          </cell>
          <cell r="F34">
            <v>19.5</v>
          </cell>
          <cell r="G34">
            <v>19.5</v>
          </cell>
          <cell r="H34">
            <v>20.92</v>
          </cell>
          <cell r="I34">
            <v>27.1</v>
          </cell>
          <cell r="J34">
            <v>1.22</v>
          </cell>
          <cell r="K34">
            <v>0.23</v>
          </cell>
          <cell r="L34">
            <v>0.06</v>
          </cell>
          <cell r="M34">
            <v>0.05</v>
          </cell>
          <cell r="N34">
            <v>0.9</v>
          </cell>
        </row>
        <row r="35">
          <cell r="C35">
            <v>0.1</v>
          </cell>
          <cell r="D35">
            <v>0.19</v>
          </cell>
          <cell r="E35">
            <v>0.1</v>
          </cell>
          <cell r="F35">
            <v>37.25</v>
          </cell>
          <cell r="G35">
            <v>16.91</v>
          </cell>
          <cell r="H35">
            <v>17.28</v>
          </cell>
          <cell r="I35">
            <v>19.5</v>
          </cell>
          <cell r="J35">
            <v>1.09</v>
          </cell>
          <cell r="K35">
            <v>0.22</v>
          </cell>
          <cell r="L35">
            <v>0.08</v>
          </cell>
          <cell r="M35">
            <v>1.02</v>
          </cell>
          <cell r="N35">
            <v>0.98</v>
          </cell>
        </row>
        <row r="36">
          <cell r="C36">
            <v>0.1</v>
          </cell>
          <cell r="D36">
            <v>0.25</v>
          </cell>
          <cell r="E36">
            <v>0.17</v>
          </cell>
          <cell r="F36">
            <v>23.77</v>
          </cell>
          <cell r="G36">
            <v>35.75</v>
          </cell>
          <cell r="H36">
            <v>15.49</v>
          </cell>
          <cell r="I36">
            <v>17.65</v>
          </cell>
          <cell r="J36">
            <v>0.7</v>
          </cell>
          <cell r="K36">
            <v>0.21</v>
          </cell>
          <cell r="L36">
            <v>0.08</v>
          </cell>
          <cell r="M36">
            <v>1.26</v>
          </cell>
          <cell r="N36">
            <v>1</v>
          </cell>
        </row>
        <row r="37">
          <cell r="C37">
            <v>0.1</v>
          </cell>
          <cell r="D37">
            <v>2.2</v>
          </cell>
          <cell r="E37">
            <v>2.2</v>
          </cell>
          <cell r="F37">
            <v>27.58</v>
          </cell>
          <cell r="G37">
            <v>21.88</v>
          </cell>
          <cell r="H37">
            <v>15.49</v>
          </cell>
          <cell r="I37">
            <v>16.17</v>
          </cell>
          <cell r="J37">
            <v>0.64</v>
          </cell>
          <cell r="K37">
            <v>0.23</v>
          </cell>
          <cell r="L37">
            <v>0.07</v>
          </cell>
          <cell r="M37">
            <v>1.55</v>
          </cell>
          <cell r="N37">
            <v>0.98</v>
          </cell>
        </row>
        <row r="38">
          <cell r="C38">
            <v>0.11</v>
          </cell>
          <cell r="D38">
            <v>0.34</v>
          </cell>
          <cell r="E38">
            <v>0.43</v>
          </cell>
          <cell r="F38">
            <v>42.5</v>
          </cell>
          <cell r="G38">
            <v>16.91</v>
          </cell>
          <cell r="H38">
            <v>14.87</v>
          </cell>
          <cell r="I38">
            <v>15.18</v>
          </cell>
          <cell r="J38">
            <v>0.64</v>
          </cell>
          <cell r="K38">
            <v>1.35</v>
          </cell>
          <cell r="L38">
            <v>0.08</v>
          </cell>
          <cell r="M38">
            <v>2.12</v>
          </cell>
          <cell r="N38">
            <v>1.02</v>
          </cell>
        </row>
        <row r="39">
          <cell r="C39">
            <v>0.17</v>
          </cell>
          <cell r="D39">
            <v>0.24</v>
          </cell>
          <cell r="E39">
            <v>0.34</v>
          </cell>
          <cell r="F39">
            <v>25.68</v>
          </cell>
          <cell r="G39">
            <v>15.18</v>
          </cell>
          <cell r="H39">
            <v>48.75</v>
          </cell>
          <cell r="I39">
            <v>14.87</v>
          </cell>
          <cell r="J39">
            <v>0.61</v>
          </cell>
          <cell r="K39">
            <v>1.87</v>
          </cell>
          <cell r="L39">
            <v>0.11</v>
          </cell>
          <cell r="M39" t="str">
            <v/>
          </cell>
          <cell r="N39">
            <v>1.04</v>
          </cell>
        </row>
        <row r="40">
          <cell r="C40">
            <v>0.13</v>
          </cell>
          <cell r="D40">
            <v>0.24</v>
          </cell>
          <cell r="E40">
            <v>0.38</v>
          </cell>
          <cell r="F40">
            <v>19.5</v>
          </cell>
          <cell r="G40">
            <v>32.75</v>
          </cell>
          <cell r="H40">
            <v>26.62</v>
          </cell>
          <cell r="I40">
            <v>14.25</v>
          </cell>
          <cell r="J40">
            <v>0.55</v>
          </cell>
          <cell r="K40">
            <v>0.96</v>
          </cell>
          <cell r="L40">
            <v>0.11</v>
          </cell>
          <cell r="N40">
            <v>1.04</v>
          </cell>
        </row>
        <row r="41">
          <cell r="D41">
            <v>0.23</v>
          </cell>
          <cell r="F41">
            <v>13.5</v>
          </cell>
          <cell r="G41">
            <v>27.58</v>
          </cell>
          <cell r="I41">
            <v>13.94</v>
          </cell>
          <cell r="K41">
            <v>0.61</v>
          </cell>
          <cell r="L41">
            <v>0.08</v>
          </cell>
          <cell r="N41">
            <v>1.04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2017</v>
          </cell>
        </row>
        <row r="4">
          <cell r="AG4" t="str">
            <v>Ban Mang,  Chiang Muan, Phayao,Y.24</v>
          </cell>
        </row>
        <row r="7">
          <cell r="C7">
            <v>2017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0.61</v>
          </cell>
          <cell r="D9">
            <v>1.77</v>
          </cell>
          <cell r="E9">
            <v>2.22</v>
          </cell>
          <cell r="F9">
            <v>6.99</v>
          </cell>
          <cell r="G9">
            <v>9.68</v>
          </cell>
          <cell r="H9">
            <v>12.82</v>
          </cell>
          <cell r="I9">
            <v>16.22</v>
          </cell>
          <cell r="J9">
            <v>2.16</v>
          </cell>
          <cell r="K9">
            <v>1.22</v>
          </cell>
          <cell r="L9">
            <v>0.92</v>
          </cell>
          <cell r="M9">
            <v>0.51</v>
          </cell>
          <cell r="N9">
            <v>0.15</v>
          </cell>
        </row>
        <row r="10">
          <cell r="C10">
            <v>0.65</v>
          </cell>
          <cell r="D10">
            <v>1.55</v>
          </cell>
          <cell r="E10">
            <v>1.77</v>
          </cell>
          <cell r="F10">
            <v>4.25</v>
          </cell>
          <cell r="G10">
            <v>8.13</v>
          </cell>
          <cell r="H10">
            <v>11.14</v>
          </cell>
          <cell r="I10">
            <v>10.3</v>
          </cell>
          <cell r="J10">
            <v>2.1</v>
          </cell>
          <cell r="K10">
            <v>1.28</v>
          </cell>
          <cell r="L10">
            <v>0.87</v>
          </cell>
          <cell r="M10">
            <v>0.7</v>
          </cell>
          <cell r="N10">
            <v>0.17</v>
          </cell>
        </row>
        <row r="11">
          <cell r="C11">
            <v>1.04</v>
          </cell>
          <cell r="D11">
            <v>2.1</v>
          </cell>
          <cell r="E11">
            <v>1.44</v>
          </cell>
          <cell r="F11">
            <v>2.4</v>
          </cell>
          <cell r="G11">
            <v>7.2</v>
          </cell>
          <cell r="H11">
            <v>11.98</v>
          </cell>
          <cell r="I11">
            <v>7.51</v>
          </cell>
          <cell r="J11">
            <v>2.04</v>
          </cell>
          <cell r="K11">
            <v>1.28</v>
          </cell>
          <cell r="L11">
            <v>0.88</v>
          </cell>
          <cell r="M11">
            <v>0.27</v>
          </cell>
          <cell r="N11">
            <v>0.15</v>
          </cell>
        </row>
        <row r="12">
          <cell r="C12">
            <v>1.04</v>
          </cell>
          <cell r="D12">
            <v>3</v>
          </cell>
          <cell r="E12">
            <v>1.35</v>
          </cell>
          <cell r="F12">
            <v>2.7</v>
          </cell>
          <cell r="G12">
            <v>5.73</v>
          </cell>
          <cell r="H12">
            <v>26</v>
          </cell>
          <cell r="I12">
            <v>6.36</v>
          </cell>
          <cell r="J12">
            <v>2.1</v>
          </cell>
          <cell r="K12">
            <v>1</v>
          </cell>
          <cell r="L12">
            <v>0.78</v>
          </cell>
          <cell r="M12">
            <v>0.28</v>
          </cell>
          <cell r="N12">
            <v>0.16</v>
          </cell>
        </row>
        <row r="13">
          <cell r="C13">
            <v>1.33</v>
          </cell>
          <cell r="D13">
            <v>1.66</v>
          </cell>
          <cell r="E13">
            <v>1.36</v>
          </cell>
          <cell r="F13">
            <v>1.86</v>
          </cell>
          <cell r="G13">
            <v>5.31</v>
          </cell>
          <cell r="H13">
            <v>23.7</v>
          </cell>
          <cell r="I13">
            <v>5.73</v>
          </cell>
          <cell r="J13">
            <v>2.04</v>
          </cell>
          <cell r="K13">
            <v>1.18</v>
          </cell>
          <cell r="L13">
            <v>0.72</v>
          </cell>
          <cell r="M13">
            <v>0.46</v>
          </cell>
          <cell r="N13">
            <v>0.2</v>
          </cell>
        </row>
        <row r="14">
          <cell r="C14">
            <v>1.48</v>
          </cell>
          <cell r="D14">
            <v>1.66</v>
          </cell>
          <cell r="E14">
            <v>2.34</v>
          </cell>
          <cell r="F14">
            <v>1.22</v>
          </cell>
          <cell r="G14">
            <v>5.73</v>
          </cell>
          <cell r="H14">
            <v>15.07</v>
          </cell>
          <cell r="I14">
            <v>5.52</v>
          </cell>
          <cell r="J14">
            <v>2.04</v>
          </cell>
          <cell r="K14">
            <v>0.63</v>
          </cell>
          <cell r="L14">
            <v>0.69</v>
          </cell>
          <cell r="M14">
            <v>0.32</v>
          </cell>
          <cell r="N14">
            <v>0.25</v>
          </cell>
        </row>
        <row r="15">
          <cell r="C15">
            <v>3.57</v>
          </cell>
          <cell r="D15">
            <v>1.42</v>
          </cell>
          <cell r="E15">
            <v>2.5</v>
          </cell>
          <cell r="F15">
            <v>1.24</v>
          </cell>
          <cell r="G15">
            <v>5.1</v>
          </cell>
          <cell r="H15">
            <v>12.4</v>
          </cell>
          <cell r="I15">
            <v>5.52</v>
          </cell>
          <cell r="J15">
            <v>1.98</v>
          </cell>
          <cell r="K15">
            <v>0.88</v>
          </cell>
          <cell r="L15">
            <v>0.72</v>
          </cell>
          <cell r="M15">
            <v>0.24</v>
          </cell>
          <cell r="N15">
            <v>0.23</v>
          </cell>
        </row>
        <row r="16">
          <cell r="C16">
            <v>7.82</v>
          </cell>
          <cell r="D16">
            <v>1.15</v>
          </cell>
          <cell r="E16">
            <v>5.31</v>
          </cell>
          <cell r="F16">
            <v>1.17</v>
          </cell>
          <cell r="G16">
            <v>5.1</v>
          </cell>
          <cell r="H16">
            <v>20.25</v>
          </cell>
          <cell r="I16">
            <v>5.31</v>
          </cell>
          <cell r="J16">
            <v>1.98</v>
          </cell>
          <cell r="K16">
            <v>0.97</v>
          </cell>
          <cell r="L16">
            <v>0.87</v>
          </cell>
          <cell r="M16">
            <v>0.35</v>
          </cell>
          <cell r="N16">
            <v>0.22</v>
          </cell>
        </row>
        <row r="17">
          <cell r="C17">
            <v>4.59</v>
          </cell>
          <cell r="D17">
            <v>1.18</v>
          </cell>
          <cell r="E17">
            <v>3.3</v>
          </cell>
          <cell r="F17">
            <v>1.17</v>
          </cell>
          <cell r="G17">
            <v>5.73</v>
          </cell>
          <cell r="H17">
            <v>48.4</v>
          </cell>
          <cell r="I17">
            <v>3.91</v>
          </cell>
          <cell r="J17">
            <v>1.98</v>
          </cell>
          <cell r="K17">
            <v>0.94</v>
          </cell>
          <cell r="L17">
            <v>1</v>
          </cell>
          <cell r="M17">
            <v>0.29</v>
          </cell>
          <cell r="N17">
            <v>0.21</v>
          </cell>
        </row>
        <row r="18">
          <cell r="C18">
            <v>2.5</v>
          </cell>
          <cell r="D18">
            <v>1.15</v>
          </cell>
          <cell r="E18">
            <v>2.04</v>
          </cell>
          <cell r="F18">
            <v>1.18</v>
          </cell>
          <cell r="G18">
            <v>7.51</v>
          </cell>
          <cell r="H18">
            <v>27.7</v>
          </cell>
          <cell r="I18">
            <v>3.74</v>
          </cell>
          <cell r="J18">
            <v>1.8</v>
          </cell>
          <cell r="K18">
            <v>0.49</v>
          </cell>
          <cell r="L18">
            <v>1.35</v>
          </cell>
          <cell r="M18">
            <v>0.29</v>
          </cell>
          <cell r="N18">
            <v>0.2</v>
          </cell>
        </row>
        <row r="20">
          <cell r="C20">
            <v>1.92</v>
          </cell>
          <cell r="D20">
            <v>1.13</v>
          </cell>
          <cell r="E20">
            <v>2.34</v>
          </cell>
          <cell r="F20">
            <v>31.95</v>
          </cell>
          <cell r="G20">
            <v>6.78</v>
          </cell>
          <cell r="H20">
            <v>21.4</v>
          </cell>
          <cell r="I20">
            <v>3.91</v>
          </cell>
          <cell r="J20">
            <v>1.98</v>
          </cell>
          <cell r="K20">
            <v>0.92</v>
          </cell>
          <cell r="L20">
            <v>1.22</v>
          </cell>
          <cell r="M20">
            <v>0.26</v>
          </cell>
          <cell r="N20">
            <v>0.16</v>
          </cell>
        </row>
        <row r="21">
          <cell r="C21">
            <v>1.37</v>
          </cell>
          <cell r="D21">
            <v>1.28</v>
          </cell>
          <cell r="E21">
            <v>2.8</v>
          </cell>
          <cell r="F21">
            <v>11.56</v>
          </cell>
          <cell r="G21">
            <v>5.52</v>
          </cell>
          <cell r="H21">
            <v>20.83</v>
          </cell>
          <cell r="I21">
            <v>4.59</v>
          </cell>
          <cell r="J21">
            <v>2.28</v>
          </cell>
          <cell r="K21">
            <v>1.01</v>
          </cell>
          <cell r="L21">
            <v>1.18</v>
          </cell>
          <cell r="M21">
            <v>0.33</v>
          </cell>
          <cell r="N21">
            <v>0.11</v>
          </cell>
        </row>
        <row r="22">
          <cell r="C22">
            <v>1.22</v>
          </cell>
          <cell r="D22">
            <v>1.55</v>
          </cell>
          <cell r="E22">
            <v>3.74</v>
          </cell>
          <cell r="F22">
            <v>9.37</v>
          </cell>
          <cell r="G22">
            <v>4.76</v>
          </cell>
          <cell r="H22">
            <v>25.43</v>
          </cell>
          <cell r="I22">
            <v>3.74</v>
          </cell>
          <cell r="J22">
            <v>2.16</v>
          </cell>
          <cell r="K22">
            <v>1.21</v>
          </cell>
          <cell r="L22">
            <v>1.15</v>
          </cell>
          <cell r="M22">
            <v>0.37</v>
          </cell>
          <cell r="N22">
            <v>0.13</v>
          </cell>
        </row>
        <row r="23">
          <cell r="C23">
            <v>1.17</v>
          </cell>
          <cell r="D23">
            <v>1.42</v>
          </cell>
          <cell r="E23">
            <v>3.1</v>
          </cell>
          <cell r="F23">
            <v>6.99</v>
          </cell>
          <cell r="G23">
            <v>4.25</v>
          </cell>
          <cell r="H23">
            <v>23.7</v>
          </cell>
          <cell r="I23">
            <v>3.4</v>
          </cell>
          <cell r="J23">
            <v>2.04</v>
          </cell>
          <cell r="K23">
            <v>1.19</v>
          </cell>
          <cell r="L23">
            <v>1.1</v>
          </cell>
          <cell r="M23">
            <v>0.38</v>
          </cell>
          <cell r="N23">
            <v>0.14</v>
          </cell>
        </row>
        <row r="24">
          <cell r="C24">
            <v>1.12</v>
          </cell>
          <cell r="D24">
            <v>1.24</v>
          </cell>
          <cell r="E24">
            <v>2.34</v>
          </cell>
          <cell r="F24">
            <v>5.94</v>
          </cell>
          <cell r="G24">
            <v>3.4</v>
          </cell>
          <cell r="H24">
            <v>17.95</v>
          </cell>
          <cell r="I24">
            <v>3.1</v>
          </cell>
          <cell r="J24">
            <v>1.92</v>
          </cell>
          <cell r="K24">
            <v>1.24</v>
          </cell>
          <cell r="L24">
            <v>1.08</v>
          </cell>
          <cell r="M24">
            <v>0.41</v>
          </cell>
          <cell r="N24">
            <v>0.13</v>
          </cell>
        </row>
        <row r="25">
          <cell r="C25">
            <v>1.12</v>
          </cell>
          <cell r="D25">
            <v>1.17</v>
          </cell>
          <cell r="E25">
            <v>2.34</v>
          </cell>
          <cell r="F25">
            <v>4.76</v>
          </cell>
          <cell r="G25">
            <v>2.8</v>
          </cell>
          <cell r="H25">
            <v>21.4</v>
          </cell>
          <cell r="I25">
            <v>3</v>
          </cell>
          <cell r="J25">
            <v>1.8</v>
          </cell>
          <cell r="K25">
            <v>1.08</v>
          </cell>
          <cell r="L25">
            <v>1.09</v>
          </cell>
          <cell r="M25">
            <v>0.42</v>
          </cell>
          <cell r="N25">
            <v>0.13</v>
          </cell>
        </row>
        <row r="26">
          <cell r="C26">
            <v>1.17</v>
          </cell>
          <cell r="D26">
            <v>1.28</v>
          </cell>
          <cell r="E26">
            <v>1.98</v>
          </cell>
          <cell r="F26">
            <v>5.52</v>
          </cell>
          <cell r="G26">
            <v>14.5</v>
          </cell>
          <cell r="H26">
            <v>16.22</v>
          </cell>
          <cell r="I26">
            <v>2.9</v>
          </cell>
          <cell r="J26">
            <v>1.77</v>
          </cell>
          <cell r="K26">
            <v>1.04</v>
          </cell>
          <cell r="L26">
            <v>1.08</v>
          </cell>
          <cell r="M26">
            <v>0.44</v>
          </cell>
          <cell r="N26">
            <v>0.16</v>
          </cell>
        </row>
        <row r="27">
          <cell r="C27">
            <v>1.3</v>
          </cell>
          <cell r="D27">
            <v>5.73</v>
          </cell>
          <cell r="E27">
            <v>3.2</v>
          </cell>
          <cell r="F27">
            <v>14.08</v>
          </cell>
          <cell r="G27">
            <v>121</v>
          </cell>
          <cell r="H27">
            <v>131</v>
          </cell>
          <cell r="I27">
            <v>2.6</v>
          </cell>
          <cell r="J27">
            <v>2.1</v>
          </cell>
          <cell r="K27">
            <v>1.13</v>
          </cell>
          <cell r="L27">
            <v>0.94</v>
          </cell>
          <cell r="M27">
            <v>0.41</v>
          </cell>
          <cell r="N27">
            <v>0.2</v>
          </cell>
        </row>
        <row r="28">
          <cell r="C28">
            <v>1.55</v>
          </cell>
          <cell r="D28">
            <v>3.4</v>
          </cell>
          <cell r="E28">
            <v>9.68</v>
          </cell>
          <cell r="F28">
            <v>8.44</v>
          </cell>
          <cell r="G28">
            <v>37.05</v>
          </cell>
          <cell r="H28">
            <v>45.7</v>
          </cell>
          <cell r="I28">
            <v>2.16</v>
          </cell>
          <cell r="J28">
            <v>2.1</v>
          </cell>
          <cell r="K28">
            <v>1.3</v>
          </cell>
          <cell r="L28">
            <v>0.92</v>
          </cell>
          <cell r="M28">
            <v>0.36</v>
          </cell>
          <cell r="N28">
            <v>0.19</v>
          </cell>
        </row>
        <row r="29">
          <cell r="C29">
            <v>4.59</v>
          </cell>
          <cell r="D29">
            <v>2.28</v>
          </cell>
          <cell r="E29">
            <v>9.99</v>
          </cell>
          <cell r="F29">
            <v>8.44</v>
          </cell>
          <cell r="G29">
            <v>20.83</v>
          </cell>
          <cell r="H29">
            <v>24.28</v>
          </cell>
          <cell r="I29">
            <v>2.34</v>
          </cell>
          <cell r="J29">
            <v>1.92</v>
          </cell>
          <cell r="K29">
            <v>1.06</v>
          </cell>
          <cell r="L29">
            <v>0.83</v>
          </cell>
          <cell r="M29">
            <v>0.32</v>
          </cell>
          <cell r="N29">
            <v>0.24</v>
          </cell>
        </row>
        <row r="31">
          <cell r="C31">
            <v>4.08</v>
          </cell>
          <cell r="D31">
            <v>1.7</v>
          </cell>
          <cell r="E31">
            <v>4.59</v>
          </cell>
          <cell r="F31">
            <v>11.56</v>
          </cell>
          <cell r="G31">
            <v>16.8</v>
          </cell>
          <cell r="H31">
            <v>19.1</v>
          </cell>
          <cell r="I31">
            <v>2.34</v>
          </cell>
          <cell r="J31">
            <v>1.7</v>
          </cell>
          <cell r="K31">
            <v>0.82</v>
          </cell>
          <cell r="L31">
            <v>0.7</v>
          </cell>
          <cell r="M31">
            <v>0.3</v>
          </cell>
          <cell r="N31">
            <v>0.19</v>
          </cell>
        </row>
        <row r="32">
          <cell r="C32">
            <v>2.16</v>
          </cell>
          <cell r="D32">
            <v>1.27</v>
          </cell>
          <cell r="E32">
            <v>2.34</v>
          </cell>
          <cell r="F32">
            <v>31.1</v>
          </cell>
          <cell r="G32">
            <v>31.95</v>
          </cell>
          <cell r="H32">
            <v>20.25</v>
          </cell>
          <cell r="I32">
            <v>2.22</v>
          </cell>
          <cell r="J32">
            <v>1.63</v>
          </cell>
          <cell r="K32">
            <v>1.09</v>
          </cell>
          <cell r="L32">
            <v>0.58</v>
          </cell>
          <cell r="M32">
            <v>0.29</v>
          </cell>
          <cell r="N32">
            <v>0.17</v>
          </cell>
        </row>
        <row r="33">
          <cell r="C33">
            <v>1.45</v>
          </cell>
          <cell r="D33">
            <v>1.44</v>
          </cell>
          <cell r="E33">
            <v>1.8</v>
          </cell>
          <cell r="F33">
            <v>20.25</v>
          </cell>
          <cell r="G33">
            <v>48.4</v>
          </cell>
          <cell r="H33">
            <v>23.7</v>
          </cell>
          <cell r="I33">
            <v>2.7</v>
          </cell>
          <cell r="J33">
            <v>1.52</v>
          </cell>
          <cell r="K33">
            <v>0.91</v>
          </cell>
          <cell r="L33">
            <v>0.42</v>
          </cell>
          <cell r="M33">
            <v>0.3</v>
          </cell>
          <cell r="N33">
            <v>0.16</v>
          </cell>
        </row>
        <row r="34">
          <cell r="C34">
            <v>1.31</v>
          </cell>
          <cell r="D34">
            <v>18.52</v>
          </cell>
          <cell r="E34">
            <v>1.59</v>
          </cell>
          <cell r="F34">
            <v>29.4</v>
          </cell>
          <cell r="G34">
            <v>28.55</v>
          </cell>
          <cell r="H34">
            <v>16.8</v>
          </cell>
          <cell r="I34">
            <v>9.37</v>
          </cell>
          <cell r="J34">
            <v>1.48</v>
          </cell>
          <cell r="K34">
            <v>0.9</v>
          </cell>
          <cell r="L34">
            <v>0.34</v>
          </cell>
          <cell r="M34">
            <v>0.27</v>
          </cell>
          <cell r="N34">
            <v>0.15</v>
          </cell>
        </row>
        <row r="35">
          <cell r="C35">
            <v>1.26</v>
          </cell>
          <cell r="D35">
            <v>9.06</v>
          </cell>
          <cell r="E35">
            <v>2.16</v>
          </cell>
          <cell r="F35">
            <v>21.4</v>
          </cell>
          <cell r="G35">
            <v>19.67</v>
          </cell>
          <cell r="H35">
            <v>11.14</v>
          </cell>
          <cell r="I35">
            <v>31.95</v>
          </cell>
          <cell r="J35">
            <v>1.45</v>
          </cell>
          <cell r="K35">
            <v>0.9</v>
          </cell>
          <cell r="L35">
            <v>0.39</v>
          </cell>
          <cell r="M35">
            <v>0.27</v>
          </cell>
          <cell r="N35">
            <v>0.13</v>
          </cell>
        </row>
        <row r="36">
          <cell r="C36">
            <v>1.35</v>
          </cell>
          <cell r="D36">
            <v>5.94</v>
          </cell>
          <cell r="E36">
            <v>3.74</v>
          </cell>
          <cell r="F36">
            <v>17.38</v>
          </cell>
          <cell r="G36">
            <v>15.65</v>
          </cell>
          <cell r="H36">
            <v>9.37</v>
          </cell>
          <cell r="I36">
            <v>7.51</v>
          </cell>
          <cell r="J36">
            <v>1.44</v>
          </cell>
          <cell r="K36">
            <v>0.82</v>
          </cell>
          <cell r="L36">
            <v>0.92</v>
          </cell>
          <cell r="M36">
            <v>0.27</v>
          </cell>
          <cell r="N36">
            <v>0.13</v>
          </cell>
        </row>
        <row r="37">
          <cell r="C37">
            <v>1.7</v>
          </cell>
          <cell r="D37">
            <v>5.52</v>
          </cell>
          <cell r="E37">
            <v>10.72</v>
          </cell>
          <cell r="F37">
            <v>11.98</v>
          </cell>
          <cell r="G37">
            <v>24.28</v>
          </cell>
          <cell r="H37">
            <v>8.44</v>
          </cell>
          <cell r="I37">
            <v>4.59</v>
          </cell>
          <cell r="J37">
            <v>1.4</v>
          </cell>
          <cell r="K37">
            <v>0.63</v>
          </cell>
          <cell r="L37">
            <v>0.4</v>
          </cell>
          <cell r="M37">
            <v>0.24</v>
          </cell>
          <cell r="N37">
            <v>0.17</v>
          </cell>
        </row>
        <row r="38">
          <cell r="C38">
            <v>3.3</v>
          </cell>
          <cell r="D38">
            <v>4.59</v>
          </cell>
          <cell r="E38">
            <v>14.08</v>
          </cell>
          <cell r="F38">
            <v>9.37</v>
          </cell>
          <cell r="G38">
            <v>51.1</v>
          </cell>
          <cell r="H38">
            <v>7.82</v>
          </cell>
          <cell r="I38">
            <v>3.57</v>
          </cell>
          <cell r="J38">
            <v>1.27</v>
          </cell>
          <cell r="K38">
            <v>0.83</v>
          </cell>
          <cell r="L38">
            <v>0.36</v>
          </cell>
          <cell r="M38">
            <v>0.19</v>
          </cell>
          <cell r="N38">
            <v>0.2</v>
          </cell>
        </row>
        <row r="39">
          <cell r="C39">
            <v>4.93</v>
          </cell>
          <cell r="D39">
            <v>3.74</v>
          </cell>
          <cell r="E39">
            <v>19.67</v>
          </cell>
          <cell r="F39">
            <v>9.37</v>
          </cell>
          <cell r="G39">
            <v>24.85</v>
          </cell>
          <cell r="H39">
            <v>7.82</v>
          </cell>
          <cell r="I39">
            <v>3.1</v>
          </cell>
          <cell r="J39">
            <v>1.3</v>
          </cell>
          <cell r="K39">
            <v>0.73</v>
          </cell>
          <cell r="L39">
            <v>0.39</v>
          </cell>
          <cell r="M39" t="str">
            <v/>
          </cell>
          <cell r="N39">
            <v>0.13</v>
          </cell>
        </row>
        <row r="40">
          <cell r="C40">
            <v>2.7</v>
          </cell>
          <cell r="D40">
            <v>3.74</v>
          </cell>
          <cell r="E40">
            <v>9.06</v>
          </cell>
          <cell r="F40">
            <v>10.3</v>
          </cell>
          <cell r="G40">
            <v>17.95</v>
          </cell>
          <cell r="H40">
            <v>11.98</v>
          </cell>
          <cell r="I40">
            <v>2.9</v>
          </cell>
          <cell r="J40">
            <v>1.28</v>
          </cell>
          <cell r="K40">
            <v>1</v>
          </cell>
          <cell r="L40">
            <v>0.44</v>
          </cell>
          <cell r="N40">
            <v>0.12</v>
          </cell>
        </row>
        <row r="41">
          <cell r="D41">
            <v>3.3</v>
          </cell>
          <cell r="F41">
            <v>14.08</v>
          </cell>
          <cell r="G41">
            <v>14.08</v>
          </cell>
          <cell r="I41">
            <v>2.5</v>
          </cell>
          <cell r="K41">
            <v>0.61</v>
          </cell>
          <cell r="L41">
            <v>0.42</v>
          </cell>
          <cell r="N41">
            <v>0.12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2018</v>
          </cell>
        </row>
        <row r="4">
          <cell r="AG4" t="str">
            <v>Ban Mang,  Chiang Muan, Phayao,Y.24</v>
          </cell>
        </row>
        <row r="7">
          <cell r="C7">
            <v>2018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0.36</v>
          </cell>
          <cell r="D9">
            <v>0.2</v>
          </cell>
          <cell r="E9">
            <v>4.91</v>
          </cell>
          <cell r="F9">
            <v>0.65</v>
          </cell>
          <cell r="G9">
            <v>39.6</v>
          </cell>
          <cell r="H9">
            <v>32.6</v>
          </cell>
          <cell r="I9">
            <v>1.82</v>
          </cell>
          <cell r="J9">
            <v>0.8</v>
          </cell>
          <cell r="K9">
            <v>0.38</v>
          </cell>
          <cell r="L9">
            <v>0.2</v>
          </cell>
          <cell r="M9">
            <v>0</v>
          </cell>
          <cell r="N9">
            <v>0</v>
          </cell>
        </row>
        <row r="10">
          <cell r="C10">
            <v>0.32</v>
          </cell>
          <cell r="D10">
            <v>0.19</v>
          </cell>
          <cell r="E10">
            <v>6.23</v>
          </cell>
          <cell r="F10">
            <v>0.65</v>
          </cell>
          <cell r="G10">
            <v>25.6</v>
          </cell>
          <cell r="H10">
            <v>28.6</v>
          </cell>
          <cell r="I10">
            <v>1.47</v>
          </cell>
          <cell r="J10">
            <v>0.62</v>
          </cell>
          <cell r="K10">
            <v>0.46</v>
          </cell>
          <cell r="L10">
            <v>0.21</v>
          </cell>
          <cell r="M10">
            <v>0</v>
          </cell>
          <cell r="N10">
            <v>0</v>
          </cell>
        </row>
        <row r="11">
          <cell r="C11">
            <v>0.3</v>
          </cell>
          <cell r="D11">
            <v>0.17</v>
          </cell>
          <cell r="E11">
            <v>12.45</v>
          </cell>
          <cell r="F11">
            <v>0.59</v>
          </cell>
          <cell r="G11">
            <v>17.39</v>
          </cell>
          <cell r="H11">
            <v>31.8</v>
          </cell>
          <cell r="I11">
            <v>1.16</v>
          </cell>
          <cell r="J11">
            <v>0.56</v>
          </cell>
          <cell r="K11">
            <v>0.42</v>
          </cell>
          <cell r="L11">
            <v>0.15</v>
          </cell>
          <cell r="M11">
            <v>0</v>
          </cell>
          <cell r="N11">
            <v>0</v>
          </cell>
        </row>
        <row r="12">
          <cell r="C12">
            <v>0.3</v>
          </cell>
          <cell r="D12">
            <v>0.15</v>
          </cell>
          <cell r="E12">
            <v>9.7</v>
          </cell>
          <cell r="F12">
            <v>0.5</v>
          </cell>
          <cell r="G12">
            <v>24.2</v>
          </cell>
          <cell r="H12">
            <v>22.45</v>
          </cell>
          <cell r="I12">
            <v>1.34</v>
          </cell>
          <cell r="J12">
            <v>0.65</v>
          </cell>
          <cell r="K12">
            <v>0.25</v>
          </cell>
          <cell r="L12">
            <v>0.09</v>
          </cell>
          <cell r="M12">
            <v>0</v>
          </cell>
          <cell r="N12">
            <v>0</v>
          </cell>
        </row>
        <row r="13">
          <cell r="C13">
            <v>0.32</v>
          </cell>
          <cell r="D13">
            <v>0.14</v>
          </cell>
          <cell r="E13">
            <v>8.37</v>
          </cell>
          <cell r="F13">
            <v>0.56</v>
          </cell>
          <cell r="G13">
            <v>64.75</v>
          </cell>
          <cell r="H13">
            <v>14.49</v>
          </cell>
          <cell r="I13">
            <v>1.61</v>
          </cell>
          <cell r="J13">
            <v>0.59</v>
          </cell>
          <cell r="K13">
            <v>0.24</v>
          </cell>
          <cell r="L13">
            <v>0.01</v>
          </cell>
          <cell r="M13">
            <v>0</v>
          </cell>
          <cell r="N13">
            <v>0</v>
          </cell>
        </row>
        <row r="14">
          <cell r="C14">
            <v>0.32</v>
          </cell>
          <cell r="D14">
            <v>0.15</v>
          </cell>
          <cell r="E14">
            <v>5.79</v>
          </cell>
          <cell r="F14">
            <v>0.56</v>
          </cell>
          <cell r="G14">
            <v>33.4</v>
          </cell>
          <cell r="H14">
            <v>10.95</v>
          </cell>
          <cell r="I14">
            <v>2.1</v>
          </cell>
          <cell r="J14">
            <v>0.59</v>
          </cell>
          <cell r="K14">
            <v>0.23</v>
          </cell>
          <cell r="L14">
            <v>0.01</v>
          </cell>
          <cell r="M14">
            <v>0</v>
          </cell>
          <cell r="N14">
            <v>0</v>
          </cell>
        </row>
        <row r="15">
          <cell r="C15">
            <v>0.3</v>
          </cell>
          <cell r="D15">
            <v>0.16</v>
          </cell>
          <cell r="E15">
            <v>4.4</v>
          </cell>
          <cell r="F15">
            <v>0.53</v>
          </cell>
          <cell r="G15">
            <v>23.85</v>
          </cell>
          <cell r="H15">
            <v>8.54</v>
          </cell>
          <cell r="I15">
            <v>2.26</v>
          </cell>
          <cell r="J15">
            <v>1.1</v>
          </cell>
          <cell r="K15">
            <v>0.21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0.4</v>
          </cell>
          <cell r="D16">
            <v>0.14</v>
          </cell>
          <cell r="E16">
            <v>3.71</v>
          </cell>
          <cell r="F16">
            <v>0.5</v>
          </cell>
          <cell r="G16">
            <v>19.42</v>
          </cell>
          <cell r="H16">
            <v>6.56</v>
          </cell>
          <cell r="I16">
            <v>1.82</v>
          </cell>
          <cell r="J16">
            <v>0.98</v>
          </cell>
          <cell r="K16">
            <v>0.21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0.65</v>
          </cell>
          <cell r="D17">
            <v>0.14</v>
          </cell>
          <cell r="E17">
            <v>2.42</v>
          </cell>
          <cell r="F17">
            <v>0.44</v>
          </cell>
          <cell r="G17">
            <v>13.45</v>
          </cell>
          <cell r="H17">
            <v>7.05</v>
          </cell>
          <cell r="I17">
            <v>1.34</v>
          </cell>
          <cell r="J17">
            <v>0.98</v>
          </cell>
          <cell r="K17">
            <v>0.21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0.44</v>
          </cell>
          <cell r="D18">
            <v>0.15</v>
          </cell>
          <cell r="E18">
            <v>2.5</v>
          </cell>
          <cell r="F18">
            <v>0.38</v>
          </cell>
          <cell r="G18">
            <v>8.21</v>
          </cell>
          <cell r="H18">
            <v>5.13</v>
          </cell>
          <cell r="I18">
            <v>1.04</v>
          </cell>
          <cell r="J18">
            <v>0.77</v>
          </cell>
          <cell r="K18">
            <v>0.22</v>
          </cell>
          <cell r="L18">
            <v>0</v>
          </cell>
          <cell r="M18">
            <v>0</v>
          </cell>
          <cell r="N18">
            <v>0</v>
          </cell>
        </row>
        <row r="20">
          <cell r="C20">
            <v>0.38</v>
          </cell>
          <cell r="D20">
            <v>0.15</v>
          </cell>
          <cell r="E20">
            <v>2.26</v>
          </cell>
          <cell r="F20">
            <v>0.34</v>
          </cell>
          <cell r="G20">
            <v>25.25</v>
          </cell>
          <cell r="H20">
            <v>4.3</v>
          </cell>
          <cell r="I20">
            <v>1.28</v>
          </cell>
          <cell r="J20">
            <v>0.77</v>
          </cell>
          <cell r="K20">
            <v>0.24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0.34</v>
          </cell>
          <cell r="D21">
            <v>0.14</v>
          </cell>
          <cell r="E21">
            <v>2.18</v>
          </cell>
          <cell r="F21">
            <v>0.34</v>
          </cell>
          <cell r="G21">
            <v>29.4</v>
          </cell>
          <cell r="H21">
            <v>3.9</v>
          </cell>
          <cell r="I21">
            <v>1.28</v>
          </cell>
          <cell r="J21">
            <v>0.74</v>
          </cell>
          <cell r="K21">
            <v>0.23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0.3</v>
          </cell>
          <cell r="D22">
            <v>0.14</v>
          </cell>
          <cell r="E22">
            <v>2.18</v>
          </cell>
          <cell r="F22">
            <v>0.32</v>
          </cell>
          <cell r="G22">
            <v>27.8</v>
          </cell>
          <cell r="H22">
            <v>3.62</v>
          </cell>
          <cell r="I22">
            <v>1.82</v>
          </cell>
          <cell r="J22">
            <v>0.71</v>
          </cell>
          <cell r="K22">
            <v>0.19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0.3</v>
          </cell>
          <cell r="D23">
            <v>0.38</v>
          </cell>
          <cell r="E23">
            <v>1.75</v>
          </cell>
          <cell r="F23">
            <v>0.34</v>
          </cell>
          <cell r="G23">
            <v>22.8</v>
          </cell>
          <cell r="H23">
            <v>3.44</v>
          </cell>
          <cell r="I23">
            <v>1.34</v>
          </cell>
          <cell r="J23">
            <v>0.68</v>
          </cell>
          <cell r="K23">
            <v>0.13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0.28</v>
          </cell>
          <cell r="D24">
            <v>5.57</v>
          </cell>
          <cell r="E24">
            <v>1.68</v>
          </cell>
          <cell r="F24">
            <v>0.32</v>
          </cell>
          <cell r="G24">
            <v>19.42</v>
          </cell>
          <cell r="H24">
            <v>3.17</v>
          </cell>
          <cell r="I24">
            <v>1.96</v>
          </cell>
          <cell r="J24">
            <v>0.65</v>
          </cell>
          <cell r="K24">
            <v>0.12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0.27</v>
          </cell>
          <cell r="D25">
            <v>3.35</v>
          </cell>
          <cell r="E25">
            <v>1.4</v>
          </cell>
          <cell r="F25">
            <v>0.3</v>
          </cell>
          <cell r="G25">
            <v>31</v>
          </cell>
          <cell r="H25">
            <v>2.9</v>
          </cell>
          <cell r="I25">
            <v>3.8</v>
          </cell>
          <cell r="J25">
            <v>0.59</v>
          </cell>
          <cell r="K25">
            <v>0.1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0.27</v>
          </cell>
          <cell r="D26">
            <v>0.71</v>
          </cell>
          <cell r="E26">
            <v>1.16</v>
          </cell>
          <cell r="F26">
            <v>0.28</v>
          </cell>
          <cell r="G26">
            <v>217</v>
          </cell>
          <cell r="H26">
            <v>2.9</v>
          </cell>
          <cell r="I26">
            <v>2.26</v>
          </cell>
          <cell r="J26">
            <v>0.56</v>
          </cell>
          <cell r="K26">
            <v>0.1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0.26</v>
          </cell>
          <cell r="D27">
            <v>0.56</v>
          </cell>
          <cell r="E27">
            <v>0.86</v>
          </cell>
          <cell r="F27">
            <v>0.26</v>
          </cell>
          <cell r="G27">
            <v>41.9</v>
          </cell>
          <cell r="H27">
            <v>6.39</v>
          </cell>
          <cell r="I27">
            <v>1.61</v>
          </cell>
          <cell r="J27">
            <v>0.5</v>
          </cell>
          <cell r="K27">
            <v>0.07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0.23</v>
          </cell>
          <cell r="D28">
            <v>0.74</v>
          </cell>
          <cell r="E28">
            <v>0.8</v>
          </cell>
          <cell r="F28">
            <v>0.23</v>
          </cell>
          <cell r="G28">
            <v>22.45</v>
          </cell>
          <cell r="H28">
            <v>19.71</v>
          </cell>
          <cell r="I28">
            <v>1.28</v>
          </cell>
          <cell r="J28">
            <v>0.5</v>
          </cell>
          <cell r="K28">
            <v>0.01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0.22</v>
          </cell>
          <cell r="D29">
            <v>0.65</v>
          </cell>
          <cell r="E29">
            <v>0.71</v>
          </cell>
          <cell r="F29">
            <v>0.22</v>
          </cell>
          <cell r="G29">
            <v>16.81</v>
          </cell>
          <cell r="H29">
            <v>7.88</v>
          </cell>
          <cell r="I29">
            <v>0.98</v>
          </cell>
          <cell r="J29">
            <v>0.5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C31">
            <v>0.21</v>
          </cell>
          <cell r="D31">
            <v>0.77</v>
          </cell>
          <cell r="E31">
            <v>0.62</v>
          </cell>
          <cell r="F31">
            <v>0.21</v>
          </cell>
          <cell r="G31">
            <v>116</v>
          </cell>
          <cell r="H31">
            <v>4.8</v>
          </cell>
          <cell r="I31">
            <v>0.92</v>
          </cell>
          <cell r="J31">
            <v>0.46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0.2</v>
          </cell>
          <cell r="D32">
            <v>0.8</v>
          </cell>
          <cell r="E32">
            <v>0.59</v>
          </cell>
          <cell r="F32">
            <v>8.54</v>
          </cell>
          <cell r="G32">
            <v>36.38</v>
          </cell>
          <cell r="H32">
            <v>4.4</v>
          </cell>
          <cell r="I32">
            <v>0.86</v>
          </cell>
          <cell r="J32">
            <v>0.48</v>
          </cell>
          <cell r="K32">
            <v>0.04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0.21</v>
          </cell>
          <cell r="D33">
            <v>0.71</v>
          </cell>
          <cell r="E33">
            <v>0.56</v>
          </cell>
          <cell r="F33">
            <v>2.82</v>
          </cell>
          <cell r="G33">
            <v>19.42</v>
          </cell>
          <cell r="H33">
            <v>3.26</v>
          </cell>
          <cell r="I33">
            <v>0.77</v>
          </cell>
          <cell r="J33">
            <v>0.42</v>
          </cell>
          <cell r="K33">
            <v>0.02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0.2</v>
          </cell>
          <cell r="D34">
            <v>1.82</v>
          </cell>
          <cell r="E34">
            <v>0.5</v>
          </cell>
          <cell r="F34">
            <v>3.26</v>
          </cell>
          <cell r="G34">
            <v>19.42</v>
          </cell>
          <cell r="H34">
            <v>2.5</v>
          </cell>
          <cell r="I34">
            <v>0.71</v>
          </cell>
          <cell r="J34">
            <v>0.44</v>
          </cell>
          <cell r="K34">
            <v>0.02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0.19</v>
          </cell>
          <cell r="D35">
            <v>4.8</v>
          </cell>
          <cell r="E35">
            <v>0.48</v>
          </cell>
          <cell r="F35">
            <v>2.82</v>
          </cell>
          <cell r="G35">
            <v>27</v>
          </cell>
          <cell r="H35">
            <v>2.26</v>
          </cell>
          <cell r="I35">
            <v>0.74</v>
          </cell>
          <cell r="J35">
            <v>0.44</v>
          </cell>
          <cell r="K35">
            <v>0.07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0.2</v>
          </cell>
          <cell r="D36">
            <v>5.46</v>
          </cell>
          <cell r="E36">
            <v>0.53</v>
          </cell>
          <cell r="F36">
            <v>1.96</v>
          </cell>
          <cell r="G36">
            <v>18.26</v>
          </cell>
          <cell r="H36">
            <v>2.03</v>
          </cell>
          <cell r="I36">
            <v>0.68</v>
          </cell>
          <cell r="J36">
            <v>0.42</v>
          </cell>
          <cell r="K36">
            <v>0.07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0.2</v>
          </cell>
          <cell r="D37">
            <v>5.68</v>
          </cell>
          <cell r="E37">
            <v>0.62</v>
          </cell>
          <cell r="F37">
            <v>1.89</v>
          </cell>
          <cell r="G37">
            <v>14.78</v>
          </cell>
          <cell r="H37">
            <v>1.96</v>
          </cell>
          <cell r="I37">
            <v>0.65</v>
          </cell>
          <cell r="J37">
            <v>0.42</v>
          </cell>
          <cell r="K37">
            <v>0.07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0.2</v>
          </cell>
          <cell r="D38">
            <v>3.53</v>
          </cell>
          <cell r="E38">
            <v>0.56</v>
          </cell>
          <cell r="F38">
            <v>2.03</v>
          </cell>
          <cell r="G38">
            <v>33.4</v>
          </cell>
          <cell r="H38">
            <v>2.42</v>
          </cell>
          <cell r="I38">
            <v>0.62</v>
          </cell>
          <cell r="J38">
            <v>0.4</v>
          </cell>
          <cell r="K38">
            <v>0.07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0.21</v>
          </cell>
          <cell r="D39">
            <v>3.71</v>
          </cell>
          <cell r="E39">
            <v>0.48</v>
          </cell>
          <cell r="F39">
            <v>1.89</v>
          </cell>
          <cell r="G39">
            <v>21.05</v>
          </cell>
          <cell r="H39">
            <v>2.03</v>
          </cell>
          <cell r="I39">
            <v>0.65</v>
          </cell>
          <cell r="J39">
            <v>0.38</v>
          </cell>
          <cell r="K39">
            <v>0.05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0.22</v>
          </cell>
          <cell r="D40">
            <v>8.05</v>
          </cell>
          <cell r="E40">
            <v>0.5</v>
          </cell>
          <cell r="F40">
            <v>2.03</v>
          </cell>
          <cell r="G40">
            <v>18.55</v>
          </cell>
          <cell r="H40">
            <v>1.82</v>
          </cell>
          <cell r="I40">
            <v>0.62</v>
          </cell>
          <cell r="J40">
            <v>0.36</v>
          </cell>
          <cell r="K40">
            <v>0.07</v>
          </cell>
          <cell r="L40">
            <v>0</v>
          </cell>
          <cell r="N40">
            <v>0</v>
          </cell>
        </row>
        <row r="41">
          <cell r="D41">
            <v>6.73</v>
          </cell>
          <cell r="F41">
            <v>28.6</v>
          </cell>
          <cell r="G41">
            <v>23.85</v>
          </cell>
          <cell r="I41">
            <v>0.86</v>
          </cell>
          <cell r="K41">
            <v>0.14</v>
          </cell>
          <cell r="L41">
            <v>0</v>
          </cell>
          <cell r="N41">
            <v>0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2019</v>
          </cell>
        </row>
        <row r="4">
          <cell r="AG4" t="str">
            <v>Ban Mang,  Chiang Muan, Phayao,Y.24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</v>
          </cell>
          <cell r="D9">
            <v>0</v>
          </cell>
          <cell r="E9">
            <v>0</v>
          </cell>
          <cell r="F9">
            <v>0.19</v>
          </cell>
          <cell r="G9">
            <v>0.08</v>
          </cell>
          <cell r="H9">
            <v>5.01</v>
          </cell>
          <cell r="I9">
            <v>3.98</v>
          </cell>
          <cell r="J9">
            <v>3.08</v>
          </cell>
          <cell r="K9">
            <v>1.13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0.09</v>
          </cell>
          <cell r="G10">
            <v>24.97</v>
          </cell>
          <cell r="H10">
            <v>4.67</v>
          </cell>
          <cell r="I10">
            <v>4.67</v>
          </cell>
          <cell r="J10">
            <v>2.84</v>
          </cell>
          <cell r="K10">
            <v>1.13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0.08</v>
          </cell>
          <cell r="G11">
            <v>34.65</v>
          </cell>
          <cell r="H11">
            <v>4.24</v>
          </cell>
          <cell r="I11">
            <v>4.11</v>
          </cell>
          <cell r="J11">
            <v>2.6</v>
          </cell>
          <cell r="K11">
            <v>1.13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3.33</v>
          </cell>
          <cell r="F12">
            <v>0.08</v>
          </cell>
          <cell r="G12">
            <v>31.15</v>
          </cell>
          <cell r="H12">
            <v>3.72</v>
          </cell>
          <cell r="I12">
            <v>3.72</v>
          </cell>
          <cell r="J12">
            <v>2.48</v>
          </cell>
          <cell r="K12">
            <v>1.06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9.26</v>
          </cell>
          <cell r="F13">
            <v>0.07</v>
          </cell>
          <cell r="G13">
            <v>4.37</v>
          </cell>
          <cell r="H13">
            <v>4.84</v>
          </cell>
          <cell r="I13">
            <v>3.33</v>
          </cell>
          <cell r="J13">
            <v>4.24</v>
          </cell>
          <cell r="K13">
            <v>0.92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3.72</v>
          </cell>
          <cell r="F14">
            <v>0.05</v>
          </cell>
          <cell r="G14">
            <v>16.05</v>
          </cell>
          <cell r="H14">
            <v>3.59</v>
          </cell>
          <cell r="I14">
            <v>3.85</v>
          </cell>
          <cell r="J14">
            <v>2.12</v>
          </cell>
          <cell r="K14">
            <v>0.92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3.72</v>
          </cell>
          <cell r="F15">
            <v>0.08</v>
          </cell>
          <cell r="G15">
            <v>9.47</v>
          </cell>
          <cell r="H15">
            <v>3.46</v>
          </cell>
          <cell r="I15">
            <v>3.46</v>
          </cell>
          <cell r="J15">
            <v>3.08</v>
          </cell>
          <cell r="K15">
            <v>0.78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3.33</v>
          </cell>
          <cell r="F16">
            <v>0.08</v>
          </cell>
          <cell r="G16">
            <v>4.24</v>
          </cell>
          <cell r="H16">
            <v>8.21</v>
          </cell>
          <cell r="I16">
            <v>3.72</v>
          </cell>
          <cell r="J16">
            <v>3.2</v>
          </cell>
          <cell r="K16">
            <v>0.78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3.59</v>
          </cell>
          <cell r="F17">
            <v>0.05</v>
          </cell>
          <cell r="G17">
            <v>2.96</v>
          </cell>
          <cell r="H17">
            <v>12.88</v>
          </cell>
          <cell r="I17">
            <v>3.2</v>
          </cell>
          <cell r="J17">
            <v>2.6</v>
          </cell>
          <cell r="K17">
            <v>0.78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3.33</v>
          </cell>
          <cell r="F18">
            <v>0.05</v>
          </cell>
          <cell r="G18">
            <v>1.44</v>
          </cell>
          <cell r="H18">
            <v>11.25</v>
          </cell>
          <cell r="I18">
            <v>2.72</v>
          </cell>
          <cell r="J18">
            <v>3.08</v>
          </cell>
          <cell r="K18">
            <v>0.78</v>
          </cell>
          <cell r="L18">
            <v>0</v>
          </cell>
          <cell r="M18">
            <v>0</v>
          </cell>
          <cell r="N18">
            <v>0</v>
          </cell>
        </row>
        <row r="20">
          <cell r="C20">
            <v>0</v>
          </cell>
          <cell r="D20">
            <v>0</v>
          </cell>
          <cell r="E20">
            <v>3.46</v>
          </cell>
          <cell r="F20">
            <v>0.03</v>
          </cell>
          <cell r="G20">
            <v>0.78</v>
          </cell>
          <cell r="H20">
            <v>11.71</v>
          </cell>
          <cell r="I20">
            <v>2.6</v>
          </cell>
          <cell r="J20">
            <v>1.92</v>
          </cell>
          <cell r="K20">
            <v>0.78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3.08</v>
          </cell>
          <cell r="F21">
            <v>0.04</v>
          </cell>
          <cell r="G21">
            <v>0.64</v>
          </cell>
          <cell r="H21">
            <v>10.33</v>
          </cell>
          <cell r="I21">
            <v>2.12</v>
          </cell>
          <cell r="J21">
            <v>3.2</v>
          </cell>
          <cell r="K21">
            <v>0.78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2.72</v>
          </cell>
          <cell r="F22">
            <v>0.04</v>
          </cell>
          <cell r="G22">
            <v>1.92</v>
          </cell>
          <cell r="H22">
            <v>8.42</v>
          </cell>
          <cell r="I22">
            <v>2</v>
          </cell>
          <cell r="J22">
            <v>1.68</v>
          </cell>
          <cell r="K22">
            <v>0.78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2.48</v>
          </cell>
          <cell r="F23">
            <v>0.04</v>
          </cell>
          <cell r="G23">
            <v>1.92</v>
          </cell>
          <cell r="H23">
            <v>7.1</v>
          </cell>
          <cell r="I23">
            <v>2</v>
          </cell>
          <cell r="J23">
            <v>1.92</v>
          </cell>
          <cell r="K23">
            <v>0.71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2.36</v>
          </cell>
          <cell r="F24">
            <v>0.05</v>
          </cell>
          <cell r="G24">
            <v>5.35</v>
          </cell>
          <cell r="H24">
            <v>6.2</v>
          </cell>
          <cell r="I24">
            <v>2.24</v>
          </cell>
          <cell r="J24">
            <v>1.6</v>
          </cell>
          <cell r="K24">
            <v>0.64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2.36</v>
          </cell>
          <cell r="F25">
            <v>0.06</v>
          </cell>
          <cell r="G25">
            <v>10.56</v>
          </cell>
          <cell r="H25">
            <v>5.18</v>
          </cell>
          <cell r="I25">
            <v>2.48</v>
          </cell>
          <cell r="J25">
            <v>1.68</v>
          </cell>
          <cell r="K25">
            <v>0.64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2.6</v>
          </cell>
          <cell r="F26">
            <v>0.04</v>
          </cell>
          <cell r="G26">
            <v>4.84</v>
          </cell>
          <cell r="H26">
            <v>5.35</v>
          </cell>
          <cell r="I26">
            <v>4.67</v>
          </cell>
          <cell r="J26">
            <v>1.92</v>
          </cell>
          <cell r="K26">
            <v>0.57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2.6</v>
          </cell>
          <cell r="F27">
            <v>0.04</v>
          </cell>
          <cell r="G27">
            <v>3.2</v>
          </cell>
          <cell r="H27">
            <v>4.37</v>
          </cell>
          <cell r="I27">
            <v>3.59</v>
          </cell>
          <cell r="J27">
            <v>1.6</v>
          </cell>
          <cell r="K27">
            <v>0.57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2.48</v>
          </cell>
          <cell r="F28">
            <v>0.03</v>
          </cell>
          <cell r="G28">
            <v>4.67</v>
          </cell>
          <cell r="H28">
            <v>4.11</v>
          </cell>
          <cell r="I28">
            <v>3.08</v>
          </cell>
          <cell r="J28">
            <v>1.28</v>
          </cell>
          <cell r="K28">
            <v>0.57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2.36</v>
          </cell>
          <cell r="F29">
            <v>0.03</v>
          </cell>
          <cell r="G29">
            <v>3.08</v>
          </cell>
          <cell r="H29">
            <v>4.67</v>
          </cell>
          <cell r="I29">
            <v>3.08</v>
          </cell>
          <cell r="J29">
            <v>1.68</v>
          </cell>
          <cell r="K29">
            <v>0.57</v>
          </cell>
          <cell r="L29">
            <v>0</v>
          </cell>
          <cell r="M29">
            <v>0</v>
          </cell>
          <cell r="N29">
            <v>0</v>
          </cell>
        </row>
        <row r="31">
          <cell r="C31">
            <v>0</v>
          </cell>
          <cell r="D31">
            <v>0</v>
          </cell>
          <cell r="E31">
            <v>2.36</v>
          </cell>
          <cell r="F31">
            <v>1.52</v>
          </cell>
          <cell r="G31">
            <v>105.2</v>
          </cell>
          <cell r="H31">
            <v>12.64</v>
          </cell>
          <cell r="I31">
            <v>3.46</v>
          </cell>
          <cell r="J31">
            <v>1.6</v>
          </cell>
          <cell r="K31">
            <v>0.64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2.12</v>
          </cell>
          <cell r="F32">
            <v>1.76</v>
          </cell>
          <cell r="G32">
            <v>63.25</v>
          </cell>
          <cell r="H32">
            <v>10.56</v>
          </cell>
          <cell r="I32">
            <v>3.08</v>
          </cell>
          <cell r="J32">
            <v>1.52</v>
          </cell>
          <cell r="K32">
            <v>0.64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3.46</v>
          </cell>
          <cell r="F33">
            <v>0.38</v>
          </cell>
          <cell r="G33">
            <v>42.12</v>
          </cell>
          <cell r="H33">
            <v>9.26</v>
          </cell>
          <cell r="I33">
            <v>2.84</v>
          </cell>
          <cell r="J33">
            <v>1.44</v>
          </cell>
          <cell r="K33">
            <v>0.64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6.38</v>
          </cell>
          <cell r="F34">
            <v>0.18</v>
          </cell>
          <cell r="G34">
            <v>29.75</v>
          </cell>
          <cell r="H34">
            <v>16.05</v>
          </cell>
          <cell r="I34">
            <v>2</v>
          </cell>
          <cell r="J34">
            <v>1.44</v>
          </cell>
          <cell r="K34">
            <v>0.64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1.6</v>
          </cell>
          <cell r="F35">
            <v>0.12</v>
          </cell>
          <cell r="G35">
            <v>36.88</v>
          </cell>
          <cell r="H35">
            <v>9.47</v>
          </cell>
          <cell r="I35">
            <v>2.24</v>
          </cell>
          <cell r="J35">
            <v>1.44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1.6</v>
          </cell>
          <cell r="F36">
            <v>0.09</v>
          </cell>
          <cell r="G36">
            <v>11.71</v>
          </cell>
          <cell r="H36">
            <v>7.64</v>
          </cell>
          <cell r="I36">
            <v>2.36</v>
          </cell>
          <cell r="J36">
            <v>1.36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24.15</v>
          </cell>
          <cell r="F37">
            <v>0.07</v>
          </cell>
          <cell r="G37">
            <v>8.84</v>
          </cell>
          <cell r="H37">
            <v>6.03</v>
          </cell>
          <cell r="I37">
            <v>2</v>
          </cell>
          <cell r="J37">
            <v>1.36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6.38</v>
          </cell>
          <cell r="F38">
            <v>0.05</v>
          </cell>
          <cell r="G38">
            <v>5.86</v>
          </cell>
          <cell r="H38">
            <v>7.1</v>
          </cell>
          <cell r="I38">
            <v>1.92</v>
          </cell>
          <cell r="J38">
            <v>1.28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1.68</v>
          </cell>
          <cell r="F39">
            <v>0.04</v>
          </cell>
          <cell r="G39">
            <v>6.74</v>
          </cell>
          <cell r="H39">
            <v>5.18</v>
          </cell>
          <cell r="I39">
            <v>2.12</v>
          </cell>
          <cell r="J39">
            <v>1.2</v>
          </cell>
          <cell r="K39">
            <v>0</v>
          </cell>
          <cell r="L39">
            <v>0</v>
          </cell>
          <cell r="M39" t="str">
            <v/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1.13</v>
          </cell>
          <cell r="F40">
            <v>0.09</v>
          </cell>
          <cell r="G40">
            <v>11.48</v>
          </cell>
          <cell r="H40">
            <v>4.11</v>
          </cell>
          <cell r="I40">
            <v>2.6</v>
          </cell>
          <cell r="J40">
            <v>1.13</v>
          </cell>
          <cell r="K40">
            <v>0</v>
          </cell>
          <cell r="L40">
            <v>0</v>
          </cell>
          <cell r="N40">
            <v>0</v>
          </cell>
        </row>
        <row r="41">
          <cell r="D41">
            <v>0</v>
          </cell>
          <cell r="F41">
            <v>0.09</v>
          </cell>
          <cell r="G41">
            <v>6.03</v>
          </cell>
          <cell r="I41">
            <v>3.08</v>
          </cell>
          <cell r="K41">
            <v>0</v>
          </cell>
          <cell r="L41">
            <v>0</v>
          </cell>
          <cell r="N41">
            <v>0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2020</v>
          </cell>
        </row>
        <row r="4">
          <cell r="AG4" t="str">
            <v>Ban Mang,  Chiang Muan, Phayao,Y.24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0.55</v>
          </cell>
          <cell r="D9">
            <v>5.5</v>
          </cell>
          <cell r="E9">
            <v>1.04</v>
          </cell>
          <cell r="F9">
            <v>0.75</v>
          </cell>
          <cell r="G9">
            <v>2.17</v>
          </cell>
          <cell r="H9">
            <v>1.62</v>
          </cell>
          <cell r="I9">
            <v>6.83</v>
          </cell>
          <cell r="J9">
            <v>23.64</v>
          </cell>
          <cell r="K9">
            <v>0.26</v>
          </cell>
          <cell r="L9">
            <v>0.71</v>
          </cell>
          <cell r="M9">
            <v>0.65</v>
          </cell>
          <cell r="N9">
            <v>0.64</v>
          </cell>
        </row>
        <row r="10">
          <cell r="C10">
            <v>0.54</v>
          </cell>
          <cell r="D10">
            <v>1.4</v>
          </cell>
          <cell r="E10">
            <v>0.7</v>
          </cell>
          <cell r="F10">
            <v>0.86</v>
          </cell>
          <cell r="G10">
            <v>1.51</v>
          </cell>
          <cell r="H10">
            <v>9</v>
          </cell>
          <cell r="I10">
            <v>8.6</v>
          </cell>
          <cell r="J10">
            <v>12.88</v>
          </cell>
          <cell r="K10">
            <v>0.3</v>
          </cell>
          <cell r="L10">
            <v>0.71</v>
          </cell>
          <cell r="M10">
            <v>0.63</v>
          </cell>
          <cell r="N10">
            <v>0.57</v>
          </cell>
        </row>
        <row r="11">
          <cell r="C11">
            <v>0.53</v>
          </cell>
          <cell r="D11">
            <v>1.1</v>
          </cell>
          <cell r="E11">
            <v>0.55</v>
          </cell>
          <cell r="F11">
            <v>0.8</v>
          </cell>
          <cell r="G11">
            <v>1.28</v>
          </cell>
          <cell r="H11">
            <v>6.07</v>
          </cell>
          <cell r="I11">
            <v>16.8</v>
          </cell>
          <cell r="J11">
            <v>9.82</v>
          </cell>
          <cell r="K11">
            <v>0.31</v>
          </cell>
          <cell r="L11">
            <v>0.71</v>
          </cell>
          <cell r="M11">
            <v>0.61</v>
          </cell>
          <cell r="N11">
            <v>0.56</v>
          </cell>
        </row>
        <row r="12">
          <cell r="C12">
            <v>0.52</v>
          </cell>
          <cell r="D12">
            <v>0.92</v>
          </cell>
          <cell r="E12">
            <v>0.4</v>
          </cell>
          <cell r="F12">
            <v>0.7</v>
          </cell>
          <cell r="G12">
            <v>1.22</v>
          </cell>
          <cell r="H12">
            <v>3.2</v>
          </cell>
          <cell r="I12">
            <v>8.8</v>
          </cell>
          <cell r="J12">
            <v>7.4</v>
          </cell>
          <cell r="K12">
            <v>0.42</v>
          </cell>
          <cell r="L12">
            <v>0.7</v>
          </cell>
          <cell r="M12">
            <v>0.6</v>
          </cell>
          <cell r="N12">
            <v>0.56</v>
          </cell>
        </row>
        <row r="13">
          <cell r="C13">
            <v>0.52</v>
          </cell>
          <cell r="D13">
            <v>0.65</v>
          </cell>
          <cell r="E13">
            <v>0.75</v>
          </cell>
          <cell r="F13">
            <v>0.75</v>
          </cell>
          <cell r="G13">
            <v>1.22</v>
          </cell>
          <cell r="H13">
            <v>2.78</v>
          </cell>
          <cell r="I13">
            <v>6.45</v>
          </cell>
          <cell r="J13">
            <v>6.07</v>
          </cell>
          <cell r="K13">
            <v>0.52</v>
          </cell>
          <cell r="L13">
            <v>0.64</v>
          </cell>
          <cell r="M13">
            <v>0.58</v>
          </cell>
          <cell r="N13">
            <v>0.54</v>
          </cell>
        </row>
        <row r="14">
          <cell r="C14">
            <v>0.58</v>
          </cell>
          <cell r="D14">
            <v>0.5</v>
          </cell>
          <cell r="E14">
            <v>0.86</v>
          </cell>
          <cell r="F14">
            <v>4.54</v>
          </cell>
          <cell r="G14">
            <v>1.04</v>
          </cell>
          <cell r="H14">
            <v>2.64</v>
          </cell>
          <cell r="I14">
            <v>4.86</v>
          </cell>
          <cell r="J14">
            <v>5.18</v>
          </cell>
          <cell r="K14">
            <v>0.77</v>
          </cell>
          <cell r="L14">
            <v>0.48</v>
          </cell>
          <cell r="M14">
            <v>0.56</v>
          </cell>
          <cell r="N14">
            <v>0.55</v>
          </cell>
        </row>
        <row r="15">
          <cell r="C15">
            <v>0.59</v>
          </cell>
          <cell r="D15">
            <v>0.45</v>
          </cell>
          <cell r="E15">
            <v>1.04</v>
          </cell>
          <cell r="F15">
            <v>1.22</v>
          </cell>
          <cell r="G15">
            <v>0.8</v>
          </cell>
          <cell r="H15">
            <v>2.92</v>
          </cell>
          <cell r="I15">
            <v>11.5</v>
          </cell>
          <cell r="J15">
            <v>4.54</v>
          </cell>
          <cell r="K15">
            <v>0.78</v>
          </cell>
          <cell r="L15">
            <v>0.37</v>
          </cell>
          <cell r="M15">
            <v>0.55</v>
          </cell>
          <cell r="N15">
            <v>0.59</v>
          </cell>
        </row>
        <row r="16">
          <cell r="C16">
            <v>0.59</v>
          </cell>
          <cell r="D16">
            <v>0.55</v>
          </cell>
          <cell r="E16">
            <v>2.64</v>
          </cell>
          <cell r="F16">
            <v>1.16</v>
          </cell>
          <cell r="G16">
            <v>0.86</v>
          </cell>
          <cell r="H16">
            <v>2.28</v>
          </cell>
          <cell r="I16">
            <v>6.45</v>
          </cell>
          <cell r="J16">
            <v>4.06</v>
          </cell>
          <cell r="K16">
            <v>0.78</v>
          </cell>
          <cell r="L16">
            <v>2.39</v>
          </cell>
          <cell r="M16">
            <v>0.53</v>
          </cell>
          <cell r="N16">
            <v>0.49</v>
          </cell>
        </row>
        <row r="17">
          <cell r="C17">
            <v>0.6</v>
          </cell>
          <cell r="D17">
            <v>0.45</v>
          </cell>
          <cell r="E17">
            <v>2.17</v>
          </cell>
          <cell r="F17">
            <v>5.02</v>
          </cell>
          <cell r="G17">
            <v>0.86</v>
          </cell>
          <cell r="H17">
            <v>7.4</v>
          </cell>
          <cell r="I17">
            <v>5.02</v>
          </cell>
          <cell r="J17">
            <v>3.48</v>
          </cell>
          <cell r="K17">
            <v>0.78</v>
          </cell>
          <cell r="L17">
            <v>5.88</v>
          </cell>
          <cell r="M17">
            <v>0.51</v>
          </cell>
          <cell r="N17">
            <v>0.42</v>
          </cell>
        </row>
        <row r="18">
          <cell r="C18">
            <v>0.6</v>
          </cell>
          <cell r="D18">
            <v>0.4</v>
          </cell>
          <cell r="E18">
            <v>1.51</v>
          </cell>
          <cell r="F18">
            <v>3.06</v>
          </cell>
          <cell r="G18">
            <v>0.92</v>
          </cell>
          <cell r="H18">
            <v>9.61</v>
          </cell>
          <cell r="I18">
            <v>4.7</v>
          </cell>
          <cell r="J18">
            <v>3.2</v>
          </cell>
          <cell r="K18">
            <v>0.79</v>
          </cell>
          <cell r="L18">
            <v>5.18</v>
          </cell>
          <cell r="M18">
            <v>0.48</v>
          </cell>
          <cell r="N18">
            <v>0.37</v>
          </cell>
        </row>
        <row r="20">
          <cell r="C20">
            <v>0.6</v>
          </cell>
          <cell r="D20">
            <v>0.35</v>
          </cell>
          <cell r="E20">
            <v>1.22</v>
          </cell>
          <cell r="F20">
            <v>1.62</v>
          </cell>
          <cell r="G20">
            <v>0.8</v>
          </cell>
          <cell r="H20">
            <v>7.02</v>
          </cell>
          <cell r="I20">
            <v>18.55</v>
          </cell>
          <cell r="J20">
            <v>2.92</v>
          </cell>
          <cell r="K20">
            <v>0.77</v>
          </cell>
          <cell r="L20">
            <v>2.78</v>
          </cell>
          <cell r="M20">
            <v>0.46</v>
          </cell>
          <cell r="N20">
            <v>0.3</v>
          </cell>
        </row>
        <row r="21">
          <cell r="C21">
            <v>0.59</v>
          </cell>
          <cell r="D21">
            <v>0.35</v>
          </cell>
          <cell r="E21">
            <v>1.04</v>
          </cell>
          <cell r="F21">
            <v>1.22</v>
          </cell>
          <cell r="G21">
            <v>0.75</v>
          </cell>
          <cell r="H21">
            <v>3.9</v>
          </cell>
          <cell r="I21">
            <v>17.05</v>
          </cell>
          <cell r="J21">
            <v>2.64</v>
          </cell>
          <cell r="K21">
            <v>0.7</v>
          </cell>
          <cell r="L21">
            <v>0.64</v>
          </cell>
          <cell r="M21">
            <v>0.47</v>
          </cell>
          <cell r="N21">
            <v>0.27</v>
          </cell>
        </row>
        <row r="22">
          <cell r="C22">
            <v>0.59</v>
          </cell>
          <cell r="D22">
            <v>0.3</v>
          </cell>
          <cell r="E22">
            <v>1.04</v>
          </cell>
          <cell r="F22">
            <v>1.73</v>
          </cell>
          <cell r="G22">
            <v>0.92</v>
          </cell>
          <cell r="H22">
            <v>3.48</v>
          </cell>
          <cell r="I22">
            <v>10.03</v>
          </cell>
          <cell r="J22">
            <v>2.39</v>
          </cell>
          <cell r="K22">
            <v>0.69</v>
          </cell>
          <cell r="L22">
            <v>0.69</v>
          </cell>
          <cell r="M22">
            <v>0.49</v>
          </cell>
          <cell r="N22">
            <v>0.26</v>
          </cell>
        </row>
        <row r="23">
          <cell r="C23">
            <v>0.6</v>
          </cell>
          <cell r="D23">
            <v>0.27</v>
          </cell>
          <cell r="E23">
            <v>1.04</v>
          </cell>
          <cell r="F23">
            <v>1.04</v>
          </cell>
          <cell r="G23">
            <v>0.98</v>
          </cell>
          <cell r="H23">
            <v>2.92</v>
          </cell>
          <cell r="I23">
            <v>7.21</v>
          </cell>
          <cell r="J23">
            <v>2.28</v>
          </cell>
          <cell r="K23">
            <v>0.72</v>
          </cell>
          <cell r="L23">
            <v>0.7</v>
          </cell>
          <cell r="M23">
            <v>0.5</v>
          </cell>
          <cell r="N23">
            <v>0.24</v>
          </cell>
        </row>
        <row r="24">
          <cell r="C24">
            <v>0.6</v>
          </cell>
          <cell r="D24">
            <v>0.5</v>
          </cell>
          <cell r="E24">
            <v>1.04</v>
          </cell>
          <cell r="F24">
            <v>1.62</v>
          </cell>
          <cell r="G24">
            <v>0.98</v>
          </cell>
          <cell r="H24">
            <v>4.22</v>
          </cell>
          <cell r="I24">
            <v>6.26</v>
          </cell>
          <cell r="J24">
            <v>2.17</v>
          </cell>
          <cell r="K24">
            <v>0.75</v>
          </cell>
          <cell r="L24">
            <v>0.71</v>
          </cell>
          <cell r="M24">
            <v>0.5</v>
          </cell>
          <cell r="N24">
            <v>0.2</v>
          </cell>
        </row>
        <row r="25">
          <cell r="C25">
            <v>0.61</v>
          </cell>
          <cell r="D25">
            <v>0.5</v>
          </cell>
          <cell r="E25">
            <v>5.34</v>
          </cell>
          <cell r="F25">
            <v>1.84</v>
          </cell>
          <cell r="G25">
            <v>1.34</v>
          </cell>
          <cell r="H25">
            <v>3.76</v>
          </cell>
          <cell r="I25">
            <v>5.34</v>
          </cell>
          <cell r="J25">
            <v>1.95</v>
          </cell>
          <cell r="K25">
            <v>0.77</v>
          </cell>
          <cell r="L25">
            <v>0.72</v>
          </cell>
          <cell r="M25">
            <v>0.49</v>
          </cell>
          <cell r="N25">
            <v>0.19</v>
          </cell>
        </row>
        <row r="26">
          <cell r="C26">
            <v>6.07</v>
          </cell>
          <cell r="D26">
            <v>0.3</v>
          </cell>
          <cell r="E26">
            <v>11.96</v>
          </cell>
          <cell r="F26">
            <v>1.1</v>
          </cell>
          <cell r="G26">
            <v>3.62</v>
          </cell>
          <cell r="H26">
            <v>3.34</v>
          </cell>
          <cell r="I26">
            <v>5.34</v>
          </cell>
          <cell r="J26">
            <v>1.84</v>
          </cell>
          <cell r="K26">
            <v>0.76</v>
          </cell>
          <cell r="L26">
            <v>0.73</v>
          </cell>
          <cell r="M26">
            <v>0.47</v>
          </cell>
          <cell r="N26">
            <v>0.25</v>
          </cell>
        </row>
        <row r="27">
          <cell r="C27">
            <v>8</v>
          </cell>
          <cell r="D27">
            <v>0.27</v>
          </cell>
          <cell r="E27">
            <v>3.9</v>
          </cell>
          <cell r="F27">
            <v>0.98</v>
          </cell>
          <cell r="G27">
            <v>3.06</v>
          </cell>
          <cell r="H27">
            <v>2.78</v>
          </cell>
          <cell r="I27">
            <v>5.18</v>
          </cell>
          <cell r="J27">
            <v>1.51</v>
          </cell>
          <cell r="K27">
            <v>0.75</v>
          </cell>
          <cell r="L27">
            <v>0.78</v>
          </cell>
          <cell r="M27">
            <v>0.44</v>
          </cell>
          <cell r="N27">
            <v>0.28</v>
          </cell>
        </row>
        <row r="28">
          <cell r="C28">
            <v>3.9</v>
          </cell>
          <cell r="D28">
            <v>0.29</v>
          </cell>
          <cell r="E28">
            <v>2.5</v>
          </cell>
          <cell r="F28">
            <v>0.86</v>
          </cell>
          <cell r="G28">
            <v>4.86</v>
          </cell>
          <cell r="H28">
            <v>2.5</v>
          </cell>
          <cell r="I28">
            <v>4.06</v>
          </cell>
          <cell r="J28">
            <v>1.62</v>
          </cell>
          <cell r="K28">
            <v>0.76</v>
          </cell>
          <cell r="L28">
            <v>0.78</v>
          </cell>
          <cell r="M28">
            <v>0.44</v>
          </cell>
          <cell r="N28">
            <v>0.28</v>
          </cell>
        </row>
        <row r="29">
          <cell r="C29">
            <v>2.92</v>
          </cell>
          <cell r="D29">
            <v>0.5</v>
          </cell>
          <cell r="E29">
            <v>1.73</v>
          </cell>
          <cell r="F29">
            <v>0.7</v>
          </cell>
          <cell r="G29">
            <v>6.45</v>
          </cell>
          <cell r="H29">
            <v>6.45</v>
          </cell>
          <cell r="I29">
            <v>3.48</v>
          </cell>
          <cell r="J29">
            <v>1.4</v>
          </cell>
          <cell r="K29">
            <v>0.78</v>
          </cell>
          <cell r="L29">
            <v>0.77</v>
          </cell>
          <cell r="M29">
            <v>0.59</v>
          </cell>
          <cell r="N29">
            <v>0.31</v>
          </cell>
        </row>
        <row r="31">
          <cell r="C31">
            <v>2.92</v>
          </cell>
          <cell r="D31">
            <v>0.8</v>
          </cell>
          <cell r="E31">
            <v>0.8</v>
          </cell>
          <cell r="F31">
            <v>0.4</v>
          </cell>
          <cell r="G31">
            <v>5.69</v>
          </cell>
          <cell r="H31">
            <v>8.6</v>
          </cell>
          <cell r="I31">
            <v>5.69</v>
          </cell>
          <cell r="J31">
            <v>1.4</v>
          </cell>
          <cell r="K31">
            <v>0.71</v>
          </cell>
          <cell r="L31">
            <v>0.77</v>
          </cell>
          <cell r="M31">
            <v>0.59</v>
          </cell>
          <cell r="N31">
            <v>0.31</v>
          </cell>
        </row>
        <row r="32">
          <cell r="C32">
            <v>2.28</v>
          </cell>
          <cell r="D32">
            <v>0.7</v>
          </cell>
          <cell r="E32">
            <v>0.8</v>
          </cell>
          <cell r="F32">
            <v>0.45</v>
          </cell>
          <cell r="G32">
            <v>3.76</v>
          </cell>
          <cell r="H32">
            <v>13.34</v>
          </cell>
          <cell r="I32">
            <v>21.3</v>
          </cell>
          <cell r="J32">
            <v>1.4</v>
          </cell>
          <cell r="K32">
            <v>0.73</v>
          </cell>
          <cell r="L32">
            <v>0.78</v>
          </cell>
          <cell r="M32">
            <v>0.55</v>
          </cell>
          <cell r="N32">
            <v>0.28</v>
          </cell>
        </row>
        <row r="33">
          <cell r="C33">
            <v>2.06</v>
          </cell>
          <cell r="D33">
            <v>0.4</v>
          </cell>
          <cell r="E33">
            <v>0.7</v>
          </cell>
          <cell r="F33">
            <v>0.55</v>
          </cell>
          <cell r="G33">
            <v>2.92</v>
          </cell>
          <cell r="H33">
            <v>11.29</v>
          </cell>
          <cell r="I33">
            <v>44.85</v>
          </cell>
          <cell r="J33">
            <v>1.28</v>
          </cell>
          <cell r="K33">
            <v>0.78</v>
          </cell>
          <cell r="L33">
            <v>0.76</v>
          </cell>
          <cell r="M33">
            <v>0.53</v>
          </cell>
          <cell r="N33">
            <v>0.26</v>
          </cell>
        </row>
        <row r="34">
          <cell r="C34">
            <v>1.84</v>
          </cell>
          <cell r="D34">
            <v>0.5</v>
          </cell>
          <cell r="E34">
            <v>0.7</v>
          </cell>
          <cell r="F34">
            <v>0.65</v>
          </cell>
          <cell r="G34">
            <v>1.84</v>
          </cell>
          <cell r="H34">
            <v>6.64</v>
          </cell>
          <cell r="I34">
            <v>14.3</v>
          </cell>
          <cell r="J34">
            <v>1.22</v>
          </cell>
          <cell r="K34">
            <v>0.78</v>
          </cell>
          <cell r="L34">
            <v>0.7</v>
          </cell>
          <cell r="M34">
            <v>0.47</v>
          </cell>
          <cell r="N34">
            <v>0.32</v>
          </cell>
        </row>
        <row r="35">
          <cell r="C35">
            <v>1.62</v>
          </cell>
          <cell r="D35">
            <v>5.88</v>
          </cell>
          <cell r="E35">
            <v>0.75</v>
          </cell>
          <cell r="F35">
            <v>1.16</v>
          </cell>
          <cell r="G35">
            <v>4.54</v>
          </cell>
          <cell r="H35">
            <v>8</v>
          </cell>
          <cell r="I35">
            <v>8.4</v>
          </cell>
          <cell r="J35">
            <v>1.04</v>
          </cell>
          <cell r="K35">
            <v>0.77</v>
          </cell>
          <cell r="L35">
            <v>0.67</v>
          </cell>
          <cell r="M35">
            <v>0.55</v>
          </cell>
          <cell r="N35">
            <v>0.39</v>
          </cell>
        </row>
        <row r="36">
          <cell r="C36">
            <v>2.5</v>
          </cell>
          <cell r="D36">
            <v>3.62</v>
          </cell>
          <cell r="E36">
            <v>0.6</v>
          </cell>
          <cell r="F36">
            <v>5.18</v>
          </cell>
          <cell r="G36">
            <v>3.34</v>
          </cell>
          <cell r="H36">
            <v>7.02</v>
          </cell>
          <cell r="I36">
            <v>6.45</v>
          </cell>
          <cell r="J36">
            <v>1.1</v>
          </cell>
          <cell r="K36">
            <v>0.77</v>
          </cell>
          <cell r="L36">
            <v>0.65</v>
          </cell>
          <cell r="M36">
            <v>0.66</v>
          </cell>
          <cell r="N36">
            <v>0.35</v>
          </cell>
        </row>
        <row r="37">
          <cell r="C37">
            <v>4.7</v>
          </cell>
          <cell r="D37">
            <v>1.28</v>
          </cell>
          <cell r="E37">
            <v>0.55</v>
          </cell>
          <cell r="F37">
            <v>3.06</v>
          </cell>
          <cell r="G37">
            <v>2.78</v>
          </cell>
          <cell r="H37">
            <v>9.4</v>
          </cell>
          <cell r="I37">
            <v>5.5</v>
          </cell>
          <cell r="J37">
            <v>1.1</v>
          </cell>
          <cell r="K37">
            <v>0.78</v>
          </cell>
          <cell r="L37">
            <v>0.71</v>
          </cell>
          <cell r="M37">
            <v>0.68</v>
          </cell>
          <cell r="N37">
            <v>0.31</v>
          </cell>
        </row>
        <row r="38">
          <cell r="C38">
            <v>2.06</v>
          </cell>
          <cell r="D38">
            <v>22.08</v>
          </cell>
          <cell r="E38">
            <v>0.45</v>
          </cell>
          <cell r="F38">
            <v>2.17</v>
          </cell>
          <cell r="G38">
            <v>2.28</v>
          </cell>
          <cell r="H38">
            <v>29.98</v>
          </cell>
          <cell r="I38">
            <v>4.54</v>
          </cell>
          <cell r="J38">
            <v>1.04</v>
          </cell>
          <cell r="K38">
            <v>0.77</v>
          </cell>
          <cell r="L38">
            <v>0.74</v>
          </cell>
          <cell r="M38">
            <v>0.64</v>
          </cell>
          <cell r="N38">
            <v>0.3</v>
          </cell>
        </row>
        <row r="39">
          <cell r="C39">
            <v>0.8</v>
          </cell>
          <cell r="D39">
            <v>5.34</v>
          </cell>
          <cell r="E39">
            <v>1.04</v>
          </cell>
          <cell r="F39">
            <v>1.04</v>
          </cell>
          <cell r="G39">
            <v>1.62</v>
          </cell>
          <cell r="H39">
            <v>13.11</v>
          </cell>
          <cell r="I39">
            <v>10.87</v>
          </cell>
          <cell r="J39">
            <v>1.1</v>
          </cell>
          <cell r="K39">
            <v>0.73</v>
          </cell>
          <cell r="L39">
            <v>0.7</v>
          </cell>
          <cell r="M39" t="str">
            <v/>
          </cell>
          <cell r="N39">
            <v>0.61</v>
          </cell>
        </row>
        <row r="40">
          <cell r="C40">
            <v>5.18</v>
          </cell>
          <cell r="D40">
            <v>3.34</v>
          </cell>
          <cell r="E40">
            <v>1.84</v>
          </cell>
          <cell r="F40">
            <v>2.17</v>
          </cell>
          <cell r="G40">
            <v>1.22</v>
          </cell>
          <cell r="H40">
            <v>9.82</v>
          </cell>
          <cell r="I40">
            <v>28.82</v>
          </cell>
          <cell r="J40">
            <v>0.55</v>
          </cell>
          <cell r="K40">
            <v>0.73</v>
          </cell>
          <cell r="L40">
            <v>0.69</v>
          </cell>
          <cell r="N40">
            <v>0.68</v>
          </cell>
        </row>
        <row r="41">
          <cell r="D41">
            <v>2.17</v>
          </cell>
          <cell r="F41">
            <v>5.5</v>
          </cell>
          <cell r="G41">
            <v>1.22</v>
          </cell>
          <cell r="I41">
            <v>32.97</v>
          </cell>
          <cell r="K41">
            <v>0.72</v>
          </cell>
          <cell r="L41">
            <v>0.67</v>
          </cell>
          <cell r="N41">
            <v>0.54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2021</v>
          </cell>
        </row>
        <row r="4">
          <cell r="AG4" t="str">
            <v>Ban Mang,  Chiang Muan, Phayao,Y.24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1.59</v>
          </cell>
          <cell r="D9">
            <v>0.95</v>
          </cell>
          <cell r="E9">
            <v>1.1</v>
          </cell>
          <cell r="F9">
            <v>15.1</v>
          </cell>
          <cell r="G9">
            <v>3.4</v>
          </cell>
          <cell r="H9">
            <v>9.66</v>
          </cell>
          <cell r="I9">
            <v>14.5</v>
          </cell>
          <cell r="J9">
            <v>2.2</v>
          </cell>
          <cell r="K9">
            <v>1.52</v>
          </cell>
          <cell r="L9">
            <v>0.6</v>
          </cell>
          <cell r="M9">
            <v>0.3</v>
          </cell>
          <cell r="N9">
            <v>0.27</v>
          </cell>
        </row>
        <row r="10">
          <cell r="C10">
            <v>1.05</v>
          </cell>
          <cell r="D10">
            <v>1.17</v>
          </cell>
          <cell r="E10">
            <v>1.31</v>
          </cell>
          <cell r="F10">
            <v>9.39</v>
          </cell>
          <cell r="G10">
            <v>4.17</v>
          </cell>
          <cell r="H10">
            <v>4.51</v>
          </cell>
          <cell r="I10">
            <v>85.6</v>
          </cell>
          <cell r="J10">
            <v>2.1</v>
          </cell>
          <cell r="K10">
            <v>1.52</v>
          </cell>
          <cell r="L10">
            <v>0.6</v>
          </cell>
          <cell r="M10">
            <v>0.3</v>
          </cell>
          <cell r="N10">
            <v>0.26</v>
          </cell>
        </row>
        <row r="11">
          <cell r="C11">
            <v>0.57</v>
          </cell>
          <cell r="D11">
            <v>3.28</v>
          </cell>
          <cell r="E11">
            <v>1.17</v>
          </cell>
          <cell r="F11">
            <v>4</v>
          </cell>
          <cell r="G11">
            <v>10.76</v>
          </cell>
          <cell r="H11">
            <v>4.85</v>
          </cell>
          <cell r="I11">
            <v>41.5</v>
          </cell>
          <cell r="J11">
            <v>2.2</v>
          </cell>
          <cell r="K11">
            <v>1.52</v>
          </cell>
          <cell r="L11">
            <v>0.65</v>
          </cell>
          <cell r="M11">
            <v>0.24</v>
          </cell>
          <cell r="N11">
            <v>0.26</v>
          </cell>
        </row>
        <row r="12">
          <cell r="C12">
            <v>0.75</v>
          </cell>
          <cell r="D12">
            <v>1.73</v>
          </cell>
          <cell r="E12">
            <v>0.8</v>
          </cell>
          <cell r="F12">
            <v>2.8</v>
          </cell>
          <cell r="G12">
            <v>8.58</v>
          </cell>
          <cell r="H12">
            <v>3.28</v>
          </cell>
          <cell r="I12">
            <v>32.2</v>
          </cell>
          <cell r="J12">
            <v>2.2</v>
          </cell>
          <cell r="K12">
            <v>1.45</v>
          </cell>
          <cell r="L12">
            <v>0.6</v>
          </cell>
          <cell r="M12">
            <v>0.22</v>
          </cell>
          <cell r="N12">
            <v>0.26</v>
          </cell>
        </row>
        <row r="13">
          <cell r="C13">
            <v>0.85</v>
          </cell>
          <cell r="D13">
            <v>1.17</v>
          </cell>
          <cell r="E13">
            <v>0.39</v>
          </cell>
          <cell r="F13">
            <v>2</v>
          </cell>
          <cell r="G13">
            <v>5.19</v>
          </cell>
          <cell r="H13">
            <v>3.4</v>
          </cell>
          <cell r="I13">
            <v>29</v>
          </cell>
          <cell r="J13">
            <v>2.3</v>
          </cell>
          <cell r="K13">
            <v>1.17</v>
          </cell>
          <cell r="L13">
            <v>0.6</v>
          </cell>
          <cell r="M13">
            <v>0.18</v>
          </cell>
          <cell r="N13">
            <v>0.26</v>
          </cell>
        </row>
        <row r="14">
          <cell r="C14">
            <v>0.65</v>
          </cell>
          <cell r="D14">
            <v>0.95</v>
          </cell>
          <cell r="E14">
            <v>0.48</v>
          </cell>
          <cell r="F14">
            <v>1.73</v>
          </cell>
          <cell r="G14">
            <v>3.76</v>
          </cell>
          <cell r="H14">
            <v>5.7</v>
          </cell>
          <cell r="I14">
            <v>21.76</v>
          </cell>
          <cell r="J14">
            <v>2.2</v>
          </cell>
          <cell r="K14">
            <v>0.85</v>
          </cell>
          <cell r="L14">
            <v>0.6</v>
          </cell>
          <cell r="M14">
            <v>0.18</v>
          </cell>
          <cell r="N14">
            <v>0.26</v>
          </cell>
        </row>
        <row r="15">
          <cell r="C15">
            <v>0.45</v>
          </cell>
          <cell r="D15">
            <v>1.05</v>
          </cell>
          <cell r="E15">
            <v>0.45</v>
          </cell>
          <cell r="F15">
            <v>15.7</v>
          </cell>
          <cell r="G15">
            <v>4</v>
          </cell>
          <cell r="H15">
            <v>25.04</v>
          </cell>
          <cell r="I15">
            <v>14.5</v>
          </cell>
          <cell r="J15">
            <v>2</v>
          </cell>
          <cell r="K15">
            <v>0.7</v>
          </cell>
          <cell r="L15">
            <v>0.6</v>
          </cell>
          <cell r="M15">
            <v>0.18</v>
          </cell>
          <cell r="N15">
            <v>0.25</v>
          </cell>
        </row>
        <row r="16">
          <cell r="C16">
            <v>0.28</v>
          </cell>
          <cell r="D16">
            <v>1.31</v>
          </cell>
          <cell r="E16">
            <v>0.57</v>
          </cell>
          <cell r="F16">
            <v>14.8</v>
          </cell>
          <cell r="G16">
            <v>30.2</v>
          </cell>
          <cell r="H16">
            <v>21.12</v>
          </cell>
          <cell r="I16">
            <v>10.76</v>
          </cell>
          <cell r="J16">
            <v>1.9</v>
          </cell>
          <cell r="K16">
            <v>0.65</v>
          </cell>
          <cell r="L16">
            <v>0.6</v>
          </cell>
          <cell r="M16">
            <v>0.24</v>
          </cell>
          <cell r="N16">
            <v>0.24</v>
          </cell>
        </row>
        <row r="17">
          <cell r="C17">
            <v>0.28</v>
          </cell>
          <cell r="D17">
            <v>1.17</v>
          </cell>
          <cell r="E17">
            <v>0.9</v>
          </cell>
          <cell r="F17">
            <v>13</v>
          </cell>
          <cell r="G17">
            <v>26.36</v>
          </cell>
          <cell r="H17">
            <v>18.88</v>
          </cell>
          <cell r="I17">
            <v>12.44</v>
          </cell>
          <cell r="J17">
            <v>1.8</v>
          </cell>
          <cell r="K17">
            <v>0.6</v>
          </cell>
          <cell r="L17">
            <v>0.6</v>
          </cell>
          <cell r="M17">
            <v>0.18</v>
          </cell>
          <cell r="N17">
            <v>0.24</v>
          </cell>
        </row>
        <row r="18">
          <cell r="C18">
            <v>0.9</v>
          </cell>
          <cell r="D18">
            <v>1.38</v>
          </cell>
          <cell r="E18">
            <v>0.51</v>
          </cell>
          <cell r="F18">
            <v>15.7</v>
          </cell>
          <cell r="G18">
            <v>14.5</v>
          </cell>
          <cell r="H18">
            <v>12.44</v>
          </cell>
          <cell r="I18">
            <v>12.16</v>
          </cell>
          <cell r="J18">
            <v>1.8</v>
          </cell>
          <cell r="K18">
            <v>0.6</v>
          </cell>
          <cell r="L18">
            <v>0.7</v>
          </cell>
          <cell r="M18">
            <v>0.18</v>
          </cell>
          <cell r="N18">
            <v>0.24</v>
          </cell>
        </row>
        <row r="20">
          <cell r="C20">
            <v>1.38</v>
          </cell>
          <cell r="D20">
            <v>1.24</v>
          </cell>
          <cell r="E20">
            <v>0.45</v>
          </cell>
          <cell r="F20">
            <v>15.4</v>
          </cell>
          <cell r="G20">
            <v>10.76</v>
          </cell>
          <cell r="H20">
            <v>20.8</v>
          </cell>
          <cell r="I20">
            <v>9.12</v>
          </cell>
          <cell r="J20">
            <v>1.66</v>
          </cell>
          <cell r="K20">
            <v>0.51</v>
          </cell>
          <cell r="L20">
            <v>0.65</v>
          </cell>
          <cell r="M20">
            <v>0.18</v>
          </cell>
          <cell r="N20">
            <v>0.26</v>
          </cell>
        </row>
        <row r="21">
          <cell r="C21">
            <v>1</v>
          </cell>
          <cell r="D21">
            <v>1.24</v>
          </cell>
          <cell r="E21">
            <v>0.42</v>
          </cell>
          <cell r="F21">
            <v>10.2</v>
          </cell>
          <cell r="G21">
            <v>45.1</v>
          </cell>
          <cell r="H21">
            <v>22.08</v>
          </cell>
          <cell r="I21">
            <v>6.96</v>
          </cell>
          <cell r="J21">
            <v>1.59</v>
          </cell>
          <cell r="K21">
            <v>0.48</v>
          </cell>
          <cell r="L21">
            <v>0.54</v>
          </cell>
          <cell r="M21">
            <v>0.18</v>
          </cell>
          <cell r="N21">
            <v>0.26</v>
          </cell>
        </row>
        <row r="22">
          <cell r="C22">
            <v>0.75</v>
          </cell>
          <cell r="D22">
            <v>3.16</v>
          </cell>
          <cell r="E22">
            <v>0.39</v>
          </cell>
          <cell r="F22">
            <v>9.39</v>
          </cell>
          <cell r="G22">
            <v>33.4</v>
          </cell>
          <cell r="H22">
            <v>49.3</v>
          </cell>
          <cell r="I22">
            <v>6.24</v>
          </cell>
          <cell r="J22">
            <v>1.66</v>
          </cell>
          <cell r="K22">
            <v>0.42</v>
          </cell>
          <cell r="L22">
            <v>0.48</v>
          </cell>
          <cell r="M22">
            <v>0.18</v>
          </cell>
          <cell r="N22">
            <v>0.27</v>
          </cell>
        </row>
        <row r="23">
          <cell r="C23">
            <v>0.7</v>
          </cell>
          <cell r="D23">
            <v>2.6</v>
          </cell>
          <cell r="E23">
            <v>0.42</v>
          </cell>
          <cell r="F23">
            <v>16</v>
          </cell>
          <cell r="G23">
            <v>17.92</v>
          </cell>
          <cell r="H23">
            <v>34.6</v>
          </cell>
          <cell r="I23">
            <v>6.24</v>
          </cell>
          <cell r="J23">
            <v>1.66</v>
          </cell>
          <cell r="K23">
            <v>0.54</v>
          </cell>
          <cell r="L23">
            <v>0.48</v>
          </cell>
          <cell r="M23">
            <v>0.18</v>
          </cell>
          <cell r="N23">
            <v>0.25</v>
          </cell>
        </row>
        <row r="24">
          <cell r="C24">
            <v>0.85</v>
          </cell>
          <cell r="D24">
            <v>1.8</v>
          </cell>
          <cell r="E24">
            <v>0.36</v>
          </cell>
          <cell r="F24">
            <v>9.66</v>
          </cell>
          <cell r="G24">
            <v>12.16</v>
          </cell>
          <cell r="H24">
            <v>29</v>
          </cell>
          <cell r="I24">
            <v>5.7</v>
          </cell>
          <cell r="J24">
            <v>1.66</v>
          </cell>
          <cell r="K24">
            <v>0.54</v>
          </cell>
          <cell r="L24">
            <v>0.54</v>
          </cell>
          <cell r="M24">
            <v>0.18</v>
          </cell>
          <cell r="N24">
            <v>0.25</v>
          </cell>
        </row>
        <row r="25">
          <cell r="C25">
            <v>0.95</v>
          </cell>
          <cell r="D25">
            <v>1.9</v>
          </cell>
          <cell r="E25">
            <v>0.45</v>
          </cell>
          <cell r="F25">
            <v>6.24</v>
          </cell>
          <cell r="G25">
            <v>12.16</v>
          </cell>
          <cell r="H25">
            <v>17.92</v>
          </cell>
          <cell r="I25">
            <v>4.85</v>
          </cell>
          <cell r="J25">
            <v>1.9</v>
          </cell>
          <cell r="K25">
            <v>0.57</v>
          </cell>
          <cell r="L25">
            <v>0.6</v>
          </cell>
          <cell r="M25">
            <v>0.16</v>
          </cell>
          <cell r="N25">
            <v>0.26</v>
          </cell>
        </row>
        <row r="26">
          <cell r="C26">
            <v>0.57</v>
          </cell>
          <cell r="D26">
            <v>28.34</v>
          </cell>
          <cell r="E26">
            <v>0.42</v>
          </cell>
          <cell r="F26">
            <v>4.17</v>
          </cell>
          <cell r="G26">
            <v>8.85</v>
          </cell>
          <cell r="H26">
            <v>12.44</v>
          </cell>
          <cell r="I26">
            <v>4</v>
          </cell>
          <cell r="J26">
            <v>1.73</v>
          </cell>
          <cell r="K26">
            <v>0.75</v>
          </cell>
          <cell r="L26">
            <v>0.85</v>
          </cell>
          <cell r="M26">
            <v>0.18</v>
          </cell>
          <cell r="N26">
            <v>0.26</v>
          </cell>
        </row>
        <row r="27">
          <cell r="C27">
            <v>0.8</v>
          </cell>
          <cell r="D27">
            <v>14.5</v>
          </cell>
          <cell r="E27">
            <v>0.39</v>
          </cell>
          <cell r="F27">
            <v>9.66</v>
          </cell>
          <cell r="G27">
            <v>6.42</v>
          </cell>
          <cell r="H27">
            <v>9.66</v>
          </cell>
          <cell r="I27">
            <v>3.28</v>
          </cell>
          <cell r="J27">
            <v>1.73</v>
          </cell>
          <cell r="K27">
            <v>0.75</v>
          </cell>
          <cell r="L27">
            <v>0.6</v>
          </cell>
          <cell r="M27">
            <v>0.16</v>
          </cell>
          <cell r="N27">
            <v>0.26</v>
          </cell>
        </row>
        <row r="28">
          <cell r="C28">
            <v>0.85</v>
          </cell>
          <cell r="D28">
            <v>6.06</v>
          </cell>
          <cell r="E28">
            <v>0.42</v>
          </cell>
          <cell r="F28">
            <v>5.02</v>
          </cell>
          <cell r="G28">
            <v>5.88</v>
          </cell>
          <cell r="H28">
            <v>9.66</v>
          </cell>
          <cell r="I28">
            <v>3.28</v>
          </cell>
          <cell r="J28">
            <v>2.1</v>
          </cell>
          <cell r="K28">
            <v>0.95</v>
          </cell>
          <cell r="L28">
            <v>0.48</v>
          </cell>
          <cell r="M28">
            <v>0.16</v>
          </cell>
          <cell r="N28">
            <v>0.26</v>
          </cell>
        </row>
        <row r="29">
          <cell r="C29">
            <v>0.8</v>
          </cell>
          <cell r="D29">
            <v>3.16</v>
          </cell>
          <cell r="E29">
            <v>0.45</v>
          </cell>
          <cell r="F29">
            <v>18.56</v>
          </cell>
          <cell r="G29">
            <v>5.19</v>
          </cell>
          <cell r="H29">
            <v>6.96</v>
          </cell>
          <cell r="I29">
            <v>3.28</v>
          </cell>
          <cell r="J29">
            <v>1.9</v>
          </cell>
          <cell r="K29">
            <v>1</v>
          </cell>
          <cell r="L29">
            <v>0.33</v>
          </cell>
          <cell r="M29">
            <v>0.24</v>
          </cell>
          <cell r="N29">
            <v>0.26</v>
          </cell>
        </row>
        <row r="31">
          <cell r="C31">
            <v>0.75</v>
          </cell>
          <cell r="D31">
            <v>2.8</v>
          </cell>
          <cell r="E31">
            <v>0.45</v>
          </cell>
          <cell r="F31">
            <v>8.31</v>
          </cell>
          <cell r="G31">
            <v>74</v>
          </cell>
          <cell r="H31">
            <v>10.76</v>
          </cell>
          <cell r="I31">
            <v>2.8</v>
          </cell>
          <cell r="J31">
            <v>1.9</v>
          </cell>
          <cell r="K31">
            <v>1</v>
          </cell>
          <cell r="L31">
            <v>0.6</v>
          </cell>
          <cell r="M31">
            <v>0.18</v>
          </cell>
          <cell r="N31">
            <v>0.24</v>
          </cell>
        </row>
        <row r="32">
          <cell r="C32">
            <v>0.7</v>
          </cell>
          <cell r="D32">
            <v>7.14</v>
          </cell>
          <cell r="E32">
            <v>0.48</v>
          </cell>
          <cell r="F32">
            <v>6.6</v>
          </cell>
          <cell r="G32">
            <v>79.4</v>
          </cell>
          <cell r="H32">
            <v>6.6</v>
          </cell>
          <cell r="I32">
            <v>2.92</v>
          </cell>
          <cell r="J32">
            <v>1.9</v>
          </cell>
          <cell r="K32">
            <v>1</v>
          </cell>
          <cell r="L32">
            <v>0.36</v>
          </cell>
          <cell r="M32">
            <v>0.24</v>
          </cell>
          <cell r="N32">
            <v>0.23</v>
          </cell>
        </row>
        <row r="33">
          <cell r="C33">
            <v>0.85</v>
          </cell>
          <cell r="D33">
            <v>9.66</v>
          </cell>
          <cell r="E33">
            <v>0.3</v>
          </cell>
          <cell r="F33">
            <v>9.66</v>
          </cell>
          <cell r="G33">
            <v>24.05</v>
          </cell>
          <cell r="H33">
            <v>9.39</v>
          </cell>
          <cell r="I33">
            <v>7.77</v>
          </cell>
          <cell r="J33">
            <v>1.73</v>
          </cell>
          <cell r="K33">
            <v>0.95</v>
          </cell>
          <cell r="L33">
            <v>0.39</v>
          </cell>
          <cell r="M33">
            <v>0.27</v>
          </cell>
          <cell r="N33">
            <v>0.23</v>
          </cell>
        </row>
        <row r="34">
          <cell r="C34">
            <v>0.7</v>
          </cell>
          <cell r="D34">
            <v>4.85</v>
          </cell>
          <cell r="E34">
            <v>0.28</v>
          </cell>
          <cell r="F34">
            <v>12.44</v>
          </cell>
          <cell r="G34">
            <v>14.2</v>
          </cell>
          <cell r="H34">
            <v>10.76</v>
          </cell>
          <cell r="I34">
            <v>4.51</v>
          </cell>
          <cell r="J34">
            <v>1.59</v>
          </cell>
          <cell r="K34">
            <v>0.9</v>
          </cell>
          <cell r="L34">
            <v>0.3</v>
          </cell>
          <cell r="M34">
            <v>0.27</v>
          </cell>
          <cell r="N34">
            <v>0.23</v>
          </cell>
        </row>
        <row r="35">
          <cell r="C35">
            <v>0.54</v>
          </cell>
          <cell r="D35">
            <v>3.52</v>
          </cell>
          <cell r="E35">
            <v>0.3</v>
          </cell>
          <cell r="F35">
            <v>7.77</v>
          </cell>
          <cell r="G35">
            <v>15.7</v>
          </cell>
          <cell r="H35">
            <v>12.44</v>
          </cell>
          <cell r="I35">
            <v>3.52</v>
          </cell>
          <cell r="J35">
            <v>1.59</v>
          </cell>
          <cell r="K35">
            <v>0.8</v>
          </cell>
          <cell r="L35">
            <v>0.3</v>
          </cell>
          <cell r="M35">
            <v>0.27</v>
          </cell>
          <cell r="N35">
            <v>0.23</v>
          </cell>
        </row>
        <row r="36">
          <cell r="C36">
            <v>0.65</v>
          </cell>
          <cell r="D36">
            <v>2.2</v>
          </cell>
          <cell r="E36">
            <v>0.28</v>
          </cell>
          <cell r="F36">
            <v>4.34</v>
          </cell>
          <cell r="G36">
            <v>10.2</v>
          </cell>
          <cell r="H36">
            <v>13.6</v>
          </cell>
          <cell r="I36">
            <v>3.16</v>
          </cell>
          <cell r="J36">
            <v>1.59</v>
          </cell>
          <cell r="K36">
            <v>0.6</v>
          </cell>
          <cell r="L36">
            <v>0.3</v>
          </cell>
          <cell r="M36">
            <v>0.27</v>
          </cell>
          <cell r="N36">
            <v>0.23</v>
          </cell>
        </row>
        <row r="37">
          <cell r="C37">
            <v>0.6</v>
          </cell>
          <cell r="D37">
            <v>1</v>
          </cell>
          <cell r="E37">
            <v>0.45</v>
          </cell>
          <cell r="F37">
            <v>4.51</v>
          </cell>
          <cell r="G37">
            <v>8.04</v>
          </cell>
          <cell r="H37">
            <v>9.12</v>
          </cell>
          <cell r="I37">
            <v>3.52</v>
          </cell>
          <cell r="J37">
            <v>1.52</v>
          </cell>
          <cell r="K37">
            <v>0.65</v>
          </cell>
          <cell r="L37">
            <v>0.24</v>
          </cell>
          <cell r="M37">
            <v>0.27</v>
          </cell>
          <cell r="N37">
            <v>0.23</v>
          </cell>
        </row>
        <row r="38">
          <cell r="C38">
            <v>0.54</v>
          </cell>
          <cell r="D38">
            <v>1.45</v>
          </cell>
          <cell r="E38">
            <v>0.39</v>
          </cell>
          <cell r="F38">
            <v>2.92</v>
          </cell>
          <cell r="G38">
            <v>6.78</v>
          </cell>
          <cell r="H38">
            <v>6.96</v>
          </cell>
          <cell r="I38">
            <v>3.28</v>
          </cell>
          <cell r="J38">
            <v>1.45</v>
          </cell>
          <cell r="K38">
            <v>0.7</v>
          </cell>
          <cell r="L38">
            <v>0.24</v>
          </cell>
          <cell r="M38">
            <v>0.27</v>
          </cell>
          <cell r="N38">
            <v>0.23</v>
          </cell>
        </row>
        <row r="39">
          <cell r="C39">
            <v>0.51</v>
          </cell>
          <cell r="D39">
            <v>1.17</v>
          </cell>
          <cell r="E39">
            <v>0.39</v>
          </cell>
          <cell r="F39">
            <v>1.73</v>
          </cell>
          <cell r="G39">
            <v>5.19</v>
          </cell>
          <cell r="H39">
            <v>5.7</v>
          </cell>
          <cell r="I39">
            <v>3.16</v>
          </cell>
          <cell r="J39">
            <v>1.52</v>
          </cell>
          <cell r="K39">
            <v>0.57</v>
          </cell>
          <cell r="L39">
            <v>0.24</v>
          </cell>
          <cell r="M39" t="str">
            <v/>
          </cell>
          <cell r="N39">
            <v>0.24</v>
          </cell>
        </row>
        <row r="40">
          <cell r="C40">
            <v>0.51</v>
          </cell>
          <cell r="D40">
            <v>1.31</v>
          </cell>
          <cell r="E40">
            <v>10.2</v>
          </cell>
          <cell r="F40">
            <v>1.66</v>
          </cell>
          <cell r="G40">
            <v>3.4</v>
          </cell>
          <cell r="H40">
            <v>5.02</v>
          </cell>
          <cell r="I40">
            <v>2.7</v>
          </cell>
          <cell r="J40">
            <v>1.73</v>
          </cell>
          <cell r="K40">
            <v>0.57</v>
          </cell>
          <cell r="L40">
            <v>0.26</v>
          </cell>
          <cell r="N40">
            <v>0.24</v>
          </cell>
        </row>
        <row r="41">
          <cell r="D41">
            <v>1.38</v>
          </cell>
          <cell r="F41">
            <v>4.34</v>
          </cell>
          <cell r="G41">
            <v>3.4</v>
          </cell>
          <cell r="I41">
            <v>2.5</v>
          </cell>
          <cell r="K41">
            <v>0.57</v>
          </cell>
          <cell r="L41">
            <v>0.3</v>
          </cell>
          <cell r="N41">
            <v>0.24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2022</v>
          </cell>
        </row>
        <row r="4">
          <cell r="AG4" t="str">
            <v>Ban Mang,  Chiang Muan, Phayao,Y.24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5">
      <selection activeCell="A1" sqref="A1:IV61"/>
    </sheetView>
  </sheetViews>
  <sheetFormatPr defaultColWidth="9.140625" defaultRowHeight="21.75"/>
  <sheetData>
    <row r="1" spans="1:15" s="2" customFormat="1" ht="15.75" customHeight="1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5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2000</v>
      </c>
      <c r="H11" s="10"/>
      <c r="I11" s="11"/>
    </row>
    <row r="12" spans="2:9" s="2" customFormat="1" ht="13.5" customHeight="1">
      <c r="B12" s="4" t="s">
        <v>14</v>
      </c>
      <c r="C12" s="10"/>
      <c r="G12" s="13">
        <v>33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0.9449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3" s="3" customFormat="1" ht="19.5" customHeight="1">
      <c r="A15" s="6"/>
      <c r="B15" s="6"/>
      <c r="C15" s="6"/>
      <c r="D15" s="6"/>
      <c r="E15" s="6"/>
      <c r="F15" s="6"/>
      <c r="G15" s="6"/>
      <c r="H15" s="6"/>
      <c r="M15" s="3" t="s">
        <v>59</v>
      </c>
    </row>
    <row r="16" spans="1:15" s="2" customFormat="1" ht="12" customHeight="1">
      <c r="A16" s="103" t="s">
        <v>52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2" customFormat="1" ht="12" customHeight="1">
      <c r="A17" s="103" t="s">
        <v>53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2">
        <v>1</v>
      </c>
      <c r="B22" s="23">
        <v>0.04</v>
      </c>
      <c r="C22" s="23">
        <v>41.04</v>
      </c>
      <c r="D22" s="23">
        <v>71.39</v>
      </c>
      <c r="E22" s="23">
        <v>10.92</v>
      </c>
      <c r="F22" s="23">
        <v>29.88</v>
      </c>
      <c r="G22" s="23">
        <v>58.16</v>
      </c>
      <c r="H22" s="23">
        <v>126.44</v>
      </c>
      <c r="I22" s="23">
        <v>74.11</v>
      </c>
      <c r="J22" s="23">
        <v>10.02</v>
      </c>
      <c r="K22" s="23">
        <v>1.09</v>
      </c>
      <c r="L22" s="23">
        <v>0.46</v>
      </c>
      <c r="M22" s="23">
        <v>0.09</v>
      </c>
      <c r="N22" s="24"/>
    </row>
    <row r="23" spans="1:14" s="2" customFormat="1" ht="12.75" customHeight="1">
      <c r="A23" s="2">
        <v>2</v>
      </c>
      <c r="B23" s="23">
        <v>0.04</v>
      </c>
      <c r="C23" s="23">
        <v>2.98</v>
      </c>
      <c r="D23" s="23">
        <v>76.86</v>
      </c>
      <c r="E23" s="23">
        <v>10.92</v>
      </c>
      <c r="F23" s="23">
        <v>36.47</v>
      </c>
      <c r="G23" s="23">
        <v>50.56</v>
      </c>
      <c r="H23" s="23">
        <v>71.39</v>
      </c>
      <c r="I23" s="23">
        <v>50.56</v>
      </c>
      <c r="J23" s="23">
        <v>9.15</v>
      </c>
      <c r="K23" s="23">
        <v>1.09</v>
      </c>
      <c r="L23" s="23">
        <v>0.46</v>
      </c>
      <c r="M23" s="23">
        <v>0.08</v>
      </c>
      <c r="N23" s="24"/>
    </row>
    <row r="24" spans="1:14" s="2" customFormat="1" ht="12.75" customHeight="1">
      <c r="A24" s="2">
        <v>3</v>
      </c>
      <c r="B24" s="23">
        <v>0.04</v>
      </c>
      <c r="C24" s="23">
        <v>18.87</v>
      </c>
      <c r="D24" s="23">
        <v>110.31</v>
      </c>
      <c r="E24" s="23">
        <v>10.92</v>
      </c>
      <c r="F24" s="23">
        <v>25.91</v>
      </c>
      <c r="G24" s="23">
        <v>60.76</v>
      </c>
      <c r="H24" s="23">
        <v>55.6</v>
      </c>
      <c r="I24" s="23">
        <v>41.04</v>
      </c>
      <c r="J24" s="23">
        <v>9.15</v>
      </c>
      <c r="K24" s="23">
        <v>1.09</v>
      </c>
      <c r="L24" s="23">
        <v>0.46</v>
      </c>
      <c r="M24" s="23">
        <v>0.07</v>
      </c>
      <c r="N24" s="24"/>
    </row>
    <row r="25" spans="1:14" s="2" customFormat="1" ht="12.75" customHeight="1">
      <c r="A25" s="2">
        <v>4</v>
      </c>
      <c r="B25" s="23">
        <v>0.04</v>
      </c>
      <c r="C25" s="23">
        <v>10.02</v>
      </c>
      <c r="D25" s="23">
        <v>71.39</v>
      </c>
      <c r="E25" s="23">
        <v>10.92</v>
      </c>
      <c r="F25" s="23">
        <v>248.47</v>
      </c>
      <c r="G25" s="23">
        <v>58.16</v>
      </c>
      <c r="H25" s="23">
        <v>63.37</v>
      </c>
      <c r="I25" s="23">
        <v>36.47</v>
      </c>
      <c r="J25" s="23">
        <v>8.29</v>
      </c>
      <c r="K25" s="23">
        <v>1.09</v>
      </c>
      <c r="L25" s="23">
        <v>0.46</v>
      </c>
      <c r="M25" s="23">
        <v>0.06</v>
      </c>
      <c r="N25" s="24"/>
    </row>
    <row r="26" spans="1:14" s="2" customFormat="1" ht="12.75" customHeight="1">
      <c r="A26" s="2">
        <v>5</v>
      </c>
      <c r="B26" s="23">
        <v>0.03</v>
      </c>
      <c r="C26" s="23">
        <v>6.65</v>
      </c>
      <c r="D26" s="23">
        <v>58.16</v>
      </c>
      <c r="E26" s="23">
        <v>172.84</v>
      </c>
      <c r="F26" s="23">
        <v>123.17</v>
      </c>
      <c r="G26" s="23">
        <v>63.37</v>
      </c>
      <c r="H26" s="23">
        <v>63.37</v>
      </c>
      <c r="I26" s="23">
        <v>32.04</v>
      </c>
      <c r="J26" s="23">
        <v>8.29</v>
      </c>
      <c r="K26" s="23">
        <v>1.09</v>
      </c>
      <c r="L26" s="23">
        <v>0.46</v>
      </c>
      <c r="M26" s="23">
        <v>0.05</v>
      </c>
      <c r="N26" s="24"/>
    </row>
    <row r="27" spans="1:14" s="2" customFormat="1" ht="12.75" customHeight="1">
      <c r="A27" s="2">
        <v>6</v>
      </c>
      <c r="B27" s="23">
        <v>0.03</v>
      </c>
      <c r="C27" s="23">
        <v>85.69</v>
      </c>
      <c r="D27" s="23">
        <v>41.04</v>
      </c>
      <c r="E27" s="23">
        <v>32.04</v>
      </c>
      <c r="F27" s="23">
        <v>76.86</v>
      </c>
      <c r="G27" s="23">
        <v>50.56</v>
      </c>
      <c r="H27" s="23">
        <v>230.08</v>
      </c>
      <c r="I27" s="23">
        <v>29.88</v>
      </c>
      <c r="J27" s="23">
        <v>7.46</v>
      </c>
      <c r="K27" s="23">
        <v>0.89</v>
      </c>
      <c r="L27" s="23">
        <v>0.32</v>
      </c>
      <c r="M27" s="23">
        <v>0.03</v>
      </c>
      <c r="N27" s="24"/>
    </row>
    <row r="28" spans="1:14" s="2" customFormat="1" ht="12.75" customHeight="1">
      <c r="A28" s="2">
        <v>7</v>
      </c>
      <c r="B28" s="23">
        <v>0.03</v>
      </c>
      <c r="C28" s="23">
        <v>36.47</v>
      </c>
      <c r="D28" s="23">
        <v>34.24</v>
      </c>
      <c r="E28" s="23">
        <v>25.91</v>
      </c>
      <c r="F28" s="23">
        <v>43.38</v>
      </c>
      <c r="G28" s="23">
        <v>41.04</v>
      </c>
      <c r="H28" s="23">
        <v>207.6</v>
      </c>
      <c r="I28" s="23">
        <v>25.91</v>
      </c>
      <c r="J28" s="23">
        <v>5.86</v>
      </c>
      <c r="K28" s="23">
        <v>0.89</v>
      </c>
      <c r="L28" s="23">
        <v>0.25</v>
      </c>
      <c r="M28" s="23">
        <v>0.03</v>
      </c>
      <c r="N28" s="24"/>
    </row>
    <row r="29" spans="1:14" s="2" customFormat="1" ht="12.75" customHeight="1">
      <c r="A29" s="2">
        <v>8</v>
      </c>
      <c r="B29" s="23">
        <v>0.03</v>
      </c>
      <c r="C29" s="23">
        <v>24.1</v>
      </c>
      <c r="D29" s="23">
        <v>27.75</v>
      </c>
      <c r="E29" s="23">
        <v>18.87</v>
      </c>
      <c r="F29" s="23">
        <v>15.56</v>
      </c>
      <c r="G29" s="23">
        <v>243.84</v>
      </c>
      <c r="H29" s="23">
        <v>85.69</v>
      </c>
      <c r="I29" s="23">
        <v>24.1</v>
      </c>
      <c r="J29" s="23">
        <v>5.86</v>
      </c>
      <c r="K29" s="23">
        <v>0.7</v>
      </c>
      <c r="L29" s="23">
        <v>0.39</v>
      </c>
      <c r="M29" s="23">
        <v>0.03</v>
      </c>
      <c r="N29" s="24"/>
    </row>
    <row r="30" spans="1:14" s="2" customFormat="1" ht="12.75" customHeight="1">
      <c r="A30" s="2">
        <v>9</v>
      </c>
      <c r="B30" s="23">
        <v>0.03</v>
      </c>
      <c r="C30" s="23">
        <v>18.87</v>
      </c>
      <c r="D30" s="23">
        <v>25.91</v>
      </c>
      <c r="E30" s="23">
        <v>12.42</v>
      </c>
      <c r="F30" s="23">
        <v>172.84</v>
      </c>
      <c r="G30" s="23">
        <v>194.38</v>
      </c>
      <c r="H30" s="23">
        <v>76.86</v>
      </c>
      <c r="I30" s="23">
        <v>22.32</v>
      </c>
      <c r="J30" s="23">
        <v>5.1</v>
      </c>
      <c r="K30" s="23">
        <v>0.7</v>
      </c>
      <c r="L30" s="23">
        <v>0.39</v>
      </c>
      <c r="M30" s="23">
        <v>123.17</v>
      </c>
      <c r="N30" s="24"/>
    </row>
    <row r="31" spans="1:14" s="2" customFormat="1" ht="12.75" customHeight="1">
      <c r="A31" s="2">
        <v>10</v>
      </c>
      <c r="B31" s="23">
        <v>0.03</v>
      </c>
      <c r="C31" s="23">
        <v>7.46</v>
      </c>
      <c r="D31" s="23">
        <v>24.1</v>
      </c>
      <c r="E31" s="23">
        <v>15.56</v>
      </c>
      <c r="F31" s="23">
        <v>225.54</v>
      </c>
      <c r="G31" s="23">
        <v>97.81</v>
      </c>
      <c r="H31" s="23">
        <v>104.02</v>
      </c>
      <c r="I31" s="23">
        <v>20.57</v>
      </c>
      <c r="J31" s="23">
        <v>4.36</v>
      </c>
      <c r="K31" s="23">
        <v>0.62</v>
      </c>
      <c r="L31" s="23">
        <v>0.46</v>
      </c>
      <c r="M31" s="23">
        <v>32.04</v>
      </c>
      <c r="N31" s="24"/>
    </row>
    <row r="32" spans="2:14" s="2" customFormat="1" ht="9.7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</row>
    <row r="33" spans="1:14" s="2" customFormat="1" ht="12.75" customHeight="1">
      <c r="A33" s="2">
        <v>11</v>
      </c>
      <c r="B33" s="23">
        <v>0.03</v>
      </c>
      <c r="C33" s="23">
        <v>9.15</v>
      </c>
      <c r="D33" s="23">
        <v>20.57</v>
      </c>
      <c r="E33" s="23">
        <v>10.92</v>
      </c>
      <c r="F33" s="23">
        <v>97.81</v>
      </c>
      <c r="G33" s="23">
        <v>133.04</v>
      </c>
      <c r="H33" s="23">
        <v>97.81</v>
      </c>
      <c r="I33" s="23">
        <v>18.87</v>
      </c>
      <c r="J33" s="23">
        <v>4.36</v>
      </c>
      <c r="K33" s="23">
        <v>0.54</v>
      </c>
      <c r="L33" s="23">
        <v>0.46</v>
      </c>
      <c r="M33" s="23">
        <v>10.92</v>
      </c>
      <c r="N33" s="24"/>
    </row>
    <row r="34" spans="1:14" s="2" customFormat="1" ht="12.75" customHeight="1">
      <c r="A34" s="2">
        <v>12</v>
      </c>
      <c r="B34" s="23">
        <v>0.03</v>
      </c>
      <c r="C34" s="23">
        <v>164.4</v>
      </c>
      <c r="D34" s="23">
        <v>18.87</v>
      </c>
      <c r="E34" s="23">
        <v>10.92</v>
      </c>
      <c r="F34" s="23">
        <v>133.04</v>
      </c>
      <c r="G34" s="23">
        <v>88.68</v>
      </c>
      <c r="H34" s="23">
        <v>91.7</v>
      </c>
      <c r="I34" s="23">
        <v>17.19</v>
      </c>
      <c r="J34" s="23">
        <v>2.72</v>
      </c>
      <c r="K34" s="23">
        <v>0.54</v>
      </c>
      <c r="L34" s="23">
        <v>0.7</v>
      </c>
      <c r="M34" s="23">
        <v>36.47</v>
      </c>
      <c r="N34" s="24"/>
    </row>
    <row r="35" spans="1:14" s="2" customFormat="1" ht="12.75" customHeight="1">
      <c r="A35" s="2">
        <v>13</v>
      </c>
      <c r="B35" s="23">
        <v>41.04</v>
      </c>
      <c r="C35" s="23">
        <v>104.02</v>
      </c>
      <c r="D35" s="23">
        <v>13.97</v>
      </c>
      <c r="E35" s="23">
        <v>221.02</v>
      </c>
      <c r="F35" s="23">
        <v>85.69</v>
      </c>
      <c r="G35" s="23">
        <v>638.34</v>
      </c>
      <c r="H35" s="23">
        <v>82.72</v>
      </c>
      <c r="I35" s="23">
        <v>17.19</v>
      </c>
      <c r="J35" s="23">
        <v>2.47</v>
      </c>
      <c r="K35" s="23">
        <v>0.54</v>
      </c>
      <c r="L35" s="23">
        <v>0.7</v>
      </c>
      <c r="M35" s="23">
        <v>25.91</v>
      </c>
      <c r="N35" s="24"/>
    </row>
    <row r="36" spans="1:14" s="2" customFormat="1" ht="12.75" customHeight="1">
      <c r="A36" s="2">
        <v>14</v>
      </c>
      <c r="B36" s="23">
        <v>10.92</v>
      </c>
      <c r="C36" s="23">
        <v>74.11</v>
      </c>
      <c r="D36" s="23">
        <v>10.92</v>
      </c>
      <c r="E36" s="23">
        <v>113.5</v>
      </c>
      <c r="F36" s="23">
        <v>74.11</v>
      </c>
      <c r="G36" s="23">
        <v>388.57</v>
      </c>
      <c r="H36" s="23">
        <v>58.16</v>
      </c>
      <c r="I36" s="23">
        <v>15.56</v>
      </c>
      <c r="J36" s="23">
        <v>1.98</v>
      </c>
      <c r="K36" s="23">
        <v>0.62</v>
      </c>
      <c r="L36" s="23">
        <v>0.32</v>
      </c>
      <c r="M36" s="23">
        <v>18.87</v>
      </c>
      <c r="N36" s="24"/>
    </row>
    <row r="37" spans="1:14" s="2" customFormat="1" ht="12.75" customHeight="1">
      <c r="A37" s="2">
        <v>15</v>
      </c>
      <c r="B37" s="23">
        <v>7.46</v>
      </c>
      <c r="C37" s="23">
        <v>82.72</v>
      </c>
      <c r="D37" s="23">
        <v>10.92</v>
      </c>
      <c r="E37" s="23">
        <v>82.72</v>
      </c>
      <c r="F37" s="23">
        <v>50.56</v>
      </c>
      <c r="G37" s="23">
        <v>307.02</v>
      </c>
      <c r="H37" s="23">
        <v>45.74</v>
      </c>
      <c r="I37" s="23">
        <v>18.87</v>
      </c>
      <c r="J37" s="23">
        <v>1.75</v>
      </c>
      <c r="K37" s="23">
        <v>0.89</v>
      </c>
      <c r="L37" s="23">
        <v>0.32</v>
      </c>
      <c r="M37" s="23">
        <v>10.92</v>
      </c>
      <c r="N37" s="24"/>
    </row>
    <row r="38" spans="1:14" s="2" customFormat="1" ht="12.75" customHeight="1">
      <c r="A38" s="2">
        <v>16</v>
      </c>
      <c r="B38" s="23">
        <v>5.1</v>
      </c>
      <c r="C38" s="23">
        <v>119.93</v>
      </c>
      <c r="D38" s="23">
        <v>10.02</v>
      </c>
      <c r="E38" s="23">
        <v>66.02</v>
      </c>
      <c r="F38" s="23">
        <v>55.6</v>
      </c>
      <c r="G38" s="23">
        <v>177.1</v>
      </c>
      <c r="H38" s="23">
        <v>63.37</v>
      </c>
      <c r="I38" s="23">
        <v>17.19</v>
      </c>
      <c r="J38" s="23">
        <v>2.22</v>
      </c>
      <c r="K38" s="23">
        <v>2.47</v>
      </c>
      <c r="L38" s="23">
        <v>0.32</v>
      </c>
      <c r="M38" s="23">
        <v>5.1</v>
      </c>
      <c r="N38" s="24"/>
    </row>
    <row r="39" spans="1:14" s="2" customFormat="1" ht="12.75" customHeight="1">
      <c r="A39" s="2">
        <v>17</v>
      </c>
      <c r="B39" s="23">
        <v>3.66</v>
      </c>
      <c r="C39" s="23">
        <v>107.15</v>
      </c>
      <c r="D39" s="23">
        <v>9.15</v>
      </c>
      <c r="E39" s="23">
        <v>43.38</v>
      </c>
      <c r="F39" s="23">
        <v>38.74</v>
      </c>
      <c r="G39" s="23">
        <v>126.44</v>
      </c>
      <c r="H39" s="23">
        <v>50.56</v>
      </c>
      <c r="I39" s="23">
        <v>17.19</v>
      </c>
      <c r="J39" s="23">
        <v>2.22</v>
      </c>
      <c r="K39" s="23">
        <v>5.1</v>
      </c>
      <c r="L39" s="23">
        <v>0.39</v>
      </c>
      <c r="M39" s="23">
        <v>2.47</v>
      </c>
      <c r="N39" s="24"/>
    </row>
    <row r="40" spans="1:14" s="2" customFormat="1" ht="12.75" customHeight="1">
      <c r="A40" s="2">
        <v>18</v>
      </c>
      <c r="B40" s="23">
        <v>2.98</v>
      </c>
      <c r="C40" s="23">
        <v>55.6</v>
      </c>
      <c r="D40" s="23">
        <v>8.29</v>
      </c>
      <c r="E40" s="23">
        <v>34.24</v>
      </c>
      <c r="F40" s="23">
        <v>32.04</v>
      </c>
      <c r="G40" s="23">
        <v>74.11</v>
      </c>
      <c r="H40" s="23">
        <v>55.6</v>
      </c>
      <c r="I40" s="23">
        <v>17.19</v>
      </c>
      <c r="J40" s="23">
        <v>2.22</v>
      </c>
      <c r="K40" s="23">
        <v>2.72</v>
      </c>
      <c r="L40" s="23">
        <v>0.03</v>
      </c>
      <c r="M40" s="23">
        <v>2.47</v>
      </c>
      <c r="N40" s="24"/>
    </row>
    <row r="41" spans="1:14" s="2" customFormat="1" ht="12.75" customHeight="1">
      <c r="A41" s="2">
        <v>19</v>
      </c>
      <c r="B41" s="23">
        <v>2.72</v>
      </c>
      <c r="C41" s="23">
        <v>48.14</v>
      </c>
      <c r="D41" s="23">
        <v>8.29</v>
      </c>
      <c r="E41" s="23">
        <v>27.75</v>
      </c>
      <c r="F41" s="23">
        <v>29.88</v>
      </c>
      <c r="G41" s="23">
        <v>60.76</v>
      </c>
      <c r="H41" s="23">
        <v>53.07</v>
      </c>
      <c r="I41" s="23">
        <v>13.97</v>
      </c>
      <c r="J41" s="23">
        <v>1.98</v>
      </c>
      <c r="K41" s="23">
        <v>1.75</v>
      </c>
      <c r="L41" s="23">
        <v>0.04</v>
      </c>
      <c r="M41" s="23">
        <v>1.75</v>
      </c>
      <c r="N41" s="24"/>
    </row>
    <row r="42" spans="1:14" s="2" customFormat="1" ht="12.75" customHeight="1">
      <c r="A42" s="2">
        <v>20</v>
      </c>
      <c r="B42" s="23">
        <v>2.22</v>
      </c>
      <c r="C42" s="23">
        <v>143.77</v>
      </c>
      <c r="D42" s="23">
        <v>13.97</v>
      </c>
      <c r="E42" s="23">
        <v>29.88</v>
      </c>
      <c r="F42" s="23">
        <v>29.88</v>
      </c>
      <c r="G42" s="23">
        <v>50.56</v>
      </c>
      <c r="H42" s="23">
        <v>48.14</v>
      </c>
      <c r="I42" s="23">
        <v>17.19</v>
      </c>
      <c r="J42" s="23">
        <v>1.75</v>
      </c>
      <c r="K42" s="23">
        <v>1.98</v>
      </c>
      <c r="L42" s="23">
        <v>0.06</v>
      </c>
      <c r="M42" s="23">
        <v>1.52</v>
      </c>
      <c r="N42" s="24"/>
    </row>
    <row r="43" spans="2:14" s="2" customFormat="1" ht="9.7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1:14" s="2" customFormat="1" ht="12.75" customHeight="1">
      <c r="A44" s="2">
        <v>21</v>
      </c>
      <c r="B44" s="23">
        <v>2.22</v>
      </c>
      <c r="C44" s="23">
        <v>552.26</v>
      </c>
      <c r="D44" s="23">
        <v>45.74</v>
      </c>
      <c r="E44" s="23">
        <v>20.57</v>
      </c>
      <c r="F44" s="23">
        <v>34.24</v>
      </c>
      <c r="G44" s="23">
        <v>48.14</v>
      </c>
      <c r="H44" s="23">
        <v>45.74</v>
      </c>
      <c r="I44" s="23">
        <v>15.56</v>
      </c>
      <c r="J44" s="23">
        <v>1.52</v>
      </c>
      <c r="K44" s="23">
        <v>2.22</v>
      </c>
      <c r="L44" s="23">
        <v>0.07</v>
      </c>
      <c r="M44" s="23">
        <v>1.3</v>
      </c>
      <c r="N44" s="24"/>
    </row>
    <row r="45" spans="1:14" s="2" customFormat="1" ht="12.75" customHeight="1">
      <c r="A45" s="2">
        <v>22</v>
      </c>
      <c r="B45" s="23">
        <v>3.66</v>
      </c>
      <c r="C45" s="23">
        <v>172.84</v>
      </c>
      <c r="D45" s="23">
        <v>38.74</v>
      </c>
      <c r="E45" s="23">
        <v>13.97</v>
      </c>
      <c r="F45" s="23">
        <v>32.04</v>
      </c>
      <c r="G45" s="23">
        <v>50.56</v>
      </c>
      <c r="H45" s="23">
        <v>43.38</v>
      </c>
      <c r="I45" s="23">
        <v>15.56</v>
      </c>
      <c r="J45" s="23">
        <v>1.52</v>
      </c>
      <c r="K45" s="23">
        <v>1.98</v>
      </c>
      <c r="L45" s="23">
        <v>0.07</v>
      </c>
      <c r="M45" s="23">
        <v>1.3</v>
      </c>
      <c r="N45" s="24"/>
    </row>
    <row r="46" spans="1:14" s="2" customFormat="1" ht="12.75" customHeight="1">
      <c r="A46" s="2">
        <v>23</v>
      </c>
      <c r="B46" s="23">
        <v>2.98</v>
      </c>
      <c r="C46" s="23">
        <v>74.11</v>
      </c>
      <c r="D46" s="23">
        <v>22.32</v>
      </c>
      <c r="E46" s="23">
        <v>17.19</v>
      </c>
      <c r="F46" s="23">
        <v>32.04</v>
      </c>
      <c r="G46" s="23">
        <v>48.14</v>
      </c>
      <c r="H46" s="23">
        <v>41.04</v>
      </c>
      <c r="I46" s="23">
        <v>13.97</v>
      </c>
      <c r="J46" s="23">
        <v>1.52</v>
      </c>
      <c r="K46" s="23">
        <v>2.22</v>
      </c>
      <c r="L46" s="23">
        <v>0.08</v>
      </c>
      <c r="M46" s="23">
        <v>1.52</v>
      </c>
      <c r="N46" s="24"/>
    </row>
    <row r="47" spans="1:14" s="2" customFormat="1" ht="12.75" customHeight="1">
      <c r="A47" s="2">
        <v>24</v>
      </c>
      <c r="B47" s="23">
        <v>2.47</v>
      </c>
      <c r="C47" s="23">
        <v>68.69</v>
      </c>
      <c r="D47" s="23">
        <v>15.56</v>
      </c>
      <c r="E47" s="23">
        <v>17.19</v>
      </c>
      <c r="F47" s="23">
        <v>60.76</v>
      </c>
      <c r="G47" s="23">
        <v>50.56</v>
      </c>
      <c r="H47" s="23">
        <v>34.24</v>
      </c>
      <c r="I47" s="23">
        <v>13.97</v>
      </c>
      <c r="J47" s="23">
        <v>1.3</v>
      </c>
      <c r="K47" s="23">
        <v>1.75</v>
      </c>
      <c r="L47" s="23">
        <v>0.07</v>
      </c>
      <c r="M47" s="23">
        <v>1.52</v>
      </c>
      <c r="N47" s="24"/>
    </row>
    <row r="48" spans="1:14" s="2" customFormat="1" ht="12.75" customHeight="1">
      <c r="A48" s="2">
        <v>25</v>
      </c>
      <c r="B48" s="23">
        <v>2.22</v>
      </c>
      <c r="C48" s="23">
        <v>53.07</v>
      </c>
      <c r="D48" s="23">
        <v>10.92</v>
      </c>
      <c r="E48" s="23">
        <v>66.02</v>
      </c>
      <c r="F48" s="23">
        <v>225.54</v>
      </c>
      <c r="G48" s="23">
        <v>88.68</v>
      </c>
      <c r="H48" s="23">
        <v>34.24</v>
      </c>
      <c r="I48" s="23">
        <v>12.42</v>
      </c>
      <c r="J48" s="23">
        <v>0.89</v>
      </c>
      <c r="K48" s="23">
        <v>0.7</v>
      </c>
      <c r="L48" s="23">
        <v>0.08</v>
      </c>
      <c r="M48" s="23">
        <v>1.75</v>
      </c>
      <c r="N48" s="24"/>
    </row>
    <row r="49" spans="1:14" s="2" customFormat="1" ht="12.75" customHeight="1">
      <c r="A49" s="2">
        <v>26</v>
      </c>
      <c r="B49" s="23">
        <v>2.72</v>
      </c>
      <c r="C49" s="23">
        <v>38.74</v>
      </c>
      <c r="D49" s="23">
        <v>10.92</v>
      </c>
      <c r="E49" s="23">
        <v>38.74</v>
      </c>
      <c r="F49" s="23">
        <v>766.27</v>
      </c>
      <c r="G49" s="23">
        <v>216.52</v>
      </c>
      <c r="H49" s="23">
        <v>29.88</v>
      </c>
      <c r="I49" s="23">
        <v>10.92</v>
      </c>
      <c r="J49" s="23">
        <v>0.89</v>
      </c>
      <c r="K49" s="23">
        <v>0.46</v>
      </c>
      <c r="L49" s="23">
        <v>0.08</v>
      </c>
      <c r="M49" s="23">
        <v>1.75</v>
      </c>
      <c r="N49" s="24"/>
    </row>
    <row r="50" spans="1:14" s="2" customFormat="1" ht="12.75" customHeight="1">
      <c r="A50" s="2">
        <v>27</v>
      </c>
      <c r="B50" s="23">
        <v>156.07</v>
      </c>
      <c r="C50" s="23">
        <v>27.75</v>
      </c>
      <c r="D50" s="23">
        <v>10.92</v>
      </c>
      <c r="E50" s="23">
        <v>27.75</v>
      </c>
      <c r="F50" s="23">
        <v>412.02</v>
      </c>
      <c r="G50" s="23">
        <v>94.74</v>
      </c>
      <c r="H50" s="23">
        <v>27.75</v>
      </c>
      <c r="I50" s="23">
        <v>10.02</v>
      </c>
      <c r="J50" s="23">
        <v>0.89</v>
      </c>
      <c r="K50" s="23">
        <v>0.46</v>
      </c>
      <c r="L50" s="23">
        <v>0.08</v>
      </c>
      <c r="M50" s="23">
        <v>1.75</v>
      </c>
      <c r="N50" s="24"/>
    </row>
    <row r="51" spans="1:14" s="2" customFormat="1" ht="12.75" customHeight="1">
      <c r="A51" s="2">
        <v>28</v>
      </c>
      <c r="B51" s="23">
        <v>41.04</v>
      </c>
      <c r="C51" s="23">
        <v>22.32</v>
      </c>
      <c r="D51" s="23">
        <v>7.46</v>
      </c>
      <c r="E51" s="23">
        <v>24.1</v>
      </c>
      <c r="F51" s="23">
        <v>243.84</v>
      </c>
      <c r="G51" s="23">
        <v>88.68</v>
      </c>
      <c r="H51" s="23">
        <v>25.91</v>
      </c>
      <c r="I51" s="23">
        <v>9.15</v>
      </c>
      <c r="J51" s="23">
        <v>1.09</v>
      </c>
      <c r="K51" s="23">
        <v>0.46</v>
      </c>
      <c r="L51" s="23">
        <v>0.08</v>
      </c>
      <c r="M51" s="23">
        <v>2.47</v>
      </c>
      <c r="N51" s="24"/>
    </row>
    <row r="52" spans="1:14" s="2" customFormat="1" ht="12.75" customHeight="1">
      <c r="A52" s="2">
        <v>29</v>
      </c>
      <c r="B52" s="23">
        <v>10.92</v>
      </c>
      <c r="C52" s="23">
        <v>20.57</v>
      </c>
      <c r="D52" s="23">
        <v>7.46</v>
      </c>
      <c r="E52" s="23">
        <v>32.04</v>
      </c>
      <c r="F52" s="23">
        <v>234.65</v>
      </c>
      <c r="G52" s="23">
        <v>60.76</v>
      </c>
      <c r="H52" s="23">
        <v>151.94</v>
      </c>
      <c r="I52" s="23">
        <v>10.02</v>
      </c>
      <c r="J52" s="23">
        <v>1.09</v>
      </c>
      <c r="K52" s="23">
        <v>0.54</v>
      </c>
      <c r="L52" s="23"/>
      <c r="M52" s="23">
        <v>1.75</v>
      </c>
      <c r="N52" s="24"/>
    </row>
    <row r="53" spans="1:14" s="2" customFormat="1" ht="12.75" customHeight="1">
      <c r="A53" s="2">
        <v>30</v>
      </c>
      <c r="B53" s="23">
        <v>216.52</v>
      </c>
      <c r="C53" s="23">
        <v>79.77</v>
      </c>
      <c r="D53" s="23">
        <v>7.46</v>
      </c>
      <c r="E53" s="23">
        <v>91.7</v>
      </c>
      <c r="F53" s="23">
        <v>100.9</v>
      </c>
      <c r="G53" s="23">
        <v>60.76</v>
      </c>
      <c r="H53" s="23">
        <v>143.77</v>
      </c>
      <c r="I53" s="23">
        <v>10.02</v>
      </c>
      <c r="J53" s="23">
        <v>1.09</v>
      </c>
      <c r="K53" s="23">
        <v>0.54</v>
      </c>
      <c r="L53" s="23"/>
      <c r="M53" s="23">
        <v>1.75</v>
      </c>
      <c r="N53" s="24"/>
    </row>
    <row r="54" spans="1:14" s="2" customFormat="1" ht="12.75" customHeight="1">
      <c r="A54" s="2">
        <v>31</v>
      </c>
      <c r="B54" s="23"/>
      <c r="C54" s="23">
        <v>110.31</v>
      </c>
      <c r="D54" s="23"/>
      <c r="E54" s="23">
        <v>45.74</v>
      </c>
      <c r="F54" s="23">
        <v>82.72</v>
      </c>
      <c r="G54" s="23"/>
      <c r="H54" s="23">
        <v>88.68</v>
      </c>
      <c r="I54" s="23"/>
      <c r="J54" s="23">
        <v>1.09</v>
      </c>
      <c r="K54" s="23">
        <v>0.46</v>
      </c>
      <c r="L54" s="23"/>
      <c r="M54" s="23">
        <v>1.75</v>
      </c>
      <c r="N54" s="24"/>
    </row>
    <row r="55" spans="1:14" s="2" customFormat="1" ht="4.5" customHeight="1">
      <c r="A55" s="1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</row>
    <row r="56" spans="1:14" s="2" customFormat="1" ht="4.5" customHeight="1">
      <c r="A56" s="1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5" s="2" customFormat="1" ht="13.5" customHeight="1">
      <c r="A57" s="2" t="s">
        <v>33</v>
      </c>
      <c r="B57" s="23">
        <f aca="true" t="shared" si="0" ref="B57:M57">SUM(B22:B54)</f>
        <v>517.32</v>
      </c>
      <c r="C57" s="23">
        <f t="shared" si="0"/>
        <v>2381.57</v>
      </c>
      <c r="D57" s="23">
        <f t="shared" si="0"/>
        <v>843.62</v>
      </c>
      <c r="E57" s="23">
        <f t="shared" si="0"/>
        <v>1356.68</v>
      </c>
      <c r="F57" s="23">
        <f t="shared" si="0"/>
        <v>3850.45</v>
      </c>
      <c r="G57" s="23">
        <f t="shared" si="0"/>
        <v>3770.8</v>
      </c>
      <c r="H57" s="23">
        <f t="shared" si="0"/>
        <v>2397.86</v>
      </c>
      <c r="I57" s="23">
        <f t="shared" si="0"/>
        <v>649.0199999999999</v>
      </c>
      <c r="J57" s="23">
        <f t="shared" si="0"/>
        <v>110.1</v>
      </c>
      <c r="K57" s="23">
        <f t="shared" si="0"/>
        <v>38.19</v>
      </c>
      <c r="L57" s="23">
        <f t="shared" si="0"/>
        <v>8.060000000000002</v>
      </c>
      <c r="M57" s="23">
        <f t="shared" si="0"/>
        <v>290.6600000000001</v>
      </c>
      <c r="N57" s="23">
        <f>SUM(B57:M57)</f>
        <v>16214.33</v>
      </c>
      <c r="O57" s="2" t="s">
        <v>44</v>
      </c>
    </row>
    <row r="58" spans="1:15" s="2" customFormat="1" ht="13.5" customHeight="1">
      <c r="A58" s="2" t="s">
        <v>35</v>
      </c>
      <c r="B58" s="23">
        <f aca="true" t="shared" si="1" ref="B58:M58">+AVERAGE(B22:B54)</f>
        <v>17.244000000000003</v>
      </c>
      <c r="C58" s="23">
        <f t="shared" si="1"/>
        <v>76.82483870967742</v>
      </c>
      <c r="D58" s="23">
        <f t="shared" si="1"/>
        <v>28.12066666666667</v>
      </c>
      <c r="E58" s="23">
        <f t="shared" si="1"/>
        <v>43.76387096774194</v>
      </c>
      <c r="F58" s="23">
        <f t="shared" si="1"/>
        <v>124.20806451612903</v>
      </c>
      <c r="G58" s="23">
        <f t="shared" si="1"/>
        <v>125.69333333333334</v>
      </c>
      <c r="H58" s="23">
        <f t="shared" si="1"/>
        <v>77.35032258064517</v>
      </c>
      <c r="I58" s="23">
        <f t="shared" si="1"/>
        <v>21.633999999999997</v>
      </c>
      <c r="J58" s="23">
        <f t="shared" si="1"/>
        <v>3.551612903225806</v>
      </c>
      <c r="K58" s="23">
        <f t="shared" si="1"/>
        <v>1.2319354838709677</v>
      </c>
      <c r="L58" s="23">
        <f t="shared" si="1"/>
        <v>0.2878571428571429</v>
      </c>
      <c r="M58" s="23">
        <f t="shared" si="1"/>
        <v>9.376129032258067</v>
      </c>
      <c r="N58" s="23">
        <v>44.42</v>
      </c>
      <c r="O58" s="2" t="s">
        <v>34</v>
      </c>
    </row>
    <row r="59" spans="1:15" s="2" customFormat="1" ht="13.5" customHeight="1">
      <c r="A59" s="2" t="s">
        <v>36</v>
      </c>
      <c r="B59" s="23">
        <f aca="true" t="shared" si="2" ref="B59:M59">+MAX(B22:B54)</f>
        <v>216.52</v>
      </c>
      <c r="C59" s="23">
        <f t="shared" si="2"/>
        <v>552.26</v>
      </c>
      <c r="D59" s="23">
        <f t="shared" si="2"/>
        <v>110.31</v>
      </c>
      <c r="E59" s="23">
        <f t="shared" si="2"/>
        <v>221.02</v>
      </c>
      <c r="F59" s="23">
        <f t="shared" si="2"/>
        <v>766.27</v>
      </c>
      <c r="G59" s="23">
        <f t="shared" si="2"/>
        <v>638.34</v>
      </c>
      <c r="H59" s="23">
        <f t="shared" si="2"/>
        <v>230.08</v>
      </c>
      <c r="I59" s="23">
        <f t="shared" si="2"/>
        <v>74.11</v>
      </c>
      <c r="J59" s="23">
        <f t="shared" si="2"/>
        <v>10.02</v>
      </c>
      <c r="K59" s="23">
        <f t="shared" si="2"/>
        <v>5.1</v>
      </c>
      <c r="L59" s="23">
        <f t="shared" si="2"/>
        <v>0.7</v>
      </c>
      <c r="M59" s="23">
        <f t="shared" si="2"/>
        <v>123.17</v>
      </c>
      <c r="N59" s="23">
        <f>+MAX(B59:M59)</f>
        <v>766.27</v>
      </c>
      <c r="O59" s="2" t="s">
        <v>34</v>
      </c>
    </row>
    <row r="60" spans="1:15" s="2" customFormat="1" ht="13.5" customHeight="1">
      <c r="A60" s="2" t="s">
        <v>37</v>
      </c>
      <c r="B60" s="23">
        <f aca="true" t="shared" si="3" ref="B60:M60">+MIN(B22:B54)</f>
        <v>0.03</v>
      </c>
      <c r="C60" s="23">
        <f t="shared" si="3"/>
        <v>2.98</v>
      </c>
      <c r="D60" s="23">
        <f t="shared" si="3"/>
        <v>7.46</v>
      </c>
      <c r="E60" s="23">
        <f t="shared" si="3"/>
        <v>10.92</v>
      </c>
      <c r="F60" s="23">
        <f t="shared" si="3"/>
        <v>15.56</v>
      </c>
      <c r="G60" s="23">
        <f t="shared" si="3"/>
        <v>41.04</v>
      </c>
      <c r="H60" s="23">
        <f t="shared" si="3"/>
        <v>25.91</v>
      </c>
      <c r="I60" s="23">
        <f t="shared" si="3"/>
        <v>9.15</v>
      </c>
      <c r="J60" s="23">
        <f t="shared" si="3"/>
        <v>0.89</v>
      </c>
      <c r="K60" s="23">
        <f t="shared" si="3"/>
        <v>0.46</v>
      </c>
      <c r="L60" s="23">
        <f t="shared" si="3"/>
        <v>0.03</v>
      </c>
      <c r="M60" s="23">
        <f t="shared" si="3"/>
        <v>0.03</v>
      </c>
      <c r="N60" s="23">
        <f>+MIN(B60:M60)</f>
        <v>0.03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6:O16"/>
    <mergeCell ref="A17:O17"/>
    <mergeCell ref="A1:O1"/>
    <mergeCell ref="A2:O2"/>
    <mergeCell ref="A3:O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128" t="s">
        <v>60</v>
      </c>
      <c r="B1" s="129"/>
      <c r="C1" s="130" t="str">
        <f>'[6]c-form'!AG4</f>
        <v>Ban Mang,  Chiang Muan, Phayao,Y.24</v>
      </c>
      <c r="D1" s="130"/>
      <c r="E1" s="130"/>
      <c r="F1" s="130"/>
      <c r="G1" s="130"/>
      <c r="H1" s="130"/>
      <c r="I1" s="130"/>
      <c r="J1" s="130"/>
      <c r="K1" s="79"/>
      <c r="M1" s="128" t="s">
        <v>61</v>
      </c>
      <c r="N1" s="129"/>
    </row>
    <row r="2" spans="1:14" ht="21.75">
      <c r="A2" s="128" t="s">
        <v>62</v>
      </c>
      <c r="B2" s="129"/>
      <c r="C2" s="130" t="str">
        <f>'[6]c-form'!AG3</f>
        <v>Nam Pi</v>
      </c>
      <c r="D2" s="130"/>
      <c r="E2" s="130"/>
      <c r="F2" s="130"/>
      <c r="G2" s="130"/>
      <c r="H2" s="80"/>
      <c r="I2" s="80"/>
      <c r="J2" s="80"/>
      <c r="K2" s="79"/>
      <c r="M2" s="81" t="s">
        <v>63</v>
      </c>
      <c r="N2" s="82"/>
    </row>
    <row r="3" spans="1:14" ht="21.75">
      <c r="A3" s="78" t="s">
        <v>64</v>
      </c>
      <c r="B3" s="78"/>
      <c r="C3" s="130" t="str">
        <f>'[6]c-form'!AH3</f>
        <v>Yom</v>
      </c>
      <c r="D3" s="130"/>
      <c r="E3" s="130"/>
      <c r="F3" s="130"/>
      <c r="G3" s="130"/>
      <c r="H3" s="80"/>
      <c r="I3" s="80"/>
      <c r="J3" s="80"/>
      <c r="K3" s="79"/>
      <c r="M3" s="128" t="s">
        <v>65</v>
      </c>
      <c r="N3" s="128"/>
    </row>
    <row r="4" spans="1:15" ht="21.75">
      <c r="A4" s="81" t="s">
        <v>66</v>
      </c>
      <c r="B4" s="83"/>
      <c r="C4" s="131" t="str">
        <f>'[6]c-form'!AI3</f>
        <v>Yom</v>
      </c>
      <c r="D4" s="131"/>
      <c r="E4" s="131"/>
      <c r="F4" s="131"/>
      <c r="G4" s="131"/>
      <c r="J4" s="85" t="s">
        <v>67</v>
      </c>
      <c r="K4" s="132">
        <v>0.543571424</v>
      </c>
      <c r="L4" s="133"/>
      <c r="M4" s="40" t="s">
        <v>68</v>
      </c>
      <c r="N4" s="134">
        <v>1.815</v>
      </c>
      <c r="O4" s="135"/>
    </row>
    <row r="5" spans="1:17" ht="21.75">
      <c r="A5" s="81"/>
      <c r="B5" s="83"/>
      <c r="C5" s="84"/>
      <c r="D5" s="84"/>
      <c r="E5" s="84"/>
      <c r="F5" s="84"/>
      <c r="G5" s="84"/>
      <c r="J5" s="136" t="s">
        <v>69</v>
      </c>
      <c r="K5" s="137"/>
      <c r="L5" s="87">
        <v>2020</v>
      </c>
      <c r="M5" s="86" t="s">
        <v>70</v>
      </c>
      <c r="N5" s="87">
        <v>2020</v>
      </c>
      <c r="O5" s="43" t="s">
        <v>71</v>
      </c>
      <c r="P5" s="88">
        <v>25</v>
      </c>
      <c r="Q5" s="89" t="s">
        <v>72</v>
      </c>
    </row>
    <row r="6" spans="1:15" ht="21.75">
      <c r="A6" s="81"/>
      <c r="B6" s="83"/>
      <c r="C6" s="84"/>
      <c r="D6" s="84"/>
      <c r="E6" s="84"/>
      <c r="F6" s="84"/>
      <c r="G6" s="84"/>
      <c r="H6" s="128" t="str">
        <f>IF(TRIM('[6]c-form'!AJ3)&lt;&gt;"","Water  Year   "&amp;'[6]c-form'!AJ3,"Water  Year   ")</f>
        <v>Water  Year   2020</v>
      </c>
      <c r="I6" s="128"/>
      <c r="J6" s="90"/>
      <c r="N6" s="91" t="s">
        <v>73</v>
      </c>
      <c r="O6" s="48">
        <v>0</v>
      </c>
    </row>
    <row r="7" spans="2:15" ht="21.75">
      <c r="B7" s="138" t="str">
        <f>IF(TRIM('[6]c-form'!AJ3)&lt;&gt;"","Suspended Sediment, in Tons per Day, Water Year April 1, "&amp;'[6]c-form'!AJ3&amp;" to March 31,  "&amp;'[6]c-form'!AJ3+1,"Suspended Sediment, in  Tons per Day, Water Year April 1,         to March 31,  ")</f>
        <v>Suspended Sediment, in Tons per Day, Water Year April 1, 2020 to March 31,  2021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2:11" ht="21.75">
      <c r="B8" s="93"/>
      <c r="C8" s="79"/>
      <c r="D8" s="79"/>
      <c r="E8" s="79"/>
      <c r="F8" s="79"/>
      <c r="G8" s="79"/>
      <c r="H8" s="79"/>
      <c r="I8" s="79"/>
      <c r="J8" s="79"/>
      <c r="K8" s="79"/>
    </row>
    <row r="9" spans="1:17" ht="23.25">
      <c r="A9" s="94"/>
      <c r="B9" s="95" t="s">
        <v>74</v>
      </c>
      <c r="C9" s="96" t="s">
        <v>75</v>
      </c>
      <c r="D9" s="96" t="s">
        <v>76</v>
      </c>
      <c r="E9" s="96" t="s">
        <v>77</v>
      </c>
      <c r="F9" s="96" t="s">
        <v>78</v>
      </c>
      <c r="G9" s="96" t="s">
        <v>79</v>
      </c>
      <c r="H9" s="96" t="s">
        <v>80</v>
      </c>
      <c r="I9" s="96" t="s">
        <v>81</v>
      </c>
      <c r="J9" s="96" t="s">
        <v>82</v>
      </c>
      <c r="K9" s="96" t="s">
        <v>83</v>
      </c>
      <c r="L9" s="96" t="s">
        <v>84</v>
      </c>
      <c r="M9" s="96" t="s">
        <v>85</v>
      </c>
      <c r="N9" s="96" t="s">
        <v>86</v>
      </c>
      <c r="O9" s="127" t="s">
        <v>87</v>
      </c>
      <c r="P9" s="120"/>
      <c r="Q9" s="94"/>
    </row>
    <row r="11" spans="2:17" ht="21.75">
      <c r="B11" s="92">
        <v>1</v>
      </c>
      <c r="C11" s="97">
        <f>IF('[6]Discharge'!C9=0,0,IF(TRIM('[6]Discharge'!C9)="","",IF(COUNT(O6)=0,"",IF(O6=1,(((10^K4)*('[6]Discharge'!C9^N4))/100),((10^K4)*('[6]Discharge'!C9^N4))))))</f>
        <v>0</v>
      </c>
      <c r="D11" s="97">
        <f>IF('[6]Discharge'!D9=0,0,IF(TRIM('[6]Discharge'!D9)="","",IF(COUNT(O6)=0,"",IF(O6=1,(((10^K4)*('[6]Discharge'!D9^N4))/100),((10^K4)*('[6]Discharge'!D9^N4))))))</f>
        <v>0</v>
      </c>
      <c r="E11" s="97">
        <f>IF('[6]Discharge'!E9=0,0,IF(TRIM('[6]Discharge'!E9)="","",IF(COUNT(O6)=0,"",IF(O6=1,(((10^K4)*('[6]Discharge'!E9^N4))/100),((10^K4)*('[6]Discharge'!E9^N4))))))</f>
        <v>0</v>
      </c>
      <c r="F11" s="97">
        <f>IF('[6]Discharge'!F9=0,0,IF(TRIM('[6]Discharge'!F9)="","",IF(COUNT(O6)=0,"",IF(O6=1,(((10^K4)*('[6]Discharge'!F9^N4))/100),((10^K4)*('[6]Discharge'!F9^N4))))))</f>
        <v>0.17159680988731338</v>
      </c>
      <c r="G11" s="97">
        <f>IF('[6]Discharge'!G9=0,0,IF(TRIM('[6]Discharge'!G9)="","",IF(COUNT(O6)=0,"",IF(O6=1,(((10^K4)*('[6]Discharge'!G9^N4))/100),((10^K4)*('[6]Discharge'!G9^N4))))))</f>
        <v>0.03570094815664593</v>
      </c>
      <c r="H11" s="97">
        <f>IF('[6]Discharge'!H9=0,0,IF(TRIM('[6]Discharge'!H9)="","",IF(COUNT(O6)=0,"",IF(O6=1,(((10^K4)*('[6]Discharge'!H9^N4))/100),((10^K4)*('[6]Discharge'!H9^N4))))))</f>
        <v>65.12937288072627</v>
      </c>
      <c r="I11" s="97">
        <f>IF('[6]Discharge'!I9=0,0,IF(TRIM('[6]Discharge'!I9)="","",IF(COUNT(O6)=0,"",IF(O6=1,(((10^K4)*('[6]Discharge'!I9^N4))/100),((10^K4)*('[6]Discharge'!I9^N4))))))</f>
        <v>42.890311441462686</v>
      </c>
      <c r="J11" s="97">
        <f>IF('[6]Discharge'!J9=0,0,IF(TRIM('[6]Discharge'!J9)="","",IF(COUNT(O6)=0,"",IF(O6=1,(((10^K4)*('[6]Discharge'!J9^N4))/100),((10^K4)*('[6]Discharge'!J9^N4))))))</f>
        <v>26.93338718792462</v>
      </c>
      <c r="K11" s="97">
        <f>IF('[6]Discharge'!K9=0,0,IF(TRIM('[6]Discharge'!K9)="","",IF(COUNT(O6)=0,"",IF(O6=1,(((10^K4)*('[6]Discharge'!K9^N4))/100),((10^K4)*('[6]Discharge'!K9^N4))))))</f>
        <v>4.36424174307247</v>
      </c>
      <c r="L11" s="97">
        <f>IF('[6]Discharge'!L9=0,0,IF(TRIM('[6]Discharge'!L9)="","",IF(COUNT(O6)=0,"",IF(O6=1,(((10^K4)*('[6]Discharge'!L9^N4))/100),((10^K4)*('[6]Discharge'!L9^N4))))))</f>
        <v>0</v>
      </c>
      <c r="M11" s="97">
        <f>IF('[6]Discharge'!M9=0,0,IF(TRIM('[6]Discharge'!M9)="","",IF(COUNT(O6)=0,"",IF(O6=1,(((10^K4)*('[6]Discharge'!M9^N4))/100),((10^K4)*('[6]Discharge'!M9^N4))))))</f>
        <v>0</v>
      </c>
      <c r="N11" s="97">
        <f>IF('[6]Discharge'!N9=0,0,IF(TRIM('[6]Discharge'!N9)="","",IF(COUNT(O6)=0,"",IF(O6=1,(((10^K4)*('[6]Discharge'!N9^N4))/100),((10^K4)*('[6]Discharge'!N9^N4))))))</f>
        <v>0</v>
      </c>
      <c r="O11" s="126">
        <f>IF(AND(C11="",D11="",E11="",F11="",G11="",H11="",I11="",J11="",K11="",L11="",M11="",N11=""),"",SUM(C11:N11))</f>
        <v>139.52461101123</v>
      </c>
      <c r="P11" s="118"/>
      <c r="Q11" s="60"/>
    </row>
    <row r="12" spans="2:17" ht="21.75">
      <c r="B12" s="92">
        <v>2</v>
      </c>
      <c r="C12" s="97">
        <f>IF('[6]Discharge'!C10=0,0,IF(TRIM('[6]Discharge'!C10)="","",IF(COUNT(O6)=0,"",IF(O6=1,(((10^K4)*('[6]Discharge'!C10^N4))/100),((10^K4)*('[6]Discharge'!C10^N4))))))</f>
        <v>0</v>
      </c>
      <c r="D12" s="97">
        <f>IF('[6]Discharge'!D10=0,0,IF(TRIM('[6]Discharge'!D10)="","",IF(COUNT(O6)=0,"",IF(O6=1,(((10^K4)*('[6]Discharge'!D10^N4))/100),((10^K4)*('[6]Discharge'!D10^N4))))))</f>
        <v>0</v>
      </c>
      <c r="E12" s="97">
        <f>IF('[6]Discharge'!E10=0,0,IF(TRIM('[6]Discharge'!E10)="","",IF(COUNT(O6)=0,"",IF(O6=1,(((10^K4)*('[6]Discharge'!E10^N4))/100),((10^K4)*('[6]Discharge'!E10^N4))))))</f>
        <v>0</v>
      </c>
      <c r="F12" s="97">
        <f>IF('[6]Discharge'!F10=0,0,IF(TRIM('[6]Discharge'!F10)="","",IF(COUNT(O6)=0,"",IF(O6=1,(((10^K4)*('[6]Discharge'!F10^N4))/100),((10^K4)*('[6]Discharge'!F10^N4))))))</f>
        <v>0.044210108284604435</v>
      </c>
      <c r="G12" s="97">
        <f>IF('[6]Discharge'!G10=0,0,IF(TRIM('[6]Discharge'!G10)="","",IF(COUNT(O6)=0,"",IF(O6=1,(((10^K4)*('[6]Discharge'!G10^N4))/100),((10^K4)*('[6]Discharge'!G10^N4))))))</f>
        <v>1201.9491048807142</v>
      </c>
      <c r="H12" s="97">
        <f>IF('[6]Discharge'!H10=0,0,IF(TRIM('[6]Discharge'!H10)="","",IF(COUNT(O6)=0,"",IF(O6=1,(((10^K4)*('[6]Discharge'!H10^N4))/100),((10^K4)*('[6]Discharge'!H10^N4))))))</f>
        <v>57.32994989705989</v>
      </c>
      <c r="I12" s="97">
        <f>IF('[6]Discharge'!I10=0,0,IF(TRIM('[6]Discharge'!I10)="","",IF(COUNT(O6)=0,"",IF(O6=1,(((10^K4)*('[6]Discharge'!I10^N4))/100),((10^K4)*('[6]Discharge'!I10^N4))))))</f>
        <v>57.32994989705989</v>
      </c>
      <c r="J12" s="97">
        <f>IF('[6]Discharge'!J10=0,0,IF(TRIM('[6]Discharge'!J10)="","",IF(COUNT(O6)=0,"",IF(O6=1,(((10^K4)*('[6]Discharge'!J10^N4))/100),((10^K4)*('[6]Discharge'!J10^N4))))))</f>
        <v>23.2457847047423</v>
      </c>
      <c r="K12" s="97">
        <f>IF('[6]Discharge'!K10=0,0,IF(TRIM('[6]Discharge'!K10)="","",IF(COUNT(O6)=0,"",IF(O6=1,(((10^K4)*('[6]Discharge'!K10^N4))/100),((10^K4)*('[6]Discharge'!K10^N4))))))</f>
        <v>4.36424174307247</v>
      </c>
      <c r="L12" s="97">
        <f>IF('[6]Discharge'!L10=0,0,IF(TRIM('[6]Discharge'!L10)="","",IF(COUNT(O6)=0,"",IF(O6=1,(((10^K4)*('[6]Discharge'!L10^N4))/100),((10^K4)*('[6]Discharge'!L10^N4))))))</f>
        <v>0</v>
      </c>
      <c r="M12" s="97">
        <f>IF('[6]Discharge'!M10=0,0,IF(TRIM('[6]Discharge'!M10)="","",IF(COUNT(O6)=0,"",IF(O6=1,(((10^K4)*('[6]Discharge'!M10^N4))/100),((10^K4)*('[6]Discharge'!M10^N4))))))</f>
        <v>0</v>
      </c>
      <c r="N12" s="97">
        <f>IF('[6]Discharge'!N10=0,0,IF(TRIM('[6]Discharge'!N10)="","",IF(COUNT(O6)=0,"",IF(O6=1,(((10^K4)*('[6]Discharge'!N10^N4))/100),((10^K4)*('[6]Discharge'!N10^N4))))))</f>
        <v>0</v>
      </c>
      <c r="O12" s="126">
        <f aca="true" t="shared" si="0" ref="O12:O43">IF(AND(C12="",D12="",E12="",F12="",G12="",H12="",I12="",J12="",K12="",L12="",M12="",N12=""),"",SUM(C12:N12))</f>
        <v>1344.2632412309333</v>
      </c>
      <c r="P12" s="118"/>
      <c r="Q12" s="60"/>
    </row>
    <row r="13" spans="2:17" ht="21.75">
      <c r="B13" s="92">
        <v>3</v>
      </c>
      <c r="C13" s="97">
        <f>IF('[6]Discharge'!C11=0,0,IF(TRIM('[6]Discharge'!C11)="","",IF(COUNT(O6)=0,"",IF(O6=1,(((10^K4)*('[6]Discharge'!C11^N4))/100),((10^K4)*('[6]Discharge'!C11^N4))))))</f>
        <v>0</v>
      </c>
      <c r="D13" s="97">
        <f>IF('[6]Discharge'!D11=0,0,IF(TRIM('[6]Discharge'!D11)="","",IF(COUNT(O6)=0,"",IF(O6=1,(((10^K4)*('[6]Discharge'!D11^N4))/100),((10^K4)*('[6]Discharge'!D11^N4))))))</f>
        <v>0</v>
      </c>
      <c r="E13" s="97">
        <f>IF('[6]Discharge'!E11=0,0,IF(TRIM('[6]Discharge'!E11)="","",IF(COUNT(O6)=0,"",IF(O6=1,(((10^K4)*('[6]Discharge'!E11^N4))/100),((10^K4)*('[6]Discharge'!E11^N4))))))</f>
        <v>0</v>
      </c>
      <c r="F13" s="97">
        <f>IF('[6]Discharge'!F11=0,0,IF(TRIM('[6]Discharge'!F11)="","",IF(COUNT(O6)=0,"",IF(O6=1,(((10^K4)*('[6]Discharge'!F11^N4))/100),((10^K4)*('[6]Discharge'!F11^N4))))))</f>
        <v>0.03570094815664593</v>
      </c>
      <c r="G13" s="97">
        <f>IF('[6]Discharge'!G11=0,0,IF(TRIM('[6]Discharge'!G11)="","",IF(COUNT(O6)=0,"",IF(O6=1,(((10^K4)*('[6]Discharge'!G11^N4))/100),((10^K4)*('[6]Discharge'!G11^N4))))))</f>
        <v>2178.3757949508745</v>
      </c>
      <c r="H13" s="97">
        <f>IF('[6]Discharge'!H11=0,0,IF(TRIM('[6]Discharge'!H11)="","",IF(COUNT(O6)=0,"",IF(O6=1,(((10^K4)*('[6]Discharge'!H11^N4))/100),((10^K4)*('[6]Discharge'!H11^N4))))))</f>
        <v>48.110564614873844</v>
      </c>
      <c r="I13" s="97">
        <f>IF('[6]Discharge'!I11=0,0,IF(TRIM('[6]Discharge'!I11)="","",IF(COUNT(O6)=0,"",IF(O6=1,(((10^K4)*('[6]Discharge'!I11^N4))/100),((10^K4)*('[6]Discharge'!I11^N4))))))</f>
        <v>45.466793877166246</v>
      </c>
      <c r="J13" s="97">
        <f>IF('[6]Discharge'!J11=0,0,IF(TRIM('[6]Discharge'!J11)="","",IF(COUNT(O6)=0,"",IF(O6=1,(((10^K4)*('[6]Discharge'!J11^N4))/100),((10^K4)*('[6]Discharge'!J11^N4))))))</f>
        <v>19.80377805990627</v>
      </c>
      <c r="K13" s="97">
        <f>IF('[6]Discharge'!K11=0,0,IF(TRIM('[6]Discharge'!K11)="","",IF(COUNT(O6)=0,"",IF(O6=1,(((10^K4)*('[6]Discharge'!K11^N4))/100),((10^K4)*('[6]Discharge'!K11^N4))))))</f>
        <v>4.36424174307247</v>
      </c>
      <c r="L13" s="97">
        <f>IF('[6]Discharge'!L11=0,0,IF(TRIM('[6]Discharge'!L11)="","",IF(COUNT(O6)=0,"",IF(O6=1,(((10^K4)*('[6]Discharge'!L11^N4))/100),((10^K4)*('[6]Discharge'!L11^N4))))))</f>
        <v>0</v>
      </c>
      <c r="M13" s="97">
        <f>IF('[6]Discharge'!M11=0,0,IF(TRIM('[6]Discharge'!M11)="","",IF(COUNT(O6)=0,"",IF(O6=1,(((10^K4)*('[6]Discharge'!M11^N4))/100),((10^K4)*('[6]Discharge'!M11^N4))))))</f>
        <v>0</v>
      </c>
      <c r="N13" s="97">
        <f>IF('[6]Discharge'!N11=0,0,IF(TRIM('[6]Discharge'!N11)="","",IF(COUNT(O6)=0,"",IF(O6=1,(((10^K4)*('[6]Discharge'!N11^N4))/100),((10^K4)*('[6]Discharge'!N11^N4))))))</f>
        <v>0</v>
      </c>
      <c r="O13" s="126">
        <f t="shared" si="0"/>
        <v>2296.15687419405</v>
      </c>
      <c r="P13" s="118"/>
      <c r="Q13" s="60"/>
    </row>
    <row r="14" spans="2:17" ht="21.75">
      <c r="B14" s="92">
        <v>4</v>
      </c>
      <c r="C14" s="97">
        <f>IF('[6]Discharge'!C12=0,0,IF(TRIM('[6]Discharge'!C12)="","",IF(COUNT(O6)=0,"",IF(O6=1,(((10^K4)*('[6]Discharge'!C12^N4))/100),((10^K4)*('[6]Discharge'!C12^N4))))))</f>
        <v>0</v>
      </c>
      <c r="D14" s="97">
        <f>IF('[6]Discharge'!D12=0,0,IF(TRIM('[6]Discharge'!D12)="","",IF(COUNT(O6)=0,"",IF(O6=1,(((10^K4)*('[6]Discharge'!D12^N4))/100),((10^K4)*('[6]Discharge'!D12^N4))))))</f>
        <v>0</v>
      </c>
      <c r="E14" s="97">
        <f>IF('[6]Discharge'!E12=0,0,IF(TRIM('[6]Discharge'!E12)="","",IF(COUNT(O6)=0,"",IF(O6=1,(((10^K4)*('[6]Discharge'!E12^N4))/100),((10^K4)*('[6]Discharge'!E12^N4))))))</f>
        <v>31.03185289279271</v>
      </c>
      <c r="F14" s="97">
        <f>IF('[6]Discharge'!F12=0,0,IF(TRIM('[6]Discharge'!F12)="","",IF(COUNT(O6)=0,"",IF(O6=1,(((10^K4)*('[6]Discharge'!F12^N4))/100),((10^K4)*('[6]Discharge'!F12^N4))))))</f>
        <v>0.03570094815664593</v>
      </c>
      <c r="G14" s="97">
        <f>IF('[6]Discharge'!G12=0,0,IF(TRIM('[6]Discharge'!G12)="","",IF(COUNT(O6)=0,"",IF(O6=1,(((10^K4)*('[6]Discharge'!G12^N4))/100),((10^K4)*('[6]Discharge'!G12^N4))))))</f>
        <v>1795.5511712448395</v>
      </c>
      <c r="H14" s="97">
        <f>IF('[6]Discharge'!H12=0,0,IF(TRIM('[6]Discharge'!H12)="","",IF(COUNT(O6)=0,"",IF(O6=1,(((10^K4)*('[6]Discharge'!H12^N4))/100),((10^K4)*('[6]Discharge'!H12^N4))))))</f>
        <v>37.94083284185954</v>
      </c>
      <c r="I14" s="97">
        <f>IF('[6]Discharge'!I12=0,0,IF(TRIM('[6]Discharge'!I12)="","",IF(COUNT(O6)=0,"",IF(O6=1,(((10^K4)*('[6]Discharge'!I12^N4))/100),((10^K4)*('[6]Discharge'!I12^N4))))))</f>
        <v>37.94083284185954</v>
      </c>
      <c r="J14" s="97">
        <f>IF('[6]Discharge'!J12=0,0,IF(TRIM('[6]Discharge'!J12)="","",IF(COUNT(O6)=0,"",IF(O6=1,(((10^K4)*('[6]Discharge'!J12^N4))/100),((10^K4)*('[6]Discharge'!J12^N4))))))</f>
        <v>18.176121817091886</v>
      </c>
      <c r="K14" s="97">
        <f>IF('[6]Discharge'!K12=0,0,IF(TRIM('[6]Discharge'!K12)="","",IF(COUNT(O6)=0,"",IF(O6=1,(((10^K4)*('[6]Discharge'!K12^N4))/100),((10^K4)*('[6]Discharge'!K12^N4))))))</f>
        <v>3.8859890227250125</v>
      </c>
      <c r="L14" s="97">
        <f>IF('[6]Discharge'!L12=0,0,IF(TRIM('[6]Discharge'!L12)="","",IF(COUNT(O6)=0,"",IF(O6=1,(((10^K4)*('[6]Discharge'!L12^N4))/100),((10^K4)*('[6]Discharge'!L12^N4))))))</f>
        <v>0</v>
      </c>
      <c r="M14" s="97">
        <f>IF('[6]Discharge'!M12=0,0,IF(TRIM('[6]Discharge'!M12)="","",IF(COUNT(O6)=0,"",IF(O6=1,(((10^K4)*('[6]Discharge'!M12^N4))/100),((10^K4)*('[6]Discharge'!M12^N4))))))</f>
        <v>0</v>
      </c>
      <c r="N14" s="97">
        <f>IF('[6]Discharge'!N12=0,0,IF(TRIM('[6]Discharge'!N12)="","",IF(COUNT(O6)=0,"",IF(O6=1,(((10^K4)*('[6]Discharge'!N12^N4))/100),((10^K4)*('[6]Discharge'!N12^N4))))))</f>
        <v>0</v>
      </c>
      <c r="O14" s="126">
        <f t="shared" si="0"/>
        <v>1924.5625016093245</v>
      </c>
      <c r="P14" s="118"/>
      <c r="Q14" s="60"/>
    </row>
    <row r="15" spans="2:17" ht="21.75">
      <c r="B15" s="92">
        <v>5</v>
      </c>
      <c r="C15" s="97">
        <f>IF('[6]Discharge'!C13=0,0,IF(TRIM('[6]Discharge'!C13)="","",IF(COUNT(O6)=0,"",IF(O6=1,(((10^K4)*('[6]Discharge'!C13^N4))/100),(((10^K4)*('[6]Discharge'!C13^N4)))))))</f>
        <v>0</v>
      </c>
      <c r="D15" s="97">
        <f>IF('[6]Discharge'!D13=0,0,IF(TRIM('[6]Discharge'!D13)="","",IF(COUNT(O6)=0,"",IF(O6=1,(((10^K4)*('[6]Discharge'!D13^N4))/100),((10^K4)*('[6]Discharge'!D13^N4))))))</f>
        <v>0</v>
      </c>
      <c r="E15" s="97">
        <f>IF('[6]Discharge'!E13=0,0,IF(TRIM('[6]Discharge'!E13)="","",IF(COUNT(O6)=0,"",IF(O6=1,(((10^K4)*('[6]Discharge'!E13^N4))/100),((10^K4)*('[6]Discharge'!E13^N4))))))</f>
        <v>198.59593958175267</v>
      </c>
      <c r="F15" s="97">
        <f>IF('[6]Discharge'!F13=0,0,IF(TRIM('[6]Discharge'!F13)="","",IF(COUNT(O6)=0,"",IF(O6=1,(((10^K4)*('[6]Discharge'!F13^N4))/100),((10^K4)*('[6]Discharge'!F13^N4))))))</f>
        <v>0.028017176536608977</v>
      </c>
      <c r="G15" s="97">
        <f>IF('[6]Discharge'!G13=0,0,IF(TRIM('[6]Discharge'!G13)="","",IF(COUNT(O6)=0,"",IF(O6=1,(((10^K4)*('[6]Discharge'!G13^N4))/100),((10^K4)*('[6]Discharge'!G13^N4))))))</f>
        <v>50.82123705100249</v>
      </c>
      <c r="H15" s="97">
        <f>IF('[6]Discharge'!H13=0,0,IF(TRIM('[6]Discharge'!H13)="","",IF(COUNT(O6)=0,"",IF(O6=1,(((10^K4)*('[6]Discharge'!H13^N4))/100),((10^K4)*('[6]Discharge'!H13^N4))))))</f>
        <v>61.1738417647167</v>
      </c>
      <c r="I15" s="97">
        <f>IF('[6]Discharge'!I13=0,0,IF(TRIM('[6]Discharge'!I13)="","",IF(COUNT(O6)=0,"",IF(O6=1,(((10^K4)*('[6]Discharge'!I13^N4))/100),((10^K4)*('[6]Discharge'!I13^N4))))))</f>
        <v>31.03185289279271</v>
      </c>
      <c r="J15" s="97">
        <f>IF('[6]Discharge'!J13=0,0,IF(TRIM('[6]Discharge'!J13)="","",IF(COUNT(O6)=0,"",IF(O6=1,(((10^K4)*('[6]Discharge'!J13^N4))/100),((10^K4)*('[6]Discharge'!J13^N4))))))</f>
        <v>48.110564614873844</v>
      </c>
      <c r="K15" s="97">
        <f>IF('[6]Discharge'!K13=0,0,IF(TRIM('[6]Discharge'!K13)="","",IF(COUNT(O6)=0,"",IF(O6=1,(((10^K4)*('[6]Discharge'!K13^N4))/100),((10^K4)*('[6]Discharge'!K13^N4))))))</f>
        <v>3.005012830380925</v>
      </c>
      <c r="L15" s="97">
        <f>IF('[6]Discharge'!L13=0,0,IF(TRIM('[6]Discharge'!L13)="","",IF(COUNT(O6)=0,"",IF(O6=1,(((10^K4)*('[6]Discharge'!L13^N4))/100),((10^K4)*('[6]Discharge'!L13^N4))))))</f>
        <v>0</v>
      </c>
      <c r="M15" s="97">
        <f>IF('[6]Discharge'!M13=0,0,IF(TRIM('[6]Discharge'!M13)="","",IF(COUNT(O6)=0,"",IF(O6=1,(((10^K4)*('[6]Discharge'!M13^N4))/100),((10^K4)*('[6]Discharge'!M13^N4))))))</f>
        <v>0</v>
      </c>
      <c r="N15" s="97">
        <f>IF('[6]Discharge'!N13=0,0,IF(TRIM('[6]Discharge'!N13)="","",IF(COUNT(O6)=0,"",IF(O6=1,(((10^K4)*('[6]Discharge'!N13^N4))/100),((10^K4)*('[6]Discharge'!N13^N4))))))</f>
        <v>0</v>
      </c>
      <c r="O15" s="126">
        <f t="shared" si="0"/>
        <v>392.76646591205593</v>
      </c>
      <c r="P15" s="118"/>
      <c r="Q15" s="60"/>
    </row>
    <row r="16" spans="2:17" ht="21.75">
      <c r="B16" s="92">
        <v>6</v>
      </c>
      <c r="C16" s="97">
        <f>IF('[6]Discharge'!C14=0,0,IF(TRIM('[6]Discharge'!C14)="","",IF(COUNT(O6)=0,"",IF(O6=1,(((10^K4)*('[6]Discharge'!C14^N4))/100),((10^K4)*('[6]Discharge'!C14^N4))))))</f>
        <v>0</v>
      </c>
      <c r="D16" s="97">
        <f>IF('[6]Discharge'!D14=0,0,IF(TRIM('[6]Discharge'!D14)="","",IF(COUNT(O6)=0,"",IF(O6=1,(((10^K4)*('[6]Discharge'!D14^N4))/100),((10^K4)*('[6]Discharge'!D14^N4))))))</f>
        <v>0</v>
      </c>
      <c r="E16" s="97">
        <f>IF('[6]Discharge'!E14=0,0,IF(TRIM('[6]Discharge'!E14)="","",IF(COUNT(O6)=0,"",IF(O6=1,(((10^K4)*('[6]Discharge'!E14^N4))/100),((10^K4)*('[6]Discharge'!E14^N4))))))</f>
        <v>37.94083284185954</v>
      </c>
      <c r="F16" s="97">
        <f>IF('[6]Discharge'!F14=0,0,IF(TRIM('[6]Discharge'!F14)="","",IF(COUNT(O6)=0,"",IF(O6=1,(((10^K4)*('[6]Discharge'!F14^N4))/100),((10^K4)*('[6]Discharge'!F14^N4))))))</f>
        <v>0.015212548711232338</v>
      </c>
      <c r="G16" s="97">
        <f>IF('[6]Discharge'!G14=0,0,IF(TRIM('[6]Discharge'!G14)="","",IF(COUNT(O6)=0,"",IF(O6=1,(((10^K4)*('[6]Discharge'!G14^N4))/100),((10^K4)*('[6]Discharge'!G14^N4))))))</f>
        <v>538.9005361631831</v>
      </c>
      <c r="H16" s="97">
        <f>IF('[6]Discharge'!H14=0,0,IF(TRIM('[6]Discharge'!H14)="","",IF(COUNT(O6)=0,"",IF(O6=1,(((10^K4)*('[6]Discharge'!H14^N4))/100),((10^K4)*('[6]Discharge'!H14^N4))))))</f>
        <v>35.56868818329092</v>
      </c>
      <c r="I16" s="97">
        <f>IF('[6]Discharge'!I14=0,0,IF(TRIM('[6]Discharge'!I14)="","",IF(COUNT(O6)=0,"",IF(O6=1,(((10^K4)*('[6]Discharge'!I14^N4))/100),((10^K4)*('[6]Discharge'!I14^N4))))))</f>
        <v>40.38151868640645</v>
      </c>
      <c r="J16" s="97">
        <f>IF('[6]Discharge'!J14=0,0,IF(TRIM('[6]Discharge'!J14)="","",IF(COUNT(O6)=0,"",IF(O6=1,(((10^K4)*('[6]Discharge'!J14^N4))/100),((10^K4)*('[6]Discharge'!J14^N4))))))</f>
        <v>13.673226611539144</v>
      </c>
      <c r="K16" s="97">
        <f>IF('[6]Discharge'!K14=0,0,IF(TRIM('[6]Discharge'!K14)="","",IF(COUNT(O6)=0,"",IF(O6=1,(((10^K4)*('[6]Discharge'!K14^N4))/100),((10^K4)*('[6]Discharge'!K14^N4))))))</f>
        <v>3.005012830380925</v>
      </c>
      <c r="L16" s="97">
        <f>IF('[6]Discharge'!L14=0,0,IF(TRIM('[6]Discharge'!L14)="","",IF(COUNT(O6)=0,"",IF(O6=1,(((10^K4)*('[6]Discharge'!L14^N4))/100),((10^K4)*('[6]Discharge'!L14^N4))))))</f>
        <v>0</v>
      </c>
      <c r="M16" s="97">
        <f>IF('[6]Discharge'!M14=0,0,IF(TRIM('[6]Discharge'!M14)="","",IF(COUNT(O6)=0,"",IF(O6=1,(((10^K4)*('[6]Discharge'!M14^N4))/100),((10^K4)*('[6]Discharge'!M14^N4))))))</f>
        <v>0</v>
      </c>
      <c r="N16" s="97">
        <f>IF('[6]Discharge'!N14=0,0,IF(TRIM('[6]Discharge'!N14)="","",IF(COUNT(O6)=0,"",IF(O6=1,(((10^K4)*('[6]Discharge'!N14^N4))/100),((10^K4)*('[6]Discharge'!N14^N4))))))</f>
        <v>0</v>
      </c>
      <c r="O16" s="126">
        <f t="shared" si="0"/>
        <v>669.4850278653713</v>
      </c>
      <c r="P16" s="118"/>
      <c r="Q16" s="60"/>
    </row>
    <row r="17" spans="2:17" ht="21.75">
      <c r="B17" s="92">
        <v>7</v>
      </c>
      <c r="C17" s="97">
        <f>IF('[6]Discharge'!C15=0,0,IF(TRIM('[6]Discharge'!C15)="","",IF(COUNT(O6)=0,"",IF(O6=1,(((10^K4)*('[6]Discharge'!C15^N4))/100),((10^K4)*('[6]Discharge'!C15^N4))))))</f>
        <v>0</v>
      </c>
      <c r="D17" s="97">
        <f>IF('[6]Discharge'!D15=0,0,IF(TRIM('[6]Discharge'!D15)="","",IF(COUNT(O6)=0,"",IF(O6=1,(((10^K4)*('[6]Discharge'!D15^N4))/100),((10^K4)*('[6]Discharge'!D15^N4))))))</f>
        <v>0</v>
      </c>
      <c r="E17" s="97">
        <f>IF('[6]Discharge'!E15=0,0,IF(TRIM('[6]Discharge'!E15)="","",IF(COUNT(O6)=0,"",IF(O6=1,(((10^K4)*('[6]Discharge'!E15^N4))/100),((10^K4)*('[6]Discharge'!E15^N4))))))</f>
        <v>37.94083284185954</v>
      </c>
      <c r="F17" s="97">
        <f>IF('[6]Discharge'!F15=0,0,IF(TRIM('[6]Discharge'!F15)="","",IF(COUNT(O6)=0,"",IF(O6=1,(((10^K4)*('[6]Discharge'!F15^N4))/100),((10^K4)*('[6]Discharge'!F15^N4))))))</f>
        <v>0.03570094815664593</v>
      </c>
      <c r="G17" s="97">
        <f>IF('[6]Discharge'!G15=0,0,IF(TRIM('[6]Discharge'!G15)="","",IF(COUNT(O6)=0,"",IF(O6=1,(((10^K4)*('[6]Discharge'!G15^N4))/100),((10^K4)*('[6]Discharge'!G15^N4))))))</f>
        <v>206.84576614173238</v>
      </c>
      <c r="H17" s="97">
        <f>IF('[6]Discharge'!H15=0,0,IF(TRIM('[6]Discharge'!H15)="","",IF(COUNT(O6)=0,"",IF(O6=1,(((10^K4)*('[6]Discharge'!H15^N4))/100),((10^K4)*('[6]Discharge'!H15^N4))))))</f>
        <v>33.2655373620766</v>
      </c>
      <c r="I17" s="97">
        <f>IF('[6]Discharge'!I15=0,0,IF(TRIM('[6]Discharge'!I15)="","",IF(COUNT(O6)=0,"",IF(O6=1,(((10^K4)*('[6]Discharge'!I15^N4))/100),((10^K4)*('[6]Discharge'!I15^N4))))))</f>
        <v>33.2655373620766</v>
      </c>
      <c r="J17" s="97">
        <f>IF('[6]Discharge'!J15=0,0,IF(TRIM('[6]Discharge'!J15)="","",IF(COUNT(O6)=0,"",IF(O6=1,(((10^K4)*('[6]Discharge'!J15^N4))/100),((10^K4)*('[6]Discharge'!J15^N4))))))</f>
        <v>26.93338718792462</v>
      </c>
      <c r="K17" s="97">
        <f>IF('[6]Discharge'!K15=0,0,IF(TRIM('[6]Discharge'!K15)="","",IF(COUNT(O6)=0,"",IF(O6=1,(((10^K4)*('[6]Discharge'!K15^N4))/100),((10^K4)*('[6]Discharge'!K15^N4))))))</f>
        <v>2.2270149264683914</v>
      </c>
      <c r="L17" s="97">
        <f>IF('[6]Discharge'!L15=0,0,IF(TRIM('[6]Discharge'!L15)="","",IF(COUNT(O6)=0,"",IF(O6=1,(((10^K4)*('[6]Discharge'!L15^N4))/100),((10^K4)*('[6]Discharge'!L15^N4))))))</f>
        <v>0</v>
      </c>
      <c r="M17" s="97">
        <f>IF('[6]Discharge'!M15=0,0,IF(TRIM('[6]Discharge'!M15)="","",IF(COUNT(O6)=0,"",IF(O6=1,(((10^K4)*('[6]Discharge'!M15^N4))/100),((10^K4)*('[6]Discharge'!M15^N4))))))</f>
        <v>0</v>
      </c>
      <c r="N17" s="97">
        <f>IF('[6]Discharge'!N15=0,0,IF(TRIM('[6]Discharge'!N15)="","",IF(COUNT(O6)=0,"",IF(O6=1,(((10^K4)*('[6]Discharge'!N15^N4))/100),((10^K4)*('[6]Discharge'!N15^N4))))))</f>
        <v>0</v>
      </c>
      <c r="O17" s="126">
        <f t="shared" si="0"/>
        <v>340.5137767702947</v>
      </c>
      <c r="P17" s="118"/>
      <c r="Q17" s="60"/>
    </row>
    <row r="18" spans="2:17" ht="21.75">
      <c r="B18" s="92">
        <v>8</v>
      </c>
      <c r="C18" s="97">
        <f>IF('[6]Discharge'!C16=0,0,IF(TRIM('[6]Discharge'!C16)="","",IF(COUNT(O6)=0,"",IF(O6=1,(((10^K4)*('[6]Discharge'!C16^N4))/100),((10^K4)*('[6]Discharge'!C16^N4))))))</f>
        <v>0</v>
      </c>
      <c r="D18" s="97">
        <f>IF('[6]Discharge'!D16=0,0,IF(TRIM('[6]Discharge'!D16)="","",IF(COUNT(O6)=0,"",IF(O6=1,(((10^K4)*('[6]Discharge'!D16^N4))/100),((10^K4)*('[6]Discharge'!D16^N4))))))</f>
        <v>0</v>
      </c>
      <c r="E18" s="97">
        <f>IF('[6]Discharge'!E16=0,0,IF(TRIM('[6]Discharge'!E16)="","",IF(COUNT(O6)=0,"",IF(O6=1,(((10^K4)*('[6]Discharge'!E16^N4))/100),((10^K4)*('[6]Discharge'!E16^N4))))))</f>
        <v>31.03185289279271</v>
      </c>
      <c r="F18" s="97">
        <f>IF('[6]Discharge'!F16=0,0,IF(TRIM('[6]Discharge'!F16)="","",IF(COUNT(O6)=0,"",IF(O6=1,(((10^K4)*('[6]Discharge'!F16^N4))/100),((10^K4)*('[6]Discharge'!F16^N4))))))</f>
        <v>0.03570094815664593</v>
      </c>
      <c r="G18" s="97">
        <f>IF('[6]Discharge'!G16=0,0,IF(TRIM('[6]Discharge'!G16)="","",IF(COUNT(O6)=0,"",IF(O6=1,(((10^K4)*('[6]Discharge'!G16^N4))/100),((10^K4)*('[6]Discharge'!G16^N4))))))</f>
        <v>48.110564614873844</v>
      </c>
      <c r="H18" s="97">
        <f>IF('[6]Discharge'!H16=0,0,IF(TRIM('[6]Discharge'!H16)="","",IF(COUNT(O6)=0,"",IF(O6=1,(((10^K4)*('[6]Discharge'!H16^N4))/100),((10^K4)*('[6]Discharge'!H16^N4))))))</f>
        <v>159.62622905577825</v>
      </c>
      <c r="I18" s="97">
        <f>IF('[6]Discharge'!I16=0,0,IF(TRIM('[6]Discharge'!I16)="","",IF(COUNT(O6)=0,"",IF(O6=1,(((10^K4)*('[6]Discharge'!I16^N4))/100),((10^K4)*('[6]Discharge'!I16^N4))))))</f>
        <v>37.94083284185954</v>
      </c>
      <c r="J18" s="97">
        <f>IF('[6]Discharge'!J16=0,0,IF(TRIM('[6]Discharge'!J16)="","",IF(COUNT(O6)=0,"",IF(O6=1,(((10^K4)*('[6]Discharge'!J16^N4))/100),((10^K4)*('[6]Discharge'!J16^N4))))))</f>
        <v>28.86812882279143</v>
      </c>
      <c r="K18" s="97">
        <f>IF('[6]Discharge'!K16=0,0,IF(TRIM('[6]Discharge'!K16)="","",IF(COUNT(O6)=0,"",IF(O6=1,(((10^K4)*('[6]Discharge'!K16^N4))/100),((10^K4)*('[6]Discharge'!K16^N4))))))</f>
        <v>2.2270149264683914</v>
      </c>
      <c r="L18" s="97">
        <f>IF('[6]Discharge'!L16=0,0,IF(TRIM('[6]Discharge'!L16)="","",IF(COUNT(O6)=0,"",IF(O6=1,(((10^K4)*('[6]Discharge'!L16^N4))/100),((10^K4)*('[6]Discharge'!L16^N4))))))</f>
        <v>0</v>
      </c>
      <c r="M18" s="97">
        <f>IF('[6]Discharge'!M16=0,0,IF(TRIM('[6]Discharge'!M16)="","",IF(COUNT(O6)=0,"",IF(O6=1,(((10^K4)*('[6]Discharge'!M16^N4))/100),((10^K4)*('[6]Discharge'!M16^N4))))))</f>
        <v>0</v>
      </c>
      <c r="N18" s="97">
        <f>IF('[6]Discharge'!N16=0,0,IF(TRIM('[6]Discharge'!N16)="","",IF(COUNT(O6)=0,"",IF(O6=1,(((10^K4)*('[6]Discharge'!N16^N4))/100),((10^K4)*('[6]Discharge'!N16^N4))))))</f>
        <v>0</v>
      </c>
      <c r="O18" s="126">
        <f t="shared" si="0"/>
        <v>307.84032410272084</v>
      </c>
      <c r="P18" s="118"/>
      <c r="Q18" s="60"/>
    </row>
    <row r="19" spans="2:17" ht="21.75">
      <c r="B19" s="92">
        <v>9</v>
      </c>
      <c r="C19" s="97">
        <f>IF('[6]Discharge'!C17=0,0,IF(TRIM('[6]Discharge'!C17)="","",IF(COUNT(O6)=0,"",IF(O6=1,(((10^K4)*('[6]Discharge'!C17^N4))/100),((10^K4)*('[6]Discharge'!C17^N4))))))</f>
        <v>0</v>
      </c>
      <c r="D19" s="97">
        <f>IF('[6]Discharge'!D17=0,0,IF(TRIM('[6]Discharge'!D17)="","",IF(COUNT(O6)=0,"",IF(O6=1,(((10^K4)*('[6]Discharge'!D17^N4))/100),((10^K4)*('[6]Discharge'!D17^N4))))))</f>
        <v>0</v>
      </c>
      <c r="E19" s="97">
        <f>IF('[6]Discharge'!E17=0,0,IF(TRIM('[6]Discharge'!E17)="","",IF(COUNT(O6)=0,"",IF(O6=1,(((10^K4)*('[6]Discharge'!E17^N4))/100),((10^K4)*('[6]Discharge'!E17^N4))))))</f>
        <v>35.56868818329092</v>
      </c>
      <c r="F19" s="97">
        <f>IF('[6]Discharge'!F17=0,0,IF(TRIM('[6]Discharge'!F17)="","",IF(COUNT(O6)=0,"",IF(O6=1,(((10^K4)*('[6]Discharge'!F17^N4))/100),((10^K4)*('[6]Discharge'!F17^N4))))))</f>
        <v>0.015212548711232338</v>
      </c>
      <c r="G19" s="97">
        <f>IF('[6]Discharge'!G17=0,0,IF(TRIM('[6]Discharge'!G17)="","",IF(COUNT(O6)=0,"",IF(O6=1,(((10^K4)*('[6]Discharge'!G17^N4))/100),((10^K4)*('[6]Discharge'!G17^N4))))))</f>
        <v>25.059123678194076</v>
      </c>
      <c r="H19" s="97">
        <f>IF('[6]Discharge'!H17=0,0,IF(TRIM('[6]Discharge'!H17)="","",IF(COUNT(O6)=0,"",IF(O6=1,(((10^K4)*('[6]Discharge'!H17^N4))/100),((10^K4)*('[6]Discharge'!H17^N4))))))</f>
        <v>361.46705052670876</v>
      </c>
      <c r="I19" s="97">
        <f>IF('[6]Discharge'!I17=0,0,IF(TRIM('[6]Discharge'!I17)="","",IF(COUNT(O6)=0,"",IF(O6=1,(((10^K4)*('[6]Discharge'!I17^N4))/100),((10^K4)*('[6]Discharge'!I17^N4))))))</f>
        <v>28.86812882279143</v>
      </c>
      <c r="J19" s="97">
        <f>IF('[6]Discharge'!J17=0,0,IF(TRIM('[6]Discharge'!J17)="","",IF(COUNT(O6)=0,"",IF(O6=1,(((10^K4)*('[6]Discharge'!J17^N4))/100),((10^K4)*('[6]Discharge'!J17^N4))))))</f>
        <v>19.80377805990627</v>
      </c>
      <c r="K19" s="97">
        <f>IF('[6]Discharge'!K17=0,0,IF(TRIM('[6]Discharge'!K17)="","",IF(COUNT(O6)=0,"",IF(O6=1,(((10^K4)*('[6]Discharge'!K17^N4))/100),((10^K4)*('[6]Discharge'!K17^N4))))))</f>
        <v>2.2270149264683914</v>
      </c>
      <c r="L19" s="97">
        <f>IF('[6]Discharge'!L17=0,0,IF(TRIM('[6]Discharge'!L17)="","",IF(COUNT(O6)=0,"",IF(O6=1,(((10^K4)*('[6]Discharge'!L17^N4))/100),((10^K4)*('[6]Discharge'!L17^N4))))))</f>
        <v>0</v>
      </c>
      <c r="M19" s="97">
        <f>IF('[6]Discharge'!M17=0,0,IF(TRIM('[6]Discharge'!M17)="","",IF(COUNT(O6)=0,"",IF(O6=1,(((10^K4)*('[6]Discharge'!M17^N4))/100),((10^K4)*('[6]Discharge'!M17^N4))))))</f>
        <v>0</v>
      </c>
      <c r="N19" s="97">
        <f>IF('[6]Discharge'!N17=0,0,IF(TRIM('[6]Discharge'!N17)="","",IF(COUNT(O6)=0,"",IF(O6=1,(((10^K4)*('[6]Discharge'!N17^N4))/100),((10^K4)*('[6]Discharge'!N17^N4))))))</f>
        <v>0</v>
      </c>
      <c r="O19" s="126">
        <f t="shared" si="0"/>
        <v>473.0089967460711</v>
      </c>
      <c r="P19" s="118"/>
      <c r="Q19" s="60"/>
    </row>
    <row r="20" spans="2:17" ht="21.75">
      <c r="B20" s="92">
        <v>10</v>
      </c>
      <c r="C20" s="97">
        <f>IF('[6]Discharge'!C18=0,0,IF(TRIM('[6]Discharge'!C18)="","",IF(COUNT(O6)=0,"",IF(O6=1,(((10^K4)*('[6]Discharge'!C18^N4))/100),((10^K4)*('[6]Discharge'!C18^N4))))))</f>
        <v>0</v>
      </c>
      <c r="D20" s="97">
        <f>IF('[6]Discharge'!D18=0,0,IF(TRIM('[6]Discharge'!D18)="","",IF(COUNT(O6)=0,"",IF(O6=1,(((10^K4)*('[6]Discharge'!D18^N4))/100),((10^K4)*('[6]Discharge'!D18^N4))))))</f>
        <v>0</v>
      </c>
      <c r="E20" s="97">
        <f>IF('[6]Discharge'!E18=0,0,IF(TRIM('[6]Discharge'!E18)="","",IF(COUNT(O6)=0,"",IF(O6=1,(((10^K4)*('[6]Discharge'!E18^N4))/100),((10^K4)*('[6]Discharge'!E18^N4))))))</f>
        <v>31.03185289279271</v>
      </c>
      <c r="F20" s="97">
        <f>IF('[6]Discharge'!F18=0,0,IF(TRIM('[6]Discharge'!F18)="","",IF(COUNT(O6)=0,"",IF(O6=1,(((10^K4)*('[6]Discharge'!F18^N4))/100),((10^K4)*('[6]Discharge'!F18^N4))))))</f>
        <v>0.015212548711232338</v>
      </c>
      <c r="G20" s="97">
        <f>IF('[6]Discharge'!G18=0,0,IF(TRIM('[6]Discharge'!G18)="","",IF(COUNT(O6)=0,"",IF(O6=1,(((10^K4)*('[6]Discharge'!G18^N4))/100),((10^K4)*('[6]Discharge'!G18^N4))))))</f>
        <v>6.77640488956297</v>
      </c>
      <c r="H20" s="97">
        <f>IF('[6]Discharge'!H18=0,0,IF(TRIM('[6]Discharge'!H18)="","",IF(COUNT(O6)=0,"",IF(O6=1,(((10^K4)*('[6]Discharge'!H18^N4))/100),((10^K4)*('[6]Discharge'!H18^N4))))))</f>
        <v>282.7569264374814</v>
      </c>
      <c r="I20" s="97">
        <f>IF('[6]Discharge'!I18=0,0,IF(TRIM('[6]Discharge'!I18)="","",IF(COUNT(O6)=0,"",IF(O6=1,(((10^K4)*('[6]Discharge'!I18^N4))/100),((10^K4)*('[6]Discharge'!I18^N4))))))</f>
        <v>21.493838671366557</v>
      </c>
      <c r="J20" s="97">
        <f>IF('[6]Discharge'!J18=0,0,IF(TRIM('[6]Discharge'!J18)="","",IF(COUNT(O6)=0,"",IF(O6=1,(((10^K4)*('[6]Discharge'!J18^N4))/100),((10^K4)*('[6]Discharge'!J18^N4))))))</f>
        <v>26.93338718792462</v>
      </c>
      <c r="K20" s="97">
        <f>IF('[6]Discharge'!K18=0,0,IF(TRIM('[6]Discharge'!K18)="","",IF(COUNT(O6)=0,"",IF(O6=1,(((10^K4)*('[6]Discharge'!K18^N4))/100),((10^K4)*('[6]Discharge'!K18^N4))))))</f>
        <v>2.2270149264683914</v>
      </c>
      <c r="L20" s="97">
        <f>IF('[6]Discharge'!L18=0,0,IF(TRIM('[6]Discharge'!L18)="","",IF(COUNT(O6)=0,"",IF(O6=1,(((10^K4)*('[6]Discharge'!L18^N4))/100),((10^K4)*('[6]Discharge'!L18^N4))))))</f>
        <v>0</v>
      </c>
      <c r="M20" s="97">
        <f>IF('[6]Discharge'!M18=0,0,IF(TRIM('[6]Discharge'!M18)="","",IF(COUNT(O6)=0,"",IF(O6=1,(((10^K4)*('[6]Discharge'!M18^N4))/100),((10^K4)*('[6]Discharge'!M18^N4))))))</f>
        <v>0</v>
      </c>
      <c r="N20" s="97">
        <f>IF('[6]Discharge'!N18=0,0,IF(TRIM('[6]Discharge'!N18)="","",IF(COUNT(O6)=0,"",IF(O6=1,(((10^K4)*('[6]Discharge'!N18^N4))/100),((10^K4)*('[6]Discharge'!N18^N4))))))</f>
        <v>0</v>
      </c>
      <c r="O20" s="126">
        <f t="shared" si="0"/>
        <v>371.2346375543079</v>
      </c>
      <c r="P20" s="118"/>
      <c r="Q20" s="60"/>
    </row>
    <row r="21" spans="2:17" ht="21.75">
      <c r="B21" s="92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26"/>
      <c r="P21" s="118"/>
      <c r="Q21" s="60"/>
    </row>
    <row r="22" spans="2:17" ht="21.75">
      <c r="B22" s="92">
        <v>11</v>
      </c>
      <c r="C22" s="97">
        <f>IF('[6]Discharge'!C20=0,0,IF(TRIM('[6]Discharge'!C20)="","",IF(COUNT(O6)=0,"",IF(O6=1,(((10^K4)*('[6]Discharge'!C20^N4))/100),((10^K4)*('[6]Discharge'!C20^N4))))))</f>
        <v>0</v>
      </c>
      <c r="D22" s="97">
        <f>IF('[6]Discharge'!D20=0,0,IF(TRIM('[6]Discharge'!D20)="","",IF(COUNT(O6)=0,"",IF(O6=1,(((10^K4)*('[6]Discharge'!D20^N4))/100),((10^K4)*('[6]Discharge'!D20^N4))))))</f>
        <v>0</v>
      </c>
      <c r="E22" s="97">
        <f>IF('[6]Discharge'!E20=0,0,IF(TRIM('[6]Discharge'!E20)="","",IF(COUNT(O6)=0,"",IF(O6=1,(((10^K4)*('[6]Discharge'!E20^N4))/100),((10^K4)*('[6]Discharge'!E20^N4))))))</f>
        <v>33.2655373620766</v>
      </c>
      <c r="F22" s="97">
        <f>IF('[6]Discharge'!F20=0,0,IF(TRIM('[6]Discharge'!F20)="","",IF(COUNT(O6)=0,"",IF(O6=1,(((10^K4)*('[6]Discharge'!F20^N4))/100),((10^K4)*('[6]Discharge'!F20^N4))))))</f>
        <v>0.006019307101190836</v>
      </c>
      <c r="G22" s="97">
        <f>IF('[6]Discharge'!G20=0,0,IF(TRIM('[6]Discharge'!G20)="","",IF(COUNT(O6)=0,"",IF(O6=1,(((10^K4)*('[6]Discharge'!G20^N4))/100),((10^K4)*('[6]Discharge'!G20^N4))))))</f>
        <v>2.2270149264683914</v>
      </c>
      <c r="H22" s="97">
        <f>IF('[6]Discharge'!H20=0,0,IF(TRIM('[6]Discharge'!H20)="","",IF(COUNT(O6)=0,"",IF(O6=1,(((10^K4)*('[6]Discharge'!H20^N4))/100),((10^K4)*('[6]Discharge'!H20^N4))))))</f>
        <v>304.0900349759925</v>
      </c>
      <c r="I22" s="97">
        <f>IF('[6]Discharge'!I20=0,0,IF(TRIM('[6]Discharge'!I20)="","",IF(COUNT(O6)=0,"",IF(O6=1,(((10^K4)*('[6]Discharge'!I20^N4))/100),((10^K4)*('[6]Discharge'!I20^N4))))))</f>
        <v>19.80377805990627</v>
      </c>
      <c r="J22" s="97">
        <f>IF('[6]Discharge'!J20=0,0,IF(TRIM('[6]Discharge'!J20)="","",IF(COUNT(O6)=0,"",IF(O6=1,(((10^K4)*('[6]Discharge'!J20^N4))/100),((10^K4)*('[6]Discharge'!J20^N4))))))</f>
        <v>11.42255227046986</v>
      </c>
      <c r="K22" s="97">
        <f>IF('[6]Discharge'!K20=0,0,IF(TRIM('[6]Discharge'!K20)="","",IF(COUNT(O6)=0,"",IF(O6=1,(((10^K4)*('[6]Discharge'!K20^N4))/100),((10^K4)*('[6]Discharge'!K20^N4))))))</f>
        <v>2.2270149264683914</v>
      </c>
      <c r="L22" s="97">
        <f>IF('[6]Discharge'!L20=0,0,IF(TRIM('[6]Discharge'!L20)="","",IF(COUNT(O6)=0,"",IF(O6=1,(((10^K4)*('[6]Discharge'!L20^N4))/100),((10^K4)*('[6]Discharge'!L20^N4))))))</f>
        <v>0</v>
      </c>
      <c r="M22" s="97">
        <f>IF('[6]Discharge'!M20=0,0,IF(TRIM('[6]Discharge'!M20)="","",IF(COUNT(O6)=0,"",IF(O6=1,(((10^K4)*('[6]Discharge'!M20^N4))/100),((10^K4)*('[6]Discharge'!M20^N4))))))</f>
        <v>0</v>
      </c>
      <c r="N22" s="97">
        <f>IF('[6]Discharge'!N20=0,0,IF(TRIM('[6]Discharge'!N20)="","",IF(COUNT(O6)=0,"",IF(O6=1,(((10^K4)*('[6]Discharge'!N20^N4))/100),((10^K4)*('[6]Discharge'!N20^N4))))))</f>
        <v>0</v>
      </c>
      <c r="O22" s="126">
        <f t="shared" si="0"/>
        <v>373.0419518284832</v>
      </c>
      <c r="P22" s="118"/>
      <c r="Q22" s="60"/>
    </row>
    <row r="23" spans="2:17" ht="21.75">
      <c r="B23" s="92">
        <v>12</v>
      </c>
      <c r="C23" s="97">
        <f>IF('[6]Discharge'!C21=0,0,IF(TRIM('[6]Discharge'!C21)="","",IF(COUNT(O6)=0,"",IF(O6=1,(((10^K4)*('[6]Discharge'!C21^N4))/100),((10^K4)*('[6]Discharge'!C21^N4))))))</f>
        <v>0</v>
      </c>
      <c r="D23" s="97">
        <f>IF('[6]Discharge'!D21=0,0,IF(TRIM('[6]Discharge'!D21)="","",IF(COUNT(O6)=0,"",IF(O6=1,(((10^K4)*('[6]Discharge'!D21^N4))/100),((10^K4)*('[6]Discharge'!D21^N4))))))</f>
        <v>0</v>
      </c>
      <c r="E23" s="97">
        <f>IF('[6]Discharge'!E21=0,0,IF(TRIM('[6]Discharge'!E21)="","",IF(COUNT(O6)=0,"",IF(O6=1,(((10^K4)*('[6]Discharge'!E21^N4))/100),((10^K4)*('[6]Discharge'!E21^N4))))))</f>
        <v>26.93338718792462</v>
      </c>
      <c r="F23" s="97">
        <f>IF('[6]Discharge'!F21=0,0,IF(TRIM('[6]Discharge'!F21)="","",IF(COUNT(O6)=0,"",IF(O6=1,(((10^K4)*('[6]Discharge'!F21^N4))/100),((10^K4)*('[6]Discharge'!F21^N4))))))</f>
        <v>0.010146360956273527</v>
      </c>
      <c r="G23" s="97">
        <f>IF('[6]Discharge'!G21=0,0,IF(TRIM('[6]Discharge'!G21)="","",IF(COUNT(O6)=0,"",IF(O6=1,(((10^K4)*('[6]Discharge'!G21^N4))/100),((10^K4)*('[6]Discharge'!G21^N4))))))</f>
        <v>1.5552065503378554</v>
      </c>
      <c r="H23" s="97">
        <f>IF('[6]Discharge'!H21=0,0,IF(TRIM('[6]Discharge'!H21)="","",IF(COUNT(O6)=0,"",IF(O6=1,(((10^K4)*('[6]Discharge'!H21^N4))/100),((10^K4)*('[6]Discharge'!H21^N4))))))</f>
        <v>242.19407117271658</v>
      </c>
      <c r="I23" s="97">
        <f>IF('[6]Discharge'!I21=0,0,IF(TRIM('[6]Discharge'!I21)="","",IF(COUNT(O6)=0,"",IF(O6=1,(((10^K4)*('[6]Discharge'!I21^N4))/100),((10^K4)*('[6]Discharge'!I21^N4))))))</f>
        <v>13.673226611539144</v>
      </c>
      <c r="J23" s="97">
        <f>IF('[6]Discharge'!J21=0,0,IF(TRIM('[6]Discharge'!J21)="","",IF(COUNT(O6)=0,"",IF(O6=1,(((10^K4)*('[6]Discharge'!J21^N4))/100),((10^K4)*('[6]Discharge'!J21^N4))))))</f>
        <v>28.86812882279143</v>
      </c>
      <c r="K23" s="97">
        <f>IF('[6]Discharge'!K21=0,0,IF(TRIM('[6]Discharge'!K21)="","",IF(COUNT(O6)=0,"",IF(O6=1,(((10^K4)*('[6]Discharge'!K21^N4))/100),((10^K4)*('[6]Discharge'!K21^N4))))))</f>
        <v>2.2270149264683914</v>
      </c>
      <c r="L23" s="97">
        <f>IF('[6]Discharge'!L21=0,0,IF(TRIM('[6]Discharge'!L21)="","",IF(COUNT(O6)=0,"",IF(O6=1,(((10^K4)*('[6]Discharge'!L21^N4))/100),((10^K4)*('[6]Discharge'!L21^N4))))))</f>
        <v>0</v>
      </c>
      <c r="M23" s="97">
        <f>IF('[6]Discharge'!M21=0,0,IF(TRIM('[6]Discharge'!M21)="","",IF(COUNT(O6)=0,"",IF(O6=1,(((10^K4)*('[6]Discharge'!M21^N4))/100),((10^K4)*('[6]Discharge'!M21^N4))))))</f>
        <v>0</v>
      </c>
      <c r="N23" s="97">
        <f>IF('[6]Discharge'!N21=0,0,IF(TRIM('[6]Discharge'!N21)="","",IF(COUNT(O6)=0,"",IF(O6=1,(((10^K4)*('[6]Discharge'!N21^N4))/100),((10^K4)*('[6]Discharge'!N21^N4))))))</f>
        <v>0</v>
      </c>
      <c r="O23" s="126">
        <f t="shared" si="0"/>
        <v>315.4611816327343</v>
      </c>
      <c r="P23" s="118"/>
      <c r="Q23" s="60"/>
    </row>
    <row r="24" spans="2:17" ht="21.75">
      <c r="B24" s="92">
        <v>13</v>
      </c>
      <c r="C24" s="97">
        <f>IF('[6]Discharge'!C10=0,0,IF(TRIM('[6]Discharge'!C22)="","",IF(COUNT(O6)=0,"",IF(O6=1,(((10^K4)*('[6]Discharge'!C22^N4))/100),((10^K4)*('[6]Discharge'!C22^N4))))))</f>
        <v>0</v>
      </c>
      <c r="D24" s="97">
        <f>IF('[6]Discharge'!D22=0,0,IF(TRIM('[6]Discharge'!D22)="","",IF(COUNT(O6)=0,"",IF(O6=1,(((10^K4)*('[6]Discharge'!D22^N4))/100),((10^K4)*('[6]Discharge'!D22^N4))))))</f>
        <v>0</v>
      </c>
      <c r="E24" s="97">
        <f>IF('[6]Discharge'!E22=0,0,IF(TRIM('[6]Discharge'!E22)="","",IF(COUNT(O6)=0,"",IF(O6=1,(((10^K4)*('[6]Discharge'!E22^N4))/100),((10^K4)*('[6]Discharge'!E22^N4))))))</f>
        <v>21.493838671366557</v>
      </c>
      <c r="F24" s="97">
        <f>IF('[6]Discharge'!F22=0,0,IF(TRIM('[6]Discharge'!F22)="","",IF(COUNT(O6)=0,"",IF(O6=1,(((10^K4)*('[6]Discharge'!F22^N4))/100),((10^K4)*('[6]Discharge'!F22^N4))))))</f>
        <v>0.010146360956273527</v>
      </c>
      <c r="G24" s="97">
        <f>IF('[6]Discharge'!G22=0,0,IF(TRIM('[6]Discharge'!G22)="","",IF(COUNT(O6)=0,"",IF(O6=1,(((10^K4)*('[6]Discharge'!G22^N4))/100),((10^K4)*('[6]Discharge'!G22^N4))))))</f>
        <v>11.42255227046986</v>
      </c>
      <c r="H24" s="97">
        <f>IF('[6]Discharge'!H22=0,0,IF(TRIM('[6]Discharge'!H22)="","",IF(COUNT(O6)=0,"",IF(O6=1,(((10^K4)*('[6]Discharge'!H22^N4))/100),((10^K4)*('[6]Discharge'!H22^N4))))))</f>
        <v>167.11401368717137</v>
      </c>
      <c r="I24" s="97">
        <f>IF('[6]Discharge'!I22=0,0,IF(TRIM('[6]Discharge'!I22)="","",IF(COUNT(O6)=0,"",IF(O6=1,(((10^K4)*('[6]Discharge'!I22^N4))/100),((10^K4)*('[6]Discharge'!I22^N4))))))</f>
        <v>12.301012678765307</v>
      </c>
      <c r="J24" s="97">
        <f>IF('[6]Discharge'!J22=0,0,IF(TRIM('[6]Discharge'!J22)="","",IF(COUNT(O6)=0,"",IF(O6=1,(((10^K4)*('[6]Discharge'!J22^N4))/100),((10^K4)*('[6]Discharge'!J22^N4))))))</f>
        <v>8.964122242810028</v>
      </c>
      <c r="K24" s="97">
        <f>IF('[6]Discharge'!K22=0,0,IF(TRIM('[6]Discharge'!K22)="","",IF(COUNT(O6)=0,"",IF(O6=1,(((10^K4)*('[6]Discharge'!K22^N4))/100),((10^K4)*('[6]Discharge'!K22^N4))))))</f>
        <v>2.2270149264683914</v>
      </c>
      <c r="L24" s="97">
        <f>IF('[6]Discharge'!L22=0,0,IF(TRIM('[6]Discharge'!L22)="","",IF(COUNT(O6)=0,"",IF(O6=1,(((10^K4)*('[6]Discharge'!L22^N4))/100),((10^K4)*('[6]Discharge'!L22^N4))))))</f>
        <v>0</v>
      </c>
      <c r="M24" s="97">
        <f>IF('[6]Discharge'!M22=0,0,IF(TRIM('[6]Discharge'!M22)="","",IF(COUNT(O6)=0,"",IF(O6=1,(((10^K4)*('[6]Discharge'!M22^N4))/100),((10^K4)*('[6]Discharge'!M22^N4))))))</f>
        <v>0</v>
      </c>
      <c r="N24" s="97">
        <f>IF('[6]Discharge'!N22=0,0,IF(TRIM('[6]Discharge'!N22)="","",IF(COUNT(O6)=0,"",IF(O6=1,(((10^K4)*('[6]Discharge'!N22^N4))/100),((10^K4)*('[6]Discharge'!N22^N4))))))</f>
        <v>0</v>
      </c>
      <c r="O24" s="126">
        <f t="shared" si="0"/>
        <v>223.5327008380078</v>
      </c>
      <c r="P24" s="118"/>
      <c r="Q24" s="60"/>
    </row>
    <row r="25" spans="2:17" ht="21.75">
      <c r="B25" s="92">
        <v>14</v>
      </c>
      <c r="C25" s="97">
        <f>IF('[6]Discharge'!C10=0,0,IF(TRIM('[6]Discharge'!C23)="","",IF(COUNT(O6)=0,"",IF(O6=1,(((10^K4)*('[6]Discharge'!C23^N4))/100),((10^K4)*('[6]Discharge'!C23^N4))))))</f>
        <v>0</v>
      </c>
      <c r="D25" s="97">
        <f>IF('[6]Discharge'!D23=0,0,IF(TRIM('[6]Discharge'!D23)="","",IF(COUNT(O6)=0,"",IF(O6=1,(((10^K4)*('[6]Discharge'!D23^N4))/100),((10^K4)*('[6]Discharge'!D23^N4))))))</f>
        <v>0</v>
      </c>
      <c r="E25" s="97">
        <f>IF('[6]Discharge'!E23=0,0,IF(TRIM('[6]Discharge'!E23)="","",IF(COUNT(O6)=0,"",IF(O6=1,(((10^K4)*('[6]Discharge'!E23^N4))/100),((10^K4)*('[6]Discharge'!E23^N4))))))</f>
        <v>18.176121817091886</v>
      </c>
      <c r="F25" s="97">
        <f>IF('[6]Discharge'!F23=0,0,IF(TRIM('[6]Discharge'!F23)="","",IF(COUNT(O6)=0,"",IF(O6=1,(((10^K4)*('[6]Discharge'!F23^N4))/100),((10^K4)*('[6]Discharge'!F23^N4))))))</f>
        <v>0.010146360956273527</v>
      </c>
      <c r="G25" s="97">
        <f>IF('[6]Discharge'!G23=0,0,IF(TRIM('[6]Discharge'!G23)="","",IF(COUNT(O6)=0,"",IF(O6=1,(((10^K4)*('[6]Discharge'!G23^N4))/100),((10^K4)*('[6]Discharge'!G23^N4))))))</f>
        <v>11.42255227046986</v>
      </c>
      <c r="H25" s="97">
        <f>IF('[6]Discharge'!H23=0,0,IF(TRIM('[6]Discharge'!H23)="","",IF(COUNT(O6)=0,"",IF(O6=1,(((10^K4)*('[6]Discharge'!H23^N4))/100),((10^K4)*('[6]Discharge'!H23^N4))))))</f>
        <v>122.63242799402198</v>
      </c>
      <c r="I25" s="97">
        <f>IF('[6]Discharge'!I23=0,0,IF(TRIM('[6]Discharge'!I23)="","",IF(COUNT(O6)=0,"",IF(O6=1,(((10^K4)*('[6]Discharge'!I23^N4))/100),((10^K4)*('[6]Discharge'!I23^N4))))))</f>
        <v>12.301012678765307</v>
      </c>
      <c r="J25" s="97">
        <f>IF('[6]Discharge'!J23=0,0,IF(TRIM('[6]Discharge'!J23)="","",IF(COUNT(O6)=0,"",IF(O6=1,(((10^K4)*('[6]Discharge'!J23^N4))/100),((10^K4)*('[6]Discharge'!J23^N4))))))</f>
        <v>11.42255227046986</v>
      </c>
      <c r="K25" s="97">
        <f>IF('[6]Discharge'!K23=0,0,IF(TRIM('[6]Discharge'!K23)="","",IF(COUNT(O6)=0,"",IF(O6=1,(((10^K4)*('[6]Discharge'!K23^N4))/100),((10^K4)*('[6]Discharge'!K23^N4))))))</f>
        <v>1.8776097289727147</v>
      </c>
      <c r="L25" s="97">
        <f>IF('[6]Discharge'!L23=0,0,IF(TRIM('[6]Discharge'!L23)="","",IF(COUNT(O6)=0,"",IF(O6=1,(((10^K4)*('[6]Discharge'!L23^N4))/100),((10^K4)*('[6]Discharge'!L23^N4))))))</f>
        <v>0</v>
      </c>
      <c r="M25" s="97">
        <f>IF('[6]Discharge'!M23=0,0,IF(TRIM('[6]Discharge'!M23)="","",IF(COUNT(O6)=0,"",IF(O6=1,(((10^K4)*('[6]Discharge'!M23^N4))/100),((10^K4)*('[6]Discharge'!M23^N4))))))</f>
        <v>0</v>
      </c>
      <c r="N25" s="97">
        <f>IF('[6]Discharge'!N23=0,0,IF(TRIM('[6]Discharge'!N23)="","",IF(COUNT(O6)=0,"",IF(O6=1,(((10^K4)*('[6]Discharge'!N23^N4))/100),((10^K4)*('[6]Discharge'!N23^N4))))))</f>
        <v>0</v>
      </c>
      <c r="O25" s="126">
        <f t="shared" si="0"/>
        <v>177.84242312074787</v>
      </c>
      <c r="P25" s="118"/>
      <c r="Q25" s="60"/>
    </row>
    <row r="26" spans="2:17" ht="21.75">
      <c r="B26" s="92">
        <v>15</v>
      </c>
      <c r="C26" s="97">
        <f>IF('[6]Discharge'!C24=0,0,IF(TRIM('[6]Discharge'!C24)="","",IF(COUNT(O6)=0,"",IF(O6=1,(((10^K4)*('[6]Discharge'!C24^N4))/100),((10^K4)*('[6]Discharge'!C24^N4))))))</f>
        <v>0</v>
      </c>
      <c r="D26" s="97">
        <f>IF('[6]Discharge'!D24=0,0,IF(TRIM('[6]Discharge'!D24)="","",IF(COUNT(O6)=0,"",IF(O6=1,(((10^K4)*('[6]Discharge'!D24^N4))/100),((10^K4)*('[6]Discharge'!D24^N4))))))</f>
        <v>0</v>
      </c>
      <c r="E26" s="97">
        <f>IF('[6]Discharge'!E24=0,0,IF(TRIM('[6]Discharge'!E24)="","",IF(COUNT(O6)=0,"",IF(O6=1,(((10^K4)*('[6]Discharge'!E24^N4))/100),((10^K4)*('[6]Discharge'!E24^N4))))))</f>
        <v>16.611418102871053</v>
      </c>
      <c r="F26" s="97">
        <f>IF('[6]Discharge'!F24=0,0,IF(TRIM('[6]Discharge'!F24)="","",IF(COUNT(O6)=0,"",IF(O6=1,(((10^K4)*('[6]Discharge'!F24^N4))/100),((10^K4)*('[6]Discharge'!F24^N4))))))</f>
        <v>0.015212548711232338</v>
      </c>
      <c r="G26" s="97">
        <f>IF('[6]Discharge'!G24=0,0,IF(TRIM('[6]Discharge'!G24)="","",IF(COUNT(O6)=0,"",IF(O6=1,(((10^K4)*('[6]Discharge'!G24^N4))/100),((10^K4)*('[6]Discharge'!G24^N4))))))</f>
        <v>73.37253741339974</v>
      </c>
      <c r="H26" s="97">
        <f>IF('[6]Discharge'!H24=0,0,IF(TRIM('[6]Discharge'!H24)="","",IF(COUNT(O6)=0,"",IF(O6=1,(((10^K4)*('[6]Discharge'!H24^N4))/100),((10^K4)*('[6]Discharge'!H24^N4))))))</f>
        <v>95.8875761027919</v>
      </c>
      <c r="I26" s="97">
        <f>IF('[6]Discharge'!I24=0,0,IF(TRIM('[6]Discharge'!I24)="","",IF(COUNT(O6)=0,"",IF(O6=1,(((10^K4)*('[6]Discharge'!I24^N4))/100),((10^K4)*('[6]Discharge'!I24^N4))))))</f>
        <v>15.11024747577955</v>
      </c>
      <c r="J26" s="97">
        <f>IF('[6]Discharge'!J24=0,0,IF(TRIM('[6]Discharge'!J24)="","",IF(COUNT(O6)=0,"",IF(O6=1,(((10^K4)*('[6]Discharge'!J24^N4))/100),((10^K4)*('[6]Discharge'!J24^N4))))))</f>
        <v>8.204444707828273</v>
      </c>
      <c r="K26" s="97">
        <f>IF('[6]Discharge'!K24=0,0,IF(TRIM('[6]Discharge'!K24)="","",IF(COUNT(O6)=0,"",IF(O6=1,(((10^K4)*('[6]Discharge'!K24^N4))/100),((10^K4)*('[6]Discharge'!K24^N4))))))</f>
        <v>1.5552065503378554</v>
      </c>
      <c r="L26" s="97">
        <f>IF('[6]Discharge'!L24=0,0,IF(TRIM('[6]Discharge'!L24)="","",IF(COUNT(O6)=0,"",IF(O6=1,(((10^K4)*('[6]Discharge'!L24^N4))/100),((10^K4)*('[6]Discharge'!L24^N4))))))</f>
        <v>0</v>
      </c>
      <c r="M26" s="97">
        <f>IF('[6]Discharge'!M24=0,0,IF(TRIM('[6]Discharge'!M24)="","",IF(COUNT(O6)=0,"",IF(O6=1,(((10^K4)*('[6]Discharge'!M24^N4))/100),((10^K4)*('[6]Discharge'!M24^N4))))))</f>
        <v>0</v>
      </c>
      <c r="N26" s="97">
        <f>IF('[6]Discharge'!N24=0,0,IF(TRIM('[6]Discharge'!N24)="","",IF(COUNT(O6)=0,"",IF(O6=1,(((10^K4)*('[6]Discharge'!N24^N4))/100),((10^K4)*('[6]Discharge'!N24^N4))))))</f>
        <v>0</v>
      </c>
      <c r="O26" s="126">
        <f t="shared" si="0"/>
        <v>210.7566429017196</v>
      </c>
      <c r="P26" s="118"/>
      <c r="Q26" s="60"/>
    </row>
    <row r="27" spans="2:17" ht="21.75">
      <c r="B27" s="92">
        <v>16</v>
      </c>
      <c r="C27" s="97">
        <f>IF('[6]Discharge'!C25=0,0,IF(TRIM('[6]Discharge'!C25)="","",IF(COUNT(O6)=0,"",IF(O6=1,(((10^K4)*('[6]Discharge'!C25^N4))/100),((10^K4)*('[6]Discharge'!C25^N4))))))</f>
        <v>0</v>
      </c>
      <c r="D27" s="97">
        <f>IF('[6]Discharge'!D25=0,0,IF(TRIM('[6]Discharge'!D25)="","",IF(COUNT(O6)=0,"",IF(O6=1,(((10^K4)*('[6]Discharge'!D25^N4))/100),((10^K4)*('[6]Discharge'!D25^N4))))))</f>
        <v>0</v>
      </c>
      <c r="E27" s="97">
        <f>IF('[6]Discharge'!E25=0,0,IF(TRIM('[6]Discharge'!E25)="","",IF(COUNT(O6)=0,"",IF(O6=1,(((10^K4)*('[6]Discharge'!E25^N4))/100),((10^K4)*('[6]Discharge'!E25^N4))))))</f>
        <v>16.611418102871053</v>
      </c>
      <c r="F27" s="97">
        <f>IF('[6]Discharge'!F25=0,0,IF(TRIM('[6]Discharge'!F25)="","",IF(COUNT(O6)=0,"",IF(O6=1,(((10^K4)*('[6]Discharge'!F25^N4))/100),((10^K4)*('[6]Discharge'!F25^N4))))))</f>
        <v>0.021179511717023498</v>
      </c>
      <c r="G27" s="97">
        <f>IF('[6]Discharge'!G25=0,0,IF(TRIM('[6]Discharge'!G25)="","",IF(COUNT(O6)=0,"",IF(O6=1,(((10^K4)*('[6]Discharge'!G25^N4))/100),((10^K4)*('[6]Discharge'!G25^N4))))))</f>
        <v>252.07015911637131</v>
      </c>
      <c r="H27" s="97">
        <f>IF('[6]Discharge'!H25=0,0,IF(TRIM('[6]Discharge'!H25)="","",IF(COUNT(O6)=0,"",IF(O6=1,(((10^K4)*('[6]Discharge'!H25^N4))/100),((10^K4)*('[6]Discharge'!H25^N4))))))</f>
        <v>69.19583237481604</v>
      </c>
      <c r="I27" s="97">
        <f>IF('[6]Discharge'!I25=0,0,IF(TRIM('[6]Discharge'!I25)="","",IF(COUNT(O6)=0,"",IF(O6=1,(((10^K4)*('[6]Discharge'!I25^N4))/100),((10^K4)*('[6]Discharge'!I25^N4))))))</f>
        <v>18.176121817091886</v>
      </c>
      <c r="J27" s="97">
        <f>IF('[6]Discharge'!J25=0,0,IF(TRIM('[6]Discharge'!J25)="","",IF(COUNT(O6)=0,"",IF(O6=1,(((10^K4)*('[6]Discharge'!J25^N4))/100),((10^K4)*('[6]Discharge'!J25^N4))))))</f>
        <v>8.964122242810028</v>
      </c>
      <c r="K27" s="97">
        <f>IF('[6]Discharge'!K25=0,0,IF(TRIM('[6]Discharge'!K25)="","",IF(COUNT(O6)=0,"",IF(O6=1,(((10^K4)*('[6]Discharge'!K25^N4))/100),((10^K4)*('[6]Discharge'!K25^N4))))))</f>
        <v>1.5552065503378554</v>
      </c>
      <c r="L27" s="97">
        <f>IF('[6]Discharge'!L25=0,0,IF(TRIM('[6]Discharge'!L25)="","",IF(COUNT(O6)=0,"",IF(O6=1,(((10^K4)*('[6]Discharge'!L25^N4))/100),((10^K4)*('[6]Discharge'!L25^N4))))))</f>
        <v>0</v>
      </c>
      <c r="M27" s="97">
        <f>IF('[6]Discharge'!M25=0,0,IF(TRIM('[6]Discharge'!M25)="","",IF(COUNT(O6)=0,"",IF(O6=1,(((10^K4)*('[6]Discharge'!M25^N4))/100),((10^K4)*('[6]Discharge'!M25^N4))))))</f>
        <v>0</v>
      </c>
      <c r="N27" s="97">
        <f>IF('[6]Discharge'!N25=0,0,IF(TRIM('[6]Discharge'!N25)="","",IF(COUNT(O6)=0,"",IF(O6=1,(((10^K4)*('[6]Discharge'!N25^N4))/100),((10^K4)*('[6]Discharge'!N25^N4))))))</f>
        <v>0</v>
      </c>
      <c r="O27" s="126">
        <f t="shared" si="0"/>
        <v>366.5940397160152</v>
      </c>
      <c r="P27" s="118"/>
      <c r="Q27" s="60"/>
    </row>
    <row r="28" spans="2:17" ht="21.75">
      <c r="B28" s="92">
        <v>17</v>
      </c>
      <c r="C28" s="97">
        <f>IF('[6]Discharge'!C26=0,0,IF(TRIM('[6]Discharge'!C26)="","",IF(COUNT(O6)=0,"",IF(O6=1,(((10^K4)*('[6]Discharge'!C26^N4))/100),((10^K4)*('[6]Discharge'!C26^N4))))))</f>
        <v>0</v>
      </c>
      <c r="D28" s="97">
        <f>IF('[6]Discharge'!D26=0,0,IF(TRIM('[6]Discharge'!D26)="","",IF(COUNT(O6)=0,"",IF(O6=1,(((10^K4)*('[6]Discharge'!D26^N4))/100),((10^K4)*('[6]Discharge'!D26^N4))))))</f>
        <v>0</v>
      </c>
      <c r="E28" s="97">
        <f>IF('[6]Discharge'!E26=0,0,IF(TRIM('[6]Discharge'!E26)="","",IF(COUNT(O6)=0,"",IF(O6=1,(((10^K4)*('[6]Discharge'!E26^N4))/100),((10^K4)*('[6]Discharge'!E26^N4))))))</f>
        <v>19.80377805990627</v>
      </c>
      <c r="F28" s="97">
        <f>IF('[6]Discharge'!F26=0,0,IF(TRIM('[6]Discharge'!F26)="","",IF(COUNT(O6)=0,"",IF(O6=1,(((10^K4)*('[6]Discharge'!F26^N4))/100),((10^K4)*('[6]Discharge'!F26^N4))))))</f>
        <v>0.010146360956273527</v>
      </c>
      <c r="G28" s="97">
        <f>IF('[6]Discharge'!G26=0,0,IF(TRIM('[6]Discharge'!G26)="","",IF(COUNT(O6)=0,"",IF(O6=1,(((10^K4)*('[6]Discharge'!G26^N4))/100),((10^K4)*('[6]Discharge'!G26^N4))))))</f>
        <v>61.1738417647167</v>
      </c>
      <c r="H28" s="97">
        <f>IF('[6]Discharge'!H26=0,0,IF(TRIM('[6]Discharge'!H26)="","",IF(COUNT(O6)=0,"",IF(O6=1,(((10^K4)*('[6]Discharge'!H26^N4))/100),((10^K4)*('[6]Discharge'!H26^N4))))))</f>
        <v>73.37253741339974</v>
      </c>
      <c r="I28" s="97">
        <f>IF('[6]Discharge'!I26=0,0,IF(TRIM('[6]Discharge'!I26)="","",IF(COUNT(O6)=0,"",IF(O6=1,(((10^K4)*('[6]Discharge'!I26^N4))/100),((10^K4)*('[6]Discharge'!I26^N4))))))</f>
        <v>57.32994989705989</v>
      </c>
      <c r="J28" s="97">
        <f>IF('[6]Discharge'!J26=0,0,IF(TRIM('[6]Discharge'!J26)="","",IF(COUNT(O6)=0,"",IF(O6=1,(((10^K4)*('[6]Discharge'!J26^N4))/100),((10^K4)*('[6]Discharge'!J26^N4))))))</f>
        <v>11.42255227046986</v>
      </c>
      <c r="K28" s="97">
        <f>IF('[6]Discharge'!K26=0,0,IF(TRIM('[6]Discharge'!K26)="","",IF(COUNT(O6)=0,"",IF(O6=1,(((10^K4)*('[6]Discharge'!K26^N4))/100),((10^K4)*('[6]Discharge'!K26^N4))))))</f>
        <v>1.2603300378061726</v>
      </c>
      <c r="L28" s="97">
        <f>IF('[6]Discharge'!L26=0,0,IF(TRIM('[6]Discharge'!L26)="","",IF(COUNT(O6)=0,"",IF(O6=1,(((10^K4)*('[6]Discharge'!L26^N4))/100),((10^K4)*('[6]Discharge'!L26^N4))))))</f>
        <v>0</v>
      </c>
      <c r="M28" s="97">
        <f>IF('[6]Discharge'!M26=0,0,IF(TRIM('[6]Discharge'!M26)="","",IF(COUNT(O6)=0,"",IF(O6=1,(((10^K4)*('[6]Discharge'!M26^N4))/100),((10^K4)*('[6]Discharge'!M26^N4))))))</f>
        <v>0</v>
      </c>
      <c r="N28" s="97">
        <f>IF('[6]Discharge'!N26=0,0,IF(TRIM('[6]Discharge'!N26)="","",IF(COUNT(O6)=0,"",IF(O6=1,(((10^K4)*('[6]Discharge'!N26^N4))/100),((10^K4)*('[6]Discharge'!N26^N4))))))</f>
        <v>0</v>
      </c>
      <c r="O28" s="126">
        <f t="shared" si="0"/>
        <v>224.3731358043149</v>
      </c>
      <c r="P28" s="118"/>
      <c r="Q28" s="60"/>
    </row>
    <row r="29" spans="2:17" ht="21.75">
      <c r="B29" s="92">
        <v>18</v>
      </c>
      <c r="C29" s="97">
        <f>IF('[6]Discharge'!C27=0,0,IF(TRIM('[6]Discharge'!C27)="","",IF(COUNT(O6)=0,"",IF(O6=1,(((10^K4)*('[6]Discharge'!C27^N4))/100),((10^K4)*('[6]Discharge'!C27^N4))))))</f>
        <v>0</v>
      </c>
      <c r="D29" s="97">
        <f>IF('[6]Discharge'!D27=0,0,IF(TRIM('[6]Discharge'!D27)="","",IF(COUNT(O6)=0,"",IF(O6=1,(((10^K4)*('[6]Discharge'!D27^N4))/100),((10^K4)*('[6]Discharge'!D27^N4))))))</f>
        <v>0</v>
      </c>
      <c r="E29" s="97">
        <f>IF('[6]Discharge'!E27=0,0,IF(TRIM('[6]Discharge'!E27)="","",IF(COUNT(O6)=0,"",IF(O6=1,(((10^K4)*('[6]Discharge'!E27^N4))/100),((10^K4)*('[6]Discharge'!E27^N4))))))</f>
        <v>19.80377805990627</v>
      </c>
      <c r="F29" s="97">
        <f>IF('[6]Discharge'!F27=0,0,IF(TRIM('[6]Discharge'!F27)="","",IF(COUNT(O6)=0,"",IF(O6=1,(((10^K4)*('[6]Discharge'!F27^N4))/100),((10^K4)*('[6]Discharge'!F27^N4))))))</f>
        <v>0.010146360956273527</v>
      </c>
      <c r="G29" s="97">
        <f>IF('[6]Discharge'!G27=0,0,IF(TRIM('[6]Discharge'!G27)="","",IF(COUNT(O6)=0,"",IF(O6=1,(((10^K4)*('[6]Discharge'!G27^N4))/100),((10^K4)*('[6]Discharge'!G27^N4))))))</f>
        <v>28.86812882279143</v>
      </c>
      <c r="H29" s="97">
        <f>IF('[6]Discharge'!H27=0,0,IF(TRIM('[6]Discharge'!H27)="","",IF(COUNT(O6)=0,"",IF(O6=1,(((10^K4)*('[6]Discharge'!H27^N4))/100),((10^K4)*('[6]Discharge'!H27^N4))))))</f>
        <v>50.82123705100249</v>
      </c>
      <c r="I29" s="97">
        <f>IF('[6]Discharge'!I27=0,0,IF(TRIM('[6]Discharge'!I27)="","",IF(COUNT(O6)=0,"",IF(O6=1,(((10^K4)*('[6]Discharge'!I27^N4))/100),((10^K4)*('[6]Discharge'!I27^N4))))))</f>
        <v>35.56868818329092</v>
      </c>
      <c r="J29" s="97">
        <f>IF('[6]Discharge'!J27=0,0,IF(TRIM('[6]Discharge'!J27)="","",IF(COUNT(O6)=0,"",IF(O6=1,(((10^K4)*('[6]Discharge'!J27^N4))/100),((10^K4)*('[6]Discharge'!J27^N4))))))</f>
        <v>8.204444707828273</v>
      </c>
      <c r="K29" s="97">
        <f>IF('[6]Discharge'!K27=0,0,IF(TRIM('[6]Discharge'!K27)="","",IF(COUNT(O6)=0,"",IF(O6=1,(((10^K4)*('[6]Discharge'!K27^N4))/100),((10^K4)*('[6]Discharge'!K27^N4))))))</f>
        <v>1.2603300378061726</v>
      </c>
      <c r="L29" s="97">
        <f>IF('[6]Discharge'!L27=0,0,IF(TRIM('[6]Discharge'!L27)="","",IF(COUNT(O6)=0,"",IF(O6=1,(((10^K4)*('[6]Discharge'!L27^N4))/100),((10^K4)*('[6]Discharge'!L27^N4))))))</f>
        <v>0</v>
      </c>
      <c r="M29" s="97">
        <f>IF('[6]Discharge'!M27=0,0,IF(TRIM('[6]Discharge'!M27)="","",IF(COUNT(O6)=0,"",IF(O6=1,(((10^K4)*('[6]Discharge'!M27^N4))/100),((10^K4)*('[6]Discharge'!M27^N4))))))</f>
        <v>0</v>
      </c>
      <c r="N29" s="97">
        <f>IF('[6]Discharge'!N27=0,0,IF(TRIM('[6]Discharge'!N27)="","",IF(COUNT(O6)=0,"",IF(O6=1,(((10^K4)*('[6]Discharge'!N27^N4))/100),((10^K4)*('[6]Discharge'!N27^N4))))))</f>
        <v>0</v>
      </c>
      <c r="O29" s="126">
        <f t="shared" si="0"/>
        <v>144.5367532235818</v>
      </c>
      <c r="P29" s="118"/>
      <c r="Q29" s="60"/>
    </row>
    <row r="30" spans="2:17" ht="21.75">
      <c r="B30" s="92">
        <v>19</v>
      </c>
      <c r="C30" s="97">
        <f>IF('[6]Discharge'!C28=0,0,IF(TRIM('[6]Discharge'!C28)="","",IF(COUNT(O6)=0,"",IF(O6=1,(((10^K4)*('[6]Discharge'!C28^N4))/100),((10^K4)*('[6]Discharge'!C28^N4))))))</f>
        <v>0</v>
      </c>
      <c r="D30" s="97">
        <f>IF('[6]Discharge'!D28=0,0,IF(TRIM('[6]Discharge'!D28)="","",IF(COUNT(O6)=0,"",IF(O6=1,(((10^K4)*('[6]Discharge'!D28^N4))/100),((10^K4)*('[6]Discharge'!D28^N4))))))</f>
        <v>0</v>
      </c>
      <c r="E30" s="97">
        <f>IF('[6]Discharge'!E28=0,0,IF('[6]Discharge'!E28=0,0,IF(TRIM('[6]Discharge'!E28)="","",IF(COUNT(O6)=0,"",IF(O6=1,(((10^K4)*('[6]Discharge'!E28^N4))/100),((10^K4)*('[6]Discharge'!E28^N4)))))))</f>
        <v>18.176121817091886</v>
      </c>
      <c r="F30" s="97">
        <f>IF('[6]Discharge'!F28=0,0,IF(TRIM('[6]Discharge'!F28)="","",IF(COUNT(O6)=0,"",IF(O6=1,(((10^K4)*('[6]Discharge'!F28^N4))/100),((10^K4)*('[6]Discharge'!F28^N4))))))</f>
        <v>0.006019307101190836</v>
      </c>
      <c r="G30" s="97">
        <f>IF('[6]Discharge'!G28=0,0,IF(TRIM('[6]Discharge'!G28)="","",IF(COUNT(O6)=0,"",IF(O6=1,(((10^K4)*('[6]Discharge'!G28^N4))/100),((10^K4)*('[6]Discharge'!G28^N4))))))</f>
        <v>57.32994989705989</v>
      </c>
      <c r="H30" s="97">
        <f>IF('[6]Discharge'!H28=0,0,IF(TRIM('[6]Discharge'!H28)="","",IF(COUNT(O6)=0,"",IF(O6=1,(((10^K4)*('[6]Discharge'!H28^N4))/100),((10^K4)*('[6]Discharge'!H28^N4))))))</f>
        <v>45.466793877166246</v>
      </c>
      <c r="I30" s="97">
        <f>IF('[6]Discharge'!I28=0,0,IF(TRIM('[6]Discharge'!I28)="","",IF(COUNT(O6)=0,"",IF(O6=1,(((10^K4)*('[6]Discharge'!I28^N4))/100),((10^K4)*('[6]Discharge'!I28^N4))))))</f>
        <v>26.93338718792462</v>
      </c>
      <c r="J30" s="97">
        <f>IF('[6]Discharge'!J28=0,0,IF(TRIM('[6]Discharge'!J28)="","",IF(COUNT(O6)=0,"",IF(O6=1,(((10^K4)*('[6]Discharge'!J28^N4))/100),((10^K4)*('[6]Discharge'!J28^N4))))))</f>
        <v>5.472144019492853</v>
      </c>
      <c r="K30" s="97">
        <f>IF('[6]Discharge'!K28=0,0,IF(TRIM('[6]Discharge'!K28)="","",IF(COUNT(O6)=0,"",IF(O6=1,(((10^K4)*('[6]Discharge'!K28^N4))/100),((10^K4)*('[6]Discharge'!K28^N4))))))</f>
        <v>1.2603300378061726</v>
      </c>
      <c r="L30" s="97">
        <f>IF('[6]Discharge'!L28=0,0,IF(TRIM('[6]Discharge'!L28)="","",IF(COUNT(O6)=0,"",IF(O6=1,(((10^K4)*('[6]Discharge'!L28^N4))/100),((10^K4)*('[6]Discharge'!L28^N4))))))</f>
        <v>0</v>
      </c>
      <c r="M30" s="97">
        <f>IF('[6]Discharge'!M28=0,0,IF(TRIM('[6]Discharge'!M28)="","",IF(COUNT(O6)=0,"",IF(O6=1,(((10^K4)*('[6]Discharge'!M28^N4))/100),((10^K4)*('[6]Discharge'!M28^N4))))))</f>
        <v>0</v>
      </c>
      <c r="N30" s="97">
        <f>IF('[6]Discharge'!N28=0,0,IF(TRIM('[6]Discharge'!N28)="","",IF(COUNT(O6)=0,"",IF(O6=1,(((10^K4)*('[6]Discharge'!N28^N4))/100),((10^K4)*('[6]Discharge'!N28^N4))))))</f>
        <v>0</v>
      </c>
      <c r="O30" s="126">
        <f t="shared" si="0"/>
        <v>154.64474614364283</v>
      </c>
      <c r="P30" s="118"/>
      <c r="Q30" s="60"/>
    </row>
    <row r="31" spans="2:17" ht="21.75">
      <c r="B31" s="92">
        <v>20</v>
      </c>
      <c r="C31" s="97">
        <f>IF('[6]Discharge'!C29=0,0,IF(TRIM('[6]Discharge'!C29)="","",IF(COUNT(O6)=0,"",IF(O6=1,(((10^K4)*('[6]Discharge'!C29^N4))/100),((10^K4)*('[6]Discharge'!C29^N4))))))</f>
        <v>0</v>
      </c>
      <c r="D31" s="97">
        <f>IF('[6]Discharge'!D29=0,0,IF(TRIM('[6]Discharge'!D29)="","",IF(COUNT(O6)=0,"",IF(O6=1,(((10^K4)*('[6]Discharge'!D29^N4))/100),((10^K4)*('[6]Discharge'!D29^N4))))))</f>
        <v>0</v>
      </c>
      <c r="E31" s="97">
        <f>IF('[6]Discharge'!E29=0,0,IF(TRIM('[6]Discharge'!E29)="","",IF(COUNT(O6)=0,"",IF(O6=1,(((10^K4)*('[6]Discharge'!E29^N4))/100),((10^K4)*('[6]Discharge'!E29^N4))))))</f>
        <v>16.611418102871053</v>
      </c>
      <c r="F31" s="97">
        <f>IF('[6]Discharge'!F29=0,0,IF(TRIM('[6]Discharge'!F29)="","",IF(COUNT(O6)=0,"",IF(O6=1,(((10^K4)*('[6]Discharge'!F29^N4))/100),((10^K4)*('[6]Discharge'!F29^N4))))))</f>
        <v>0.006019307101190836</v>
      </c>
      <c r="G31" s="97">
        <f>IF('[6]Discharge'!G29=0,0,IF(TRIM('[6]Discharge'!G29)="","",IF(COUNT(O6)=0,"",IF(O6=1,(((10^K4)*('[6]Discharge'!G29^N4))/100),((10^K4)*('[6]Discharge'!G29^N4))))))</f>
        <v>26.93338718792462</v>
      </c>
      <c r="H31" s="97">
        <f>IF('[6]Discharge'!H29=0,0,IF(TRIM('[6]Discharge'!H29)="","",IF(COUNT(O6)=0,"",IF(O6=1,(((10^K4)*('[6]Discharge'!H29^N4))/100),((10^K4)*('[6]Discharge'!H29^N4))))))</f>
        <v>57.32994989705989</v>
      </c>
      <c r="I31" s="97">
        <f>IF('[6]Discharge'!I29=0,0,IF(TRIM('[6]Discharge'!I29)="","",IF(COUNT(O6)=0,"",IF(O6=1,(((10^K4)*('[6]Discharge'!I29^N4))/100),((10^K4)*('[6]Discharge'!I29^N4))))))</f>
        <v>26.93338718792462</v>
      </c>
      <c r="J31" s="97">
        <f>IF('[6]Discharge'!J29=0,0,IF(TRIM('[6]Discharge'!J29)="","",IF(COUNT(O6)=0,"",IF(O6=1,(((10^K4)*('[6]Discharge'!J29^N4))/100),((10^K4)*('[6]Discharge'!J29^N4))))))</f>
        <v>8.964122242810028</v>
      </c>
      <c r="K31" s="97">
        <f>IF('[6]Discharge'!K29=0,0,IF(TRIM('[6]Discharge'!K29)="","",IF(COUNT(O6)=0,"",IF(O6=1,(((10^K4)*('[6]Discharge'!K29^N4))/100),((10^K4)*('[6]Discharge'!K29^N4))))))</f>
        <v>1.2603300378061726</v>
      </c>
      <c r="L31" s="97">
        <f>IF('[6]Discharge'!L29=0,0,IF(TRIM('[6]Discharge'!L29)="","",IF(COUNT(O6)=0,"",IF(O6=1,(((10^K4)*('[6]Discharge'!L29^N4))/100),((10^K4)*('[6]Discharge'!L29^N4))))))</f>
        <v>0</v>
      </c>
      <c r="M31" s="97">
        <f>IF('[6]Discharge'!M29=0,0,IF(TRIM('[6]Discharge'!M29)="","",IF(COUNT(O6)=0,"",IF(O6=1,(((10^K4)*('[6]Discharge'!M29^N4))/100),((10^K4)*('[6]Discharge'!M29^N4))))))</f>
        <v>0</v>
      </c>
      <c r="N31" s="97">
        <f>IF('[6]Discharge'!N29=0,0,IF(TRIM('[6]Discharge'!N29)="","",IF(COUNT(O6)=0,"",IF(O6=1,(((10^K4)*('[6]Discharge'!N29^N4))/100),((10^K4)*('[6]Discharge'!N29^N4))))))</f>
        <v>0</v>
      </c>
      <c r="O31" s="126">
        <f t="shared" si="0"/>
        <v>138.03861396349757</v>
      </c>
      <c r="P31" s="118"/>
      <c r="Q31" s="60"/>
    </row>
    <row r="32" spans="2:17" ht="21.75">
      <c r="B32" s="9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26"/>
      <c r="P32" s="118"/>
      <c r="Q32" s="60"/>
    </row>
    <row r="33" spans="2:17" ht="21.75">
      <c r="B33" s="92">
        <v>21</v>
      </c>
      <c r="C33" s="97">
        <f>IF('[6]Discharge'!C31=0,0,IF(TRIM('[6]Discharge'!C31)="","",IF(COUNT(O6)=0,"",IF(O6=1,(((10^K4)*('[6]Discharge'!C31^N4))/100),((10^K4)*('[6]Discharge'!C31^N4))))))</f>
        <v>0</v>
      </c>
      <c r="D33" s="97">
        <f>IF('[6]Discharge'!D31=0,0,IF(TRIM('[6]Discharge'!D31)="","",IF(COUNT(O6)=0,"",IF(O6=1,(((10^K4)*('[6]Discharge'!D31^N4))/100),((10^K4)*('[6]Discharge'!D31^N4))))))</f>
        <v>0</v>
      </c>
      <c r="E33" s="97">
        <f>IF('[6]Discharge'!E31=0,0,IF(TRIM('[6]Discharge'!E31)="","",IF(COUNT(O6)=0,"",IF(O6=1,(((10^K4)*('[6]Discharge'!E31^N4))/100),((10^K4)*('[6]Discharge'!E31^N4))))))</f>
        <v>16.611418102871053</v>
      </c>
      <c r="F33" s="97">
        <f>IF('[6]Discharge'!F31=0,0,IF(TRIM('[6]Discharge'!F31)="","",IF(COUNT(O6)=0,"",IF(O6=1,(((10^K4)*('[6]Discharge'!F31^N4))/100),((10^K4)*('[6]Discharge'!F31^N4))))))</f>
        <v>7.475109108668037</v>
      </c>
      <c r="G33" s="97">
        <f>IF('[6]Discharge'!G31=0,0,IF(TRIM('[6]Discharge'!G31)="","",IF(COUNT(O6)=0,"",IF(O6=1,(((10^K4)*('[6]Discharge'!G31^N4))/100),((10^K4)*('[6]Discharge'!G31^N4))))))</f>
        <v>16350.460612239585</v>
      </c>
      <c r="H33" s="97">
        <f>IF('[6]Discharge'!H31=0,0,IF(TRIM('[6]Discharge'!H31)="","",IF(COUNT(O6)=0,"",IF(O6=1,(((10^K4)*('[6]Discharge'!H31^N4))/100),((10^K4)*('[6]Discharge'!H31^N4))))))</f>
        <v>349.3352117706244</v>
      </c>
      <c r="I33" s="97">
        <f>IF('[6]Discharge'!I31=0,0,IF(TRIM('[6]Discharge'!I31)="","",IF(COUNT(O6)=0,"",IF(O6=1,(((10^K4)*('[6]Discharge'!I31^N4))/100),((10^K4)*('[6]Discharge'!I31^N4))))))</f>
        <v>33.2655373620766</v>
      </c>
      <c r="J33" s="97">
        <f>IF('[6]Discharge'!J31=0,0,IF(TRIM('[6]Discharge'!J31)="","",IF(COUNT(O6)=0,"",IF(O6=1,(((10^K4)*('[6]Discharge'!J31^N4))/100),((10^K4)*('[6]Discharge'!J31^N4))))))</f>
        <v>8.204444707828273</v>
      </c>
      <c r="K33" s="97">
        <f>IF('[6]Discharge'!K31=0,0,IF(TRIM('[6]Discharge'!K31)="","",IF(COUNT(O6)=0,"",IF(O6=1,(((10^K4)*('[6]Discharge'!K31^N4))/100),((10^K4)*('[6]Discharge'!K31^N4))))))</f>
        <v>1.5552065503378554</v>
      </c>
      <c r="L33" s="97">
        <f>IF('[6]Discharge'!L31=0,0,IF(TRIM('[6]Discharge'!L31)="","",IF(COUNT(O6)=0,"",IF(O6=1,(((10^K4)*('[6]Discharge'!L31^N4))/100),((10^K4)*('[6]Discharge'!L31^N4))))))</f>
        <v>0</v>
      </c>
      <c r="M33" s="97">
        <f>IF('[6]Discharge'!M31=0,0,IF(TRIM('[6]Discharge'!M31)="","",IF(COUNT(O6)=0,"",IF(O6=1,(((10^K4)*('[6]Discharge'!M31^N4))/100),((10^K4)*('[6]Discharge'!M31^N4))))))</f>
        <v>0</v>
      </c>
      <c r="N33" s="97">
        <f>IF('[6]Discharge'!N31=0,0,IF(TRIM('[6]Discharge'!N31)="","",IF(COUNT(O6)=0,"",IF(O6=1,(((10^K4)*('[6]Discharge'!N31^N4))/100),((10^K4)*('[6]Discharge'!N31^N4))))))</f>
        <v>0</v>
      </c>
      <c r="O33" s="126">
        <f t="shared" si="0"/>
        <v>16766.907539841992</v>
      </c>
      <c r="P33" s="118"/>
      <c r="Q33" s="60"/>
    </row>
    <row r="34" spans="2:17" ht="21.75">
      <c r="B34" s="92">
        <v>22</v>
      </c>
      <c r="C34" s="97">
        <f>IF('[6]Discharge'!C32=0,0,IF(TRIM('[6]Discharge'!C32)="","",IF(COUNT(O6)=0,"",IF(O6=1,(((10^K4)*('[6]Discharge'!C32^N4))/100),((10^K4)*('[6]Discharge'!C32^N4))))))</f>
        <v>0</v>
      </c>
      <c r="D34" s="97">
        <f>IF('[6]Discharge'!D32=0,0,IF(TRIM('[6]Discharge'!D32)="","",IF(COUNT(O6)=0,"",IF(O6=1,(((10^K4)*('[6]Discharge'!D32^N4))/100),((10^K4)*('[6]Discharge'!D32^N4))))))</f>
        <v>0</v>
      </c>
      <c r="E34" s="97">
        <f>IF('[6]Discharge'!E32=0,0,IF(TRIM('[6]Discharge'!E32)="","",IF(COUNT(O6)=0,"",IF(O6=1,(((10^K4)*('[6]Discharge'!E32^N4))/100),((10^K4)*('[6]Discharge'!E32^N4))))))</f>
        <v>13.673226611539144</v>
      </c>
      <c r="F34" s="97">
        <f>IF('[6]Discharge'!F32=0,0,IF(TRIM('[6]Discharge'!F32)="","",IF(COUNT(O6)=0,"",IF(O6=1,(((10^K4)*('[6]Discharge'!F32^N4))/100),((10^K4)*('[6]Discharge'!F32^N4))))))</f>
        <v>9.753868946311453</v>
      </c>
      <c r="G34" s="97">
        <f>IF('[6]Discharge'!G32=0,0,IF(TRIM('[6]Discharge'!G32)="","",IF(COUNT(O6)=0,"",IF(O6=1,(((10^K4)*('[6]Discharge'!G32^N4))/100),((10^K4)*('[6]Discharge'!G32^N4))))))</f>
        <v>6493.760777297857</v>
      </c>
      <c r="H34" s="97">
        <f>IF('[6]Discharge'!H32=0,0,IF(TRIM('[6]Discharge'!H32)="","",IF(COUNT(O6)=0,"",IF(O6=1,(((10^K4)*('[6]Discharge'!H32^N4))/100),((10^K4)*('[6]Discharge'!H32^N4))))))</f>
        <v>252.07015911637131</v>
      </c>
      <c r="I34" s="97">
        <f>IF('[6]Discharge'!I32=0,0,IF(TRIM('[6]Discharge'!I32)="","",IF(COUNT(O6)=0,"",IF(O6=1,(((10^K4)*('[6]Discharge'!I32^N4))/100),((10^K4)*('[6]Discharge'!I32^N4))))))</f>
        <v>26.93338718792462</v>
      </c>
      <c r="J34" s="97">
        <f>IF('[6]Discharge'!J32=0,0,IF(TRIM('[6]Discharge'!J32)="","",IF(COUNT(O6)=0,"",IF(O6=1,(((10^K4)*('[6]Discharge'!J32^N4))/100),((10^K4)*('[6]Discharge'!J32^N4))))))</f>
        <v>7.475109108668037</v>
      </c>
      <c r="K34" s="97">
        <f>IF('[6]Discharge'!K32=0,0,IF(TRIM('[6]Discharge'!K32)="","",IF(COUNT(O6)=0,"",IF(O6=1,(((10^K4)*('[6]Discharge'!K32^N4))/100),((10^K4)*('[6]Discharge'!K32^N4))))))</f>
        <v>1.5552065503378554</v>
      </c>
      <c r="L34" s="97">
        <f>IF('[6]Discharge'!L32=0,0,IF(TRIM('[6]Discharge'!L32)="","",IF(COUNT(O6)=0,"",IF(O6=1,(((10^K4)*('[6]Discharge'!L32^N4))/100),((10^K4)*('[6]Discharge'!L32^N4))))))</f>
        <v>0</v>
      </c>
      <c r="M34" s="97">
        <f>IF('[6]Discharge'!M32=0,0,IF(TRIM('[6]Discharge'!M32)="","",IF(COUNT(O6)=0,"",IF(O6=1,(((10^K4)*('[6]Discharge'!M32^N4))/100),((10^K4)*('[6]Discharge'!M32^N4))))))</f>
        <v>0</v>
      </c>
      <c r="N34" s="97">
        <f>IF('[6]Discharge'!N32=0,0,IF(TRIM('[6]Discharge'!N32)="","",IF(COUNT(O6)=0,"",IF(O6=1,(((10^K4)*('[6]Discharge'!N32^N4))/100),((10^K4)*('[6]Discharge'!N32^N4))))))</f>
        <v>0</v>
      </c>
      <c r="O34" s="126">
        <f t="shared" si="0"/>
        <v>6805.22173481901</v>
      </c>
      <c r="P34" s="118"/>
      <c r="Q34" s="60"/>
    </row>
    <row r="35" spans="2:17" ht="21.75">
      <c r="B35" s="92">
        <v>23</v>
      </c>
      <c r="C35" s="97">
        <f>IF('[6]Discharge'!C33=0,0,IF(TRIM('[6]Discharge'!C33)="","",IF(COUNT(O6)=0,"",IF(O6=1,(((10^K4)*('[6]Discharge'!C33^N4))/100),((10^K4)*('[6]Discharge'!C33^N4))))))</f>
        <v>0</v>
      </c>
      <c r="D35" s="97">
        <f>IF('[6]Discharge'!D33=0,0,IF(TRIM('[6]Discharge'!D33)="","",IF(COUNT(O6)=0,"",IF(O6=1,(((10^K4)*('[6]Discharge'!D33^N4))/100),((10^K4)*('[6]Discharge'!D33^N4))))))</f>
        <v>0</v>
      </c>
      <c r="E35" s="97">
        <f>IF('[6]Discharge'!E33=0,0,IF(TRIM('[6]Discharge'!E33)="","",IF(COUNT(O6)=0,"",IF(O6=1,(((10^K4)*('[6]Discharge'!E33^N4))/100),((10^K4)*('[6]Discharge'!E33^N4))))))</f>
        <v>33.2655373620766</v>
      </c>
      <c r="F35" s="97">
        <f>IF('[6]Discharge'!F33=0,0,IF(TRIM('[6]Discharge'!F33)="","",IF(COUNT(O6)=0,"",IF(O6=1,(((10^K4)*('[6]Discharge'!F33^N4))/100),((10^K4)*('[6]Discharge'!F33^N4))))))</f>
        <v>0.6037799009944524</v>
      </c>
      <c r="G35" s="97">
        <f>IF('[6]Discharge'!G33=0,0,IF(TRIM('[6]Discharge'!G33)="","",IF(COUNT(O6)=0,"",IF(O6=1,(((10^K4)*('[6]Discharge'!G33^N4))/100),((10^K4)*('[6]Discharge'!G33^N4))))))</f>
        <v>3104.6868482860827</v>
      </c>
      <c r="H35" s="97">
        <f>IF('[6]Discharge'!H33=0,0,IF(TRIM('[6]Discharge'!H33)="","",IF(COUNT(O6)=0,"",IF(O6=1,(((10^K4)*('[6]Discharge'!H33^N4))/100),((10^K4)*('[6]Discharge'!H33^N4))))))</f>
        <v>198.59593958175267</v>
      </c>
      <c r="I35" s="97">
        <f>IF('[6]Discharge'!I33=0,0,IF(TRIM('[6]Discharge'!I33)="","",IF(COUNT(O6)=0,"",IF(O6=1,(((10^K4)*('[6]Discharge'!I33^N4))/100),((10^K4)*('[6]Discharge'!I33^N4))))))</f>
        <v>23.2457847047423</v>
      </c>
      <c r="J35" s="97">
        <f>IF('[6]Discharge'!J33=0,0,IF(TRIM('[6]Discharge'!J33)="","",IF(COUNT(O6)=0,"",IF(O6=1,(((10^K4)*('[6]Discharge'!J33^N4))/100),((10^K4)*('[6]Discharge'!J33^N4))))))</f>
        <v>6.77640488956297</v>
      </c>
      <c r="K35" s="97">
        <f>IF('[6]Discharge'!K33=0,0,IF(TRIM('[6]Discharge'!K33)="","",IF(COUNT(O6)=0,"",IF(O6=1,(((10^K4)*('[6]Discharge'!K33^N4))/100),((10^K4)*('[6]Discharge'!K33^N4))))))</f>
        <v>1.5552065503378554</v>
      </c>
      <c r="L35" s="97">
        <f>IF('[6]Discharge'!L33=0,0,IF(TRIM('[6]Discharge'!L33)="","",IF(COUNT(O6)=0,"",IF(O6=1,(((10^K4)*('[6]Discharge'!L33^N4))/100),((10^K4)*('[6]Discharge'!L33^N4))))))</f>
        <v>0</v>
      </c>
      <c r="M35" s="97">
        <f>IF('[6]Discharge'!M33=0,0,IF(TRIM('[6]Discharge'!M33)="","",IF(COUNT(O6)=0,"",IF(O6=1,(((10^K4)*('[6]Discharge'!M33^N4))/100),((10^K4)*('[6]Discharge'!M33^N4))))))</f>
        <v>0</v>
      </c>
      <c r="N35" s="97">
        <f>IF('[6]Discharge'!N33=0,0,IF(TRIM('[6]Discharge'!N33)="","",IF(COUNT(O6)=0,"",IF(O6=1,(((10^K4)*('[6]Discharge'!N33^N4))/100),((10^K4)*('[6]Discharge'!N33^N4))))))</f>
        <v>0</v>
      </c>
      <c r="O35" s="126">
        <f t="shared" si="0"/>
        <v>3368.7295012755494</v>
      </c>
      <c r="P35" s="118"/>
      <c r="Q35" s="60"/>
    </row>
    <row r="36" spans="2:17" ht="21.75">
      <c r="B36" s="92">
        <v>24</v>
      </c>
      <c r="C36" s="97">
        <f>IF('[6]Discharge'!C34=0,0,IF(TRIM('[6]Discharge'!C34)="","",IF(COUNT(O6)=0,"",IF(O6=1,(((10^K4)*('[6]Discharge'!C34^N4))/100),((10^K4)*('[6]Discharge'!C34^N4))))))</f>
        <v>0</v>
      </c>
      <c r="D36" s="97">
        <f>IF('[6]Discharge'!D34=0,0,IF(TRIM('[6]Discharge'!D34)="","",IF(COUNT(O6)=0,"",IF(O6=1,(((10^K4)*('[6]Discharge'!D34^N4))/100),((10^K4)*('[6]Discharge'!D34^N4))))))</f>
        <v>0</v>
      </c>
      <c r="E36" s="97">
        <f>IF('[6]Discharge'!E34=0,0,IF(TRIM('[6]Discharge'!E34)="","",IF(COUNT(O6)=0,"",IF(O6=1,(((10^K4)*('[6]Discharge'!E34^N4))/100),((10^K4)*('[6]Discharge'!E34^N4))))))</f>
        <v>100.99990281189727</v>
      </c>
      <c r="F36" s="97">
        <f>IF('[6]Discharge'!F34=0,0,IF(TRIM('[6]Discharge'!F34)="","",IF(COUNT(O6)=0,"",IF(O6=1,(((10^K4)*('[6]Discharge'!F34^N4))/100),((10^K4)*('[6]Discharge'!F34^N4))))))</f>
        <v>0.15555752359593253</v>
      </c>
      <c r="G36" s="97">
        <f>IF('[6]Discharge'!G34=0,0,IF(TRIM('[6]Discharge'!G34)="","",IF(COUNT(O6)=0,"",IF(O6=1,(((10^K4)*('[6]Discharge'!G34^N4))/100),((10^K4)*('[6]Discharge'!G34^N4))))))</f>
        <v>1651.7726647005613</v>
      </c>
      <c r="H36" s="97">
        <f>IF('[6]Discharge'!H34=0,0,IF(TRIM('[6]Discharge'!H34)="","",IF(COUNT(O6)=0,"",IF(O6=1,(((10^K4)*('[6]Discharge'!H34^N4))/100),((10^K4)*('[6]Discharge'!H34^N4))))))</f>
        <v>538.9005361631831</v>
      </c>
      <c r="I36" s="97">
        <f>IF('[6]Discharge'!I34=0,0,IF(TRIM('[6]Discharge'!I34)="","",IF(COUNT(O6)=0,"",IF(O6=1,(((10^K4)*('[6]Discharge'!I34^N4))/100),((10^K4)*('[6]Discharge'!I34^N4))))))</f>
        <v>12.301012678765307</v>
      </c>
      <c r="J36" s="97">
        <f>IF('[6]Discharge'!J34=0,0,IF(TRIM('[6]Discharge'!J34)="","",IF(COUNT(O6)=0,"",IF(O6=1,(((10^K4)*('[6]Discharge'!J34^N4))/100),((10^K4)*('[6]Discharge'!J34^N4))))))</f>
        <v>6.77640488956297</v>
      </c>
      <c r="K36" s="97">
        <f>IF('[6]Discharge'!K34=0,0,IF(TRIM('[6]Discharge'!K34)="","",IF(COUNT(O6)=0,"",IF(O6=1,(((10^K4)*('[6]Discharge'!K34^N4))/100),((10^K4)*('[6]Discharge'!K34^N4))))))</f>
        <v>1.5552065503378554</v>
      </c>
      <c r="L36" s="97">
        <f>IF('[6]Discharge'!L34=0,0,IF(TRIM('[6]Discharge'!L34)="","",IF(COUNT(O6)=0,"",IF(O6=1,(((10^K4)*('[6]Discharge'!L34^N4))/100),((10^K4)*('[6]Discharge'!L34^N4))))))</f>
        <v>0</v>
      </c>
      <c r="M36" s="97">
        <f>IF('[6]Discharge'!M34=0,0,IF(TRIM('[6]Discharge'!M34)="","",IF(COUNT(O6)=0,"",IF(O6=1,(((10^K4)*('[6]Discharge'!M34^N4))/100),((10^K4)*('[6]Discharge'!M34^N4))))))</f>
        <v>0</v>
      </c>
      <c r="N36" s="97">
        <f>IF('[6]Discharge'!N34=0,0,IF(TRIM('[6]Discharge'!N34)="","",IF(COUNT(O6)=0,"",IF(O6=1,(((10^K4)*('[6]Discharge'!N34^N4))/100),((10^K4)*('[6]Discharge'!N34^N4))))))</f>
        <v>0</v>
      </c>
      <c r="O36" s="126">
        <f t="shared" si="0"/>
        <v>2312.4612853179037</v>
      </c>
      <c r="P36" s="118"/>
      <c r="Q36" s="60"/>
    </row>
    <row r="37" spans="2:17" ht="21.75">
      <c r="B37" s="92">
        <v>25</v>
      </c>
      <c r="C37" s="97">
        <f>IF('[6]Discharge'!C35=0,0,IF(TRIM('[6]Discharge'!C35)="","",IF(COUNT(O6)=0,"",IF(O6=1,(((10^K4)*('[6]Discharge'!C35^N4))/100),((10^K4)*('[6]Discharge'!C35^N4))))))</f>
        <v>0</v>
      </c>
      <c r="D37" s="97">
        <f>IF('[6]Discharge'!D35=0,0,IF(TRIM('[6]Discharge'!D35)="","",IF(COUNT(O6)=0,"",IF(O6=1,(((10^K4)*('[6]Discharge'!D35^N4))/100),((10^K4)*('[6]Discharge'!D35^N4))))))</f>
        <v>0</v>
      </c>
      <c r="E37" s="97">
        <f>IF('[6]Discharge'!E35=0,0,IF(TRIM('[6]Discharge'!E35)="","",IF(COUNT(O6)=0,"",IF(O6=1,(((10^K4)*('[6]Discharge'!E35^N4))/100),((10^K4)*('[6]Discharge'!E35^N4))))))</f>
        <v>8.204444707828273</v>
      </c>
      <c r="F37" s="97">
        <f>IF('[6]Discharge'!F35=0,0,IF(TRIM('[6]Discharge'!F35)="","",IF(COUNT(O6)=0,"",IF(O6=1,(((10^K4)*('[6]Discharge'!F35^N4))/100),((10^K4)*('[6]Discharge'!F35^N4))))))</f>
        <v>0.07452215164147244</v>
      </c>
      <c r="G37" s="97">
        <f>IF('[6]Discharge'!G35=0,0,IF(TRIM('[6]Discharge'!G35)="","",IF(COUNT(O6)=0,"",IF(O6=1,(((10^K4)*('[6]Discharge'!G35^N4))/100),((10^K4)*('[6]Discharge'!G35^N4))))))</f>
        <v>2439.4781354534703</v>
      </c>
      <c r="H37" s="97">
        <f>IF('[6]Discharge'!H35=0,0,IF(TRIM('[6]Discharge'!H35)="","",IF(COUNT(O6)=0,"",IF(O6=1,(((10^K4)*('[6]Discharge'!H35^N4))/100),((10^K4)*('[6]Discharge'!H35^N4))))))</f>
        <v>206.84576614173238</v>
      </c>
      <c r="I37" s="97">
        <f>IF('[6]Discharge'!I35=0,0,IF(TRIM('[6]Discharge'!I35)="","",IF(COUNT(O6)=0,"",IF(O6=1,(((10^K4)*('[6]Discharge'!I35^N4))/100),((10^K4)*('[6]Discharge'!I35^N4))))))</f>
        <v>15.11024747577955</v>
      </c>
      <c r="J37" s="97">
        <f>IF('[6]Discharge'!J35=0,0,IF(TRIM('[6]Discharge'!J35)="","",IF(COUNT(O6)=0,"",IF(O6=1,(((10^K4)*('[6]Discharge'!J35^N4))/100),((10^K4)*('[6]Discharge'!J35^N4))))))</f>
        <v>6.77640488956297</v>
      </c>
      <c r="K37" s="97">
        <f>IF('[6]Discharge'!K35=0,0,IF(TRIM('[6]Discharge'!K35)="","",IF(COUNT(O6)=0,"",IF(O6=1,(((10^K4)*('[6]Discharge'!K35^N4))/100),((10^K4)*('[6]Discharge'!K35^N4))))))</f>
        <v>0</v>
      </c>
      <c r="L37" s="97">
        <f>IF('[6]Discharge'!L35=0,0,IF(TRIM('[6]Discharge'!L35)="","",IF(COUNT(O6)=0,"",IF(O6=1,(((10^K4)*('[6]Discharge'!L35^N4))/100),((10^K4)*('[6]Discharge'!L35^N4))))))</f>
        <v>0</v>
      </c>
      <c r="M37" s="97">
        <f>IF('[6]Discharge'!M35=0,0,IF(TRIM('[6]Discharge'!M35)="","",IF(COUNT(O6)=0,"",IF(O6=1,(((10^K4)*('[6]Discharge'!M35^N4))/100),((10^K4)*('[6]Discharge'!M35^N4))))))</f>
        <v>0</v>
      </c>
      <c r="N37" s="97">
        <f>IF('[6]Discharge'!N35=0,0,IF(TRIM('[6]Discharge'!N35)="","",IF(COUNT(O6)=0,"",IF(O6=1,(((10^K4)*('[6]Discharge'!N35^N4))/100),((10^K4)*('[6]Discharge'!N35^N4))))))</f>
        <v>0</v>
      </c>
      <c r="O37" s="126">
        <f t="shared" si="0"/>
        <v>2676.4895208200146</v>
      </c>
      <c r="P37" s="118"/>
      <c r="Q37" s="60"/>
    </row>
    <row r="38" spans="2:17" ht="21.75">
      <c r="B38" s="92">
        <v>26</v>
      </c>
      <c r="C38" s="97">
        <f>IF('[6]Discharge'!C36=0,0,IF(TRIM('[6]Discharge'!C36)="","",IF(COUNT(O6)=0,"",IF(O6=1,(((10^K4)*('[6]Discharge'!C36^N4))/100),((10^K4)*('[6]Discharge'!C36^N4))))))</f>
        <v>0</v>
      </c>
      <c r="D38" s="97">
        <f>IF('[6]Discharge'!D36=0,0,IF(TRIM('[6]Discharge'!D36)="","",IF(COUNT(O6)=0,"",IF(O6=1,(((10^K4)*('[6]Discharge'!D36^N4))/100),((10^K4)*('[6]Discharge'!D36^N4))))))</f>
        <v>0</v>
      </c>
      <c r="E38" s="97">
        <f>IF('[6]Discharge'!E36=0,0,IF(TRIM('[6]Discharge'!E36)="","",IF(COUNT(O6)=0,"",IF(O6=1,(((10^K4)*('[6]Discharge'!E36^N4))/100),((10^K4)*('[6]Discharge'!E36^N4))))))</f>
        <v>8.204444707828273</v>
      </c>
      <c r="F38" s="97">
        <f>IF('[6]Discharge'!F36=0,0,IF(TRIM('[6]Discharge'!F36)="","",IF(COUNT(O6)=0,"",IF(O6=1,(((10^K4)*('[6]Discharge'!F36^N4))/100),((10^K4)*('[6]Discharge'!F36^N4))))))</f>
        <v>0.044210108284604435</v>
      </c>
      <c r="G38" s="97">
        <f>IF('[6]Discharge'!G36=0,0,IF(TRIM('[6]Discharge'!G36)="","",IF(COUNT(O6)=0,"",IF(O6=1,(((10^K4)*('[6]Discharge'!G36^N4))/100),((10^K4)*('[6]Discharge'!G36^N4))))))</f>
        <v>304.0900349759925</v>
      </c>
      <c r="H38" s="97">
        <f>IF('[6]Discharge'!H36=0,0,IF(TRIM('[6]Discharge'!H36)="","",IF(COUNT(O6)=0,"",IF(O6=1,(((10^K4)*('[6]Discharge'!H36^N4))/100),((10^K4)*('[6]Discharge'!H36^N4))))))</f>
        <v>140.0831405827467</v>
      </c>
      <c r="I38" s="97">
        <f>IF('[6]Discharge'!I36=0,0,IF(TRIM('[6]Discharge'!I36)="","",IF(COUNT(O6)=0,"",IF(O6=1,(((10^K4)*('[6]Discharge'!I36^N4))/100),((10^K4)*('[6]Discharge'!I36^N4))))))</f>
        <v>16.611418102871053</v>
      </c>
      <c r="J38" s="97">
        <f>IF('[6]Discharge'!J36=0,0,IF(TRIM('[6]Discharge'!J36)="","",IF(COUNT(O6)=0,"",IF(O6=1,(((10^K4)*('[6]Discharge'!J36^N4))/100),((10^K4)*('[6]Discharge'!J36^N4))))))</f>
        <v>6.10864015540153</v>
      </c>
      <c r="K38" s="97">
        <f>IF('[6]Discharge'!K36=0,0,IF(TRIM('[6]Discharge'!K36)="","",IF(COUNT(O6)=0,"",IF(O6=1,(((10^K4)*('[6]Discharge'!K36^N4))/100),((10^K4)*('[6]Discharge'!K36^N4))))))</f>
        <v>0</v>
      </c>
      <c r="L38" s="97">
        <f>IF('[6]Discharge'!L36=0,0,IF(TRIM('[6]Discharge'!L36)="","",IF(COUNT(O6)=0,"",IF(O6=1,(((10^K4)*('[6]Discharge'!L36^N4))/100),((10^K4)*('[6]Discharge'!L36^N4))))))</f>
        <v>0</v>
      </c>
      <c r="M38" s="97">
        <f>IF('[6]Discharge'!M36=0,0,IF(TRIM('[6]Discharge'!M36)="","",IF(COUNT(O6)=0,"",IF(O6=1,(((10^K4)*('[6]Discharge'!M36^N4))/100),((10^K4)*('[6]Discharge'!M36^N4))))))</f>
        <v>0</v>
      </c>
      <c r="N38" s="97">
        <f>IF('[6]Discharge'!N36=0,0,IF(TRIM('[6]Discharge'!N36)="","",IF(COUNT(O6)=0,"",IF(O6=1,(((10^K4)*('[6]Discharge'!N36^N4))/100),((10^K4)*('[6]Discharge'!N36^N4))))))</f>
        <v>0</v>
      </c>
      <c r="O38" s="126">
        <f t="shared" si="0"/>
        <v>475.14188863312467</v>
      </c>
      <c r="P38" s="118"/>
      <c r="Q38" s="60"/>
    </row>
    <row r="39" spans="2:17" ht="21.75">
      <c r="B39" s="92">
        <v>27</v>
      </c>
      <c r="C39" s="97">
        <f>IF('[6]Discharge'!C37=0,0,IF(TRIM('[6]Discharge'!C37)="","",IF(COUNT(O6)=0,"",IF(O6=1,(((10^K4)*('[6]Discharge'!C37^N4))/100),((10^K4)*('[6]Discharge'!C37^N4))))))</f>
        <v>0</v>
      </c>
      <c r="D39" s="97">
        <f>IF('[6]Discharge'!D37=0,0,IF(TRIM('[6]Discharge'!D37)="","",IF(COUNT(O6)=0,"",IF(O6=1,(((10^K4)*('[6]Discharge'!D37^N4))/100),((10^K4)*('[6]Discharge'!D37^N4))))))</f>
        <v>0</v>
      </c>
      <c r="E39" s="97">
        <f>IF('[6]Discharge'!E37=0,0,IF(TRIM('[6]Discharge'!E37)="","",IF(COUNT(O6)=0,"",IF(O6=1,(((10^K4)*('[6]Discharge'!E37^N4))/100),((10^K4)*('[6]Discharge'!E37^N4))))))</f>
        <v>1131.2693589581247</v>
      </c>
      <c r="F39" s="97">
        <f>IF('[6]Discharge'!F37=0,0,IF(TRIM('[6]Discharge'!F37)="","",IF(COUNT(O6)=0,"",IF(O6=1,(((10^K4)*('[6]Discharge'!F37^N4))/100),((10^K4)*('[6]Discharge'!F37^N4))))))</f>
        <v>0.028017176536608977</v>
      </c>
      <c r="G39" s="97">
        <f>IF('[6]Discharge'!G37=0,0,IF(TRIM('[6]Discharge'!G37)="","",IF(COUNT(O6)=0,"",IF(O6=1,(((10^K4)*('[6]Discharge'!G37^N4))/100),((10^K4)*('[6]Discharge'!G37^N4))))))</f>
        <v>182.55018819038756</v>
      </c>
      <c r="H39" s="97">
        <f>IF('[6]Discharge'!H37=0,0,IF(TRIM('[6]Discharge'!H37)="","",IF(COUNT(O6)=0,"",IF(O6=1,(((10^K4)*('[6]Discharge'!H37^N4))/100),((10^K4)*('[6]Discharge'!H37^N4))))))</f>
        <v>91.1690323973741</v>
      </c>
      <c r="I39" s="97">
        <f>IF('[6]Discharge'!I37=0,0,IF(TRIM('[6]Discharge'!I37)="","",IF(COUNT(O6)=0,"",IF(O6=1,(((10^K4)*('[6]Discharge'!I37^N4))/100),((10^K4)*('[6]Discharge'!I37^N4))))))</f>
        <v>12.301012678765307</v>
      </c>
      <c r="J39" s="97">
        <f>IF('[6]Discharge'!J37=0,0,IF(TRIM('[6]Discharge'!J37)="","",IF(COUNT(O6)=0,"",IF(O6=1,(((10^K4)*('[6]Discharge'!J37^N4))/100),((10^K4)*('[6]Discharge'!J37^N4))))))</f>
        <v>6.10864015540153</v>
      </c>
      <c r="K39" s="97">
        <f>IF('[6]Discharge'!K37=0,0,IF(TRIM('[6]Discharge'!K37)="","",IF(COUNT(O6)=0,"",IF(O6=1,(((10^K4)*('[6]Discharge'!K37^N4))/100),((10^K4)*('[6]Discharge'!K37^N4))))))</f>
        <v>0</v>
      </c>
      <c r="L39" s="97">
        <f>IF('[6]Discharge'!L37=0,0,IF(TRIM('[6]Discharge'!L37)="","",IF(COUNT(O6)=0,"",IF(O6=1,(((10^K4)*('[6]Discharge'!L37^N4))/100),((10^K4)*('[6]Discharge'!L37^N4))))))</f>
        <v>0</v>
      </c>
      <c r="M39" s="97">
        <f>IF('[6]Discharge'!M37=0,0,IF(TRIM('[6]Discharge'!M37)="","",IF(COUNT(O6)=0,"",IF(O6=1,(((10^K4)*('[6]Discharge'!M37^N4))/100),((10^K4)*('[6]Discharge'!M37^N4))))))</f>
        <v>0</v>
      </c>
      <c r="N39" s="97">
        <f>IF('[6]Discharge'!N37=0,0,IF(TRIM('[6]Discharge'!N37)="","",IF(COUNT(O6)=0,"",IF(O6=1,(((10^K4)*('[6]Discharge'!N37^N4))/100),((10^K4)*('[6]Discharge'!N37^N4))))))</f>
        <v>0</v>
      </c>
      <c r="O39" s="126">
        <f t="shared" si="0"/>
        <v>1423.42624955659</v>
      </c>
      <c r="P39" s="118"/>
      <c r="Q39" s="60"/>
    </row>
    <row r="40" spans="2:17" ht="21.75">
      <c r="B40" s="92">
        <v>28</v>
      </c>
      <c r="C40" s="97">
        <f>IF('[6]Discharge'!C38=0,0,IF(TRIM('[6]Discharge'!C38)="","",IF(COUNT(O6)=0,"",IF(O6=1,(((10^K4)*('[6]Discharge'!C38^N4))/100),((10^K4)*('[6]Discharge'!C38^N4))))))</f>
        <v>0</v>
      </c>
      <c r="D40" s="97">
        <f>IF('[6]Discharge'!D38=0,0,IF(TRIM('[6]Discharge'!D38)="","",IF(COUNT(O6)=0,"",IF(O6=1,(((10^K4)*('[6]Discharge'!D38^N4))/100),((10^K4)*('[6]Discharge'!D38^N4))))))</f>
        <v>0</v>
      </c>
      <c r="E40" s="97">
        <f>IF('[6]Discharge'!E38=0,0,IF(TRIM('[6]Discharge'!E38)="","",IF(COUNT(O6)=0,"",IF(O6=1,(((10^K4)*('[6]Discharge'!E38^N4))/100),((10^K4)*('[6]Discharge'!E38^N4))))))</f>
        <v>100.99990281189727</v>
      </c>
      <c r="F40" s="97">
        <f>IF('[6]Discharge'!F38=0,0,IF(TRIM('[6]Discharge'!F38)="","",IF(COUNT(O6)=0,"",IF(O6=1,(((10^K4)*('[6]Discharge'!F38^N4))/100),((10^K4)*('[6]Discharge'!F38^N4))))))</f>
        <v>0.015212548711232338</v>
      </c>
      <c r="G40" s="97">
        <f>IF('[6]Discharge'!G38=0,0,IF(TRIM('[6]Discharge'!G38)="","",IF(COUNT(O6)=0,"",IF(O6=1,(((10^K4)*('[6]Discharge'!G38^N4))/100),((10^K4)*('[6]Discharge'!G38^N4))))))</f>
        <v>86.55767791162003</v>
      </c>
      <c r="H40" s="97">
        <f>IF('[6]Discharge'!H38=0,0,IF(TRIM('[6]Discharge'!H38)="","",IF(COUNT(O6)=0,"",IF(O6=1,(((10^K4)*('[6]Discharge'!H38^N4))/100),((10^K4)*('[6]Discharge'!H38^N4))))))</f>
        <v>122.63242799402198</v>
      </c>
      <c r="I40" s="97">
        <f>IF('[6]Discharge'!I38=0,0,IF(TRIM('[6]Discharge'!I38)="","",IF(COUNT(O6)=0,"",IF(O6=1,(((10^K4)*('[6]Discharge'!I38^N4))/100),((10^K4)*('[6]Discharge'!I38^N4))))))</f>
        <v>11.42255227046986</v>
      </c>
      <c r="J40" s="97">
        <f>IF('[6]Discharge'!J38=0,0,IF(TRIM('[6]Discharge'!J38)="","",IF(COUNT(O6)=0,"",IF(O6=1,(((10^K4)*('[6]Discharge'!J38^N4))/100),((10^K4)*('[6]Discharge'!J38^N4))))))</f>
        <v>5.472144019492853</v>
      </c>
      <c r="K40" s="97">
        <f>IF('[6]Discharge'!K38=0,0,IF(TRIM('[6]Discharge'!K38)="","",IF(COUNT(O6)=0,"",IF(O6=1,(((10^K4)*('[6]Discharge'!K38^N4))/100),((10^K4)*('[6]Discharge'!K38^N4))))))</f>
        <v>0</v>
      </c>
      <c r="L40" s="97">
        <f>IF('[6]Discharge'!L38=0,0,IF(TRIM('[6]Discharge'!L38)="","",IF(COUNT(O6)=0,"",IF(O6=1,(((10^K4)*('[6]Discharge'!L38^N4))/100),((10^K4)*('[6]Discharge'!L38^N4))))))</f>
        <v>0</v>
      </c>
      <c r="M40" s="97">
        <f>IF('[6]Discharge'!M38=0,0,IF(TRIM('[6]Discharge'!M38)="","",IF(COUNT(O6)=0,"",IF(O6=1,(((10^K4)*('[6]Discharge'!M38^N4))/100),((10^K4)*('[6]Discharge'!M38^N4))))))</f>
        <v>0</v>
      </c>
      <c r="N40" s="97">
        <f>IF('[6]Discharge'!N38=0,0,IF(TRIM('[6]Discharge'!N38)="","",IF(COUNT(O6)=0,"",IF(O6=1,(((10^K4)*('[6]Discharge'!N38^N4))/100),((10^K4)*('[6]Discharge'!N38^N4))))))</f>
        <v>0</v>
      </c>
      <c r="O40" s="126">
        <f t="shared" si="0"/>
        <v>327.09991755621326</v>
      </c>
      <c r="P40" s="118"/>
      <c r="Q40" s="60"/>
    </row>
    <row r="41" spans="2:17" ht="21.75">
      <c r="B41" s="92">
        <v>29</v>
      </c>
      <c r="C41" s="97">
        <f>IF('[6]Discharge'!C39=0,0,IF(TRIM('[6]Discharge'!C39)="","",IF(COUNT(O6)=0,"",IF(O6=1,(((10^K4)*('[6]Discharge'!C39^N4))/100),((10^K4)*('[6]Discharge'!C39^N4))))))</f>
        <v>0</v>
      </c>
      <c r="D41" s="97">
        <f>IF('[6]Discharge'!D39=0,0,IF(TRIM('[6]Discharge'!D39)="","",IF(COUNT(O6)=0,"",IF(O6=1,(((10^K4)*('[6]Discharge'!D39^N4))/100),((10^K4)*('[6]Discharge'!D39^N4))))))</f>
        <v>0</v>
      </c>
      <c r="E41" s="97">
        <f>IF('[6]Discharge'!E39=0,0,IF(TRIM('[6]Discharge'!E39)="","",IF(COUNT(O6)=0,"",IF(O6=1,(((10^K4)*('[6]Discharge'!E39^N4))/100),((10^K4)*('[6]Discharge'!E39^N4))))))</f>
        <v>8.964122242810028</v>
      </c>
      <c r="F41" s="97">
        <f>IF('[6]Discharge'!F39=0,0,IF(TRIM('[6]Discharge'!F39)="","",IF(COUNT(O6)=0,"",IF(O6=1,(((10^K4)*('[6]Discharge'!F39^N4))/100),((10^K4)*('[6]Discharge'!F39^N4))))))</f>
        <v>0.010146360956273527</v>
      </c>
      <c r="G41" s="97">
        <f>IF('[6]Discharge'!G39=0,0,IF(TRIM('[6]Discharge'!G39)="","",IF(COUNT(O6)=0,"",IF(O6=1,(((10^K4)*('[6]Discharge'!G39^N4))/100),((10^K4)*('[6]Discharge'!G39^N4))))))</f>
        <v>111.58071402502226</v>
      </c>
      <c r="H41" s="97">
        <f>IF('[6]Discharge'!H39=0,0,IF(TRIM('[6]Discharge'!H39)="","",IF(COUNT(O6)=0,"",IF(O6=1,(((10^K4)*('[6]Discharge'!H39^N4))/100),((10^K4)*('[6]Discharge'!H39^N4))))))</f>
        <v>69.19583237481604</v>
      </c>
      <c r="I41" s="97">
        <f>IF('[6]Discharge'!I39=0,0,IF(TRIM('[6]Discharge'!I39)="","",IF(COUNT(O6)=0,"",IF(O6=1,(((10^K4)*('[6]Discharge'!I39^N4))/100),((10^K4)*('[6]Discharge'!I39^N4))))))</f>
        <v>13.673226611539144</v>
      </c>
      <c r="J41" s="97">
        <f>IF('[6]Discharge'!J39=0,0,IF(TRIM('[6]Discharge'!J39)="","",IF(COUNT(O6)=0,"",IF(O6=1,(((10^K4)*('[6]Discharge'!J39^N4))/100),((10^K4)*('[6]Discharge'!J39^N4))))))</f>
        <v>4.867269408607363</v>
      </c>
      <c r="K41" s="97">
        <f>IF('[6]Discharge'!K39=0,0,IF(TRIM('[6]Discharge'!K39)="","",IF(COUNT(O6)=0,"",IF(O6=1,(((10^K4)*('[6]Discharge'!K39^N4))/100),((10^K4)*('[6]Discharge'!K39^N4))))))</f>
        <v>0</v>
      </c>
      <c r="L41" s="97">
        <f>IF('[6]Discharge'!L39=0,0,IF(TRIM('[6]Discharge'!L39)="","",IF(COUNT(O6)=0,"",IF(O6=1,(((10^K4)*('[6]Discharge'!L39^N4))/100),((10^K4)*('[6]Discharge'!L39^N4))))))</f>
        <v>0</v>
      </c>
      <c r="M41" s="97">
        <f>IF('[6]Discharge'!M39=0,0,IF(TRIM('[6]Discharge'!M39)="","",IF(COUNT(O6)=0,"",IF(O6=1,(((10^K4)*('[6]Discharge'!M39^N4))/100),((10^K4)*('[6]Discharge'!M39^N4))))))</f>
      </c>
      <c r="N41" s="97">
        <f>IF('[6]Discharge'!N39=0,0,IF(TRIM('[6]Discharge'!N39)="","",IF(COUNT(O6)=0,"",IF(O6=1,(((10^K4)*('[6]Discharge'!N39^N4))/100),((10^K4)*('[6]Discharge'!N39^N4))))))</f>
        <v>0</v>
      </c>
      <c r="O41" s="126">
        <f t="shared" si="0"/>
        <v>208.29131102375112</v>
      </c>
      <c r="P41" s="118"/>
      <c r="Q41" s="60"/>
    </row>
    <row r="42" spans="2:17" ht="21.75">
      <c r="B42" s="92">
        <v>30</v>
      </c>
      <c r="C42" s="97">
        <f>IF('[6]Discharge'!C40=0,0,IF(TRIM('[6]Discharge'!C40)="","",IF(COUNT(O6)=0,"",IF(O6=1,(((10^K4)*('[6]Discharge'!C40^N4))/100),((10^K4)*('[6]Discharge'!C40^N4))))))</f>
        <v>0</v>
      </c>
      <c r="D42" s="97">
        <f>IF('[6]Discharge'!D40=0,0,IF(TRIM('[6]Discharge'!D40)="","",IF(COUNT(O6)=0,"",IF(O6=1,(((10^K4)*('[6]Discharge'!D40^N4))/100),((10^K4)*('[6]Discharge'!D40^N4))))))</f>
        <v>0</v>
      </c>
      <c r="E42" s="97">
        <f>IF('[6]Discharge'!E40=0,0,IF(TRIM('[6]Discharge'!E40)="","",IF(COUNT(O6)=0,"",IF(O6=1,(((10^K4)*('[6]Discharge'!E40^N4))/100),((10^K4)*('[6]Discharge'!E40^N4))))))</f>
        <v>4.36424174307247</v>
      </c>
      <c r="F42" s="97">
        <f>IF('[6]Discharge'!F40=0,0,IF(TRIM('[6]Discharge'!F40)="","",IF(COUNT(O6)=0,"",IF(O6=1,(((10^K4)*('[6]Discharge'!F40^N4))/100),((10^K4)*('[6]Discharge'!F40^N4))))))</f>
        <v>0.044210108284604435</v>
      </c>
      <c r="G42" s="97">
        <f>IF('[6]Discharge'!G40=0,0,IF(TRIM('[6]Discharge'!G40)="","",IF(COUNT(O6)=0,"",IF(O6=1,(((10^K4)*('[6]Discharge'!G40^N4))/100),((10^K4)*('[6]Discharge'!G40^N4))))))</f>
        <v>293.3363953221426</v>
      </c>
      <c r="H42" s="97">
        <f>IF('[6]Discharge'!H40=0,0,IF(TRIM('[6]Discharge'!H40)="","",IF(COUNT(O6)=0,"",IF(O6=1,(((10^K4)*('[6]Discharge'!H40^N4))/100),((10^K4)*('[6]Discharge'!H40^N4))))))</f>
        <v>45.466793877166246</v>
      </c>
      <c r="I42" s="97">
        <f>IF('[6]Discharge'!I40=0,0,IF(TRIM('[6]Discharge'!I40)="","",IF(COUNT(O6)=0,"",IF(O6=1,(((10^K4)*('[6]Discharge'!I40^N4))/100),((10^K4)*('[6]Discharge'!I40^N4))))))</f>
        <v>19.80377805990627</v>
      </c>
      <c r="J42" s="97">
        <f>IF('[6]Discharge'!J40=0,0,IF(TRIM('[6]Discharge'!J40)="","",IF(COUNT(O6)=0,"",IF(O6=1,(((10^K4)*('[6]Discharge'!J40^N4))/100),((10^K4)*('[6]Discharge'!J40^N4))))))</f>
        <v>4.36424174307247</v>
      </c>
      <c r="K42" s="97">
        <f>IF('[6]Discharge'!K40=0,0,IF(TRIM('[6]Discharge'!K40)="","",IF(COUNT(O6)=0,"",IF(O6=1,(((10^K4)*('[6]Discharge'!K40^N4))/100),((10^K4)*('[6]Discharge'!K40^N4))))))</f>
        <v>0</v>
      </c>
      <c r="L42" s="97">
        <f>IF('[6]Discharge'!L40=0,0,IF(TRIM('[6]Discharge'!L40)="","",IF(COUNT(O6)=0,"",IF(O6=1,(((10^K4)*('[6]Discharge'!L40^N4))/100),((10^K4)*('[6]Discharge'!L40^N4))))))</f>
        <v>0</v>
      </c>
      <c r="M42" s="97"/>
      <c r="N42" s="97">
        <f>IF('[6]Discharge'!N40=0,0,IF(TRIM('[6]Discharge'!N40)="","",IF(COUNT(O6)=0,"",IF(O6=1,(((10^K4)*('[6]Discharge'!N40^N4))/100),((10^K4)*('[6]Discharge'!N40^N4))))))</f>
        <v>0</v>
      </c>
      <c r="O42" s="126">
        <f>IF(AND(C42="",D42="",E42="",F42="",G42="",H42="",I42="",J42="",K42="",L42="",M42="",N42=""),"",SUM(C42:N42))</f>
        <v>367.3796608536447</v>
      </c>
      <c r="P42" s="118"/>
      <c r="Q42" s="60"/>
    </row>
    <row r="43" spans="2:17" ht="21.75">
      <c r="B43" s="92">
        <v>31</v>
      </c>
      <c r="C43" s="97"/>
      <c r="D43" s="97">
        <f>IF('[6]Discharge'!D41=0,0,IF(TRIM('[6]Discharge'!D41)="","",IF(COUNT(O6)=0,"",IF(O6=1,(((10^K4)*('[6]Discharge'!D41^N4))/100),((10^K4)*('[6]Discharge'!D41^N4))))))</f>
        <v>0</v>
      </c>
      <c r="E43" s="97"/>
      <c r="F43" s="97">
        <f>IF('[6]Discharge'!F41=0,0,IF(TRIM('[6]Discharge'!F41)="","",IF(COUNT(O6)=0,"",IF(O6=1,(((10^K4)*('[6]Discharge'!F41^N4))/100),((10^K4)*('[6]Discharge'!F41^N4))))))</f>
        <v>0.044210108284604435</v>
      </c>
      <c r="G43" s="97">
        <f>IF('[6]Discharge'!G41=0,0,IF(TRIM('[6]Discharge'!G41)="","",IF(COUNT(O6)=0,"",IF(O6=1,(((10^K4)*('[6]Discharge'!G41^N4))/100),((10^K4)*('[6]Discharge'!G41^N4))))))</f>
        <v>91.1690323973741</v>
      </c>
      <c r="H43" s="97"/>
      <c r="I43" s="97">
        <f>IF('[6]Discharge'!I41=0,0,IF(TRIM('[6]Discharge'!I41)="","",IF(COUNT(O6)=0,"",IF(O6=1,(((10^K4)*('[6]Discharge'!I41^N4))/100),((10^K4)*('[6]Discharge'!I41^N4))))))</f>
        <v>26.93338718792462</v>
      </c>
      <c r="J43" s="97"/>
      <c r="K43" s="97">
        <f>IF('[6]Discharge'!K41=0,0,IF(TRIM('[6]Discharge'!K41)="","",IF(COUNT(O6)=0,"",IF(O6=1,(((10^K4)*('[6]Discharge'!K41^N4))/100),((10^K4)*('[6]Discharge'!K41^N4))))))</f>
        <v>0</v>
      </c>
      <c r="L43" s="97">
        <f>IF(TRIM('[6]Discharge'!L41)="","",IF(COUNT(O6)=0,"",IF(O6=1,(((10^K4)*('[6]Discharge'!L41^N4))/100),((10^K4)*('[6]Discharge'!L41^N4)))))</f>
        <v>0</v>
      </c>
      <c r="M43" s="97"/>
      <c r="N43" s="97">
        <f>IF('[6]Discharge'!N41=0,0,IF(TRIM('[6]Discharge'!N41)="","",IF(COUNT(O6)=0,"",IF(O6=1,(((10^K4)*('[6]Discharge'!N41^N4))/100),((10^K4)*('[6]Discharge'!N41^N4))))))</f>
        <v>0</v>
      </c>
      <c r="O43" s="126">
        <f t="shared" si="0"/>
        <v>118.14662969358332</v>
      </c>
      <c r="P43" s="118"/>
      <c r="Q43" s="60"/>
    </row>
    <row r="44" spans="2:17" ht="21.7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8"/>
      <c r="Q44" s="60"/>
    </row>
    <row r="45" spans="2:17" ht="21.75">
      <c r="B45" s="78" t="s">
        <v>88</v>
      </c>
      <c r="C45" s="97">
        <f>IF(COUNT(C11:C43)=0,"",SUM(C11:C43))</f>
        <v>0</v>
      </c>
      <c r="D45" s="97">
        <f aca="true" t="shared" si="1" ref="D45:M45">IF(COUNT(D11:D43)=0,"",SUM(D11:D43))</f>
        <v>0</v>
      </c>
      <c r="E45" s="97">
        <f t="shared" si="1"/>
        <v>2037.185269471063</v>
      </c>
      <c r="F45" s="97">
        <f t="shared" si="1"/>
        <v>18.78629136225128</v>
      </c>
      <c r="G45" s="97">
        <f t="shared" si="1"/>
        <v>37688.24381558325</v>
      </c>
      <c r="H45" s="97">
        <f t="shared" si="1"/>
        <v>4384.768308110499</v>
      </c>
      <c r="I45" s="97">
        <f t="shared" si="1"/>
        <v>826.3417534336537</v>
      </c>
      <c r="J45" s="97">
        <f t="shared" si="1"/>
        <v>427.3204340195665</v>
      </c>
      <c r="K45" s="97">
        <f t="shared" si="1"/>
        <v>54.82801358020755</v>
      </c>
      <c r="L45" s="97">
        <f t="shared" si="1"/>
        <v>0</v>
      </c>
      <c r="M45" s="97">
        <f t="shared" si="1"/>
        <v>0</v>
      </c>
      <c r="N45" s="97">
        <f>IF(COUNT(N11:N43)=0,"",SUM(N11:N43))</f>
        <v>0</v>
      </c>
      <c r="O45" s="126">
        <f>IF(COUNT(C45:N45)=0,"",SUM(C45:N45))</f>
        <v>45437.47388556049</v>
      </c>
      <c r="P45" s="118"/>
      <c r="Q45" s="100" t="s">
        <v>94</v>
      </c>
    </row>
    <row r="46" spans="2:17" ht="21.75">
      <c r="B46" s="78" t="s">
        <v>90</v>
      </c>
      <c r="C46" s="97">
        <f>IF(COUNT(C11:C43)=0,"",AVERAGE(C11:C43))</f>
        <v>0</v>
      </c>
      <c r="D46" s="97">
        <f aca="true" t="shared" si="2" ref="D46:N46">IF(COUNT(D11:D43)=0,"",AVERAGE(D11:D43))</f>
        <v>0</v>
      </c>
      <c r="E46" s="97">
        <f t="shared" si="2"/>
        <v>67.90617564903543</v>
      </c>
      <c r="F46" s="97">
        <f t="shared" si="2"/>
        <v>0.6060093987822993</v>
      </c>
      <c r="G46" s="97">
        <f t="shared" si="2"/>
        <v>1215.7498005026855</v>
      </c>
      <c r="H46" s="97">
        <f t="shared" si="2"/>
        <v>146.1589436036833</v>
      </c>
      <c r="I46" s="97">
        <f t="shared" si="2"/>
        <v>26.65618559463399</v>
      </c>
      <c r="J46" s="97">
        <f t="shared" si="2"/>
        <v>14.244014467318884</v>
      </c>
      <c r="K46" s="97">
        <f t="shared" si="2"/>
        <v>1.768645599361534</v>
      </c>
      <c r="L46" s="97">
        <f t="shared" si="2"/>
        <v>0</v>
      </c>
      <c r="M46" s="97">
        <f t="shared" si="2"/>
        <v>0</v>
      </c>
      <c r="N46" s="97">
        <f t="shared" si="2"/>
        <v>0</v>
      </c>
      <c r="O46" s="126">
        <f>IF(COUNT(C46:N46)=0,"",SUM(C46:N46))</f>
        <v>1473.089774815501</v>
      </c>
      <c r="P46" s="118"/>
      <c r="Q46" s="60"/>
    </row>
    <row r="47" spans="2:17" ht="21.75">
      <c r="B47" s="78" t="s">
        <v>91</v>
      </c>
      <c r="C47" s="97">
        <f>IF(COUNT(C11:C43)=0,"",MAX(C11:C43))</f>
        <v>0</v>
      </c>
      <c r="D47" s="97">
        <f aca="true" t="shared" si="3" ref="D47:N47">IF(COUNT(D11:D43)=0,"",MAX(D11:D43))</f>
        <v>0</v>
      </c>
      <c r="E47" s="97">
        <f t="shared" si="3"/>
        <v>1131.2693589581247</v>
      </c>
      <c r="F47" s="97">
        <f t="shared" si="3"/>
        <v>9.753868946311453</v>
      </c>
      <c r="G47" s="97">
        <f t="shared" si="3"/>
        <v>16350.460612239585</v>
      </c>
      <c r="H47" s="97">
        <f t="shared" si="3"/>
        <v>538.9005361631831</v>
      </c>
      <c r="I47" s="97">
        <f t="shared" si="3"/>
        <v>57.32994989705989</v>
      </c>
      <c r="J47" s="97">
        <f t="shared" si="3"/>
        <v>48.110564614873844</v>
      </c>
      <c r="K47" s="97">
        <f t="shared" si="3"/>
        <v>4.36424174307247</v>
      </c>
      <c r="L47" s="97">
        <f t="shared" si="3"/>
        <v>0</v>
      </c>
      <c r="M47" s="97">
        <f t="shared" si="3"/>
        <v>0</v>
      </c>
      <c r="N47" s="97">
        <f t="shared" si="3"/>
        <v>0</v>
      </c>
      <c r="O47" s="126">
        <f>IF(COUNT(C47:N47)=0,"",MAX(C47:N47))</f>
        <v>16350.460612239585</v>
      </c>
      <c r="P47" s="118"/>
      <c r="Q47" s="60"/>
    </row>
    <row r="48" spans="2:17" ht="21.75">
      <c r="B48" s="78" t="s">
        <v>92</v>
      </c>
      <c r="C48" s="97">
        <f>IF(COUNT(C11:C43)=0,"",MIN(C11:C43))</f>
        <v>0</v>
      </c>
      <c r="D48" s="97">
        <f aca="true" t="shared" si="4" ref="D48:N48">IF(COUNT(D11:D43)=0,"",MIN(D11:D43))</f>
        <v>0</v>
      </c>
      <c r="E48" s="97">
        <f t="shared" si="4"/>
        <v>0</v>
      </c>
      <c r="F48" s="97">
        <f t="shared" si="4"/>
        <v>0.006019307101190836</v>
      </c>
      <c r="G48" s="97">
        <f t="shared" si="4"/>
        <v>0.03570094815664593</v>
      </c>
      <c r="H48" s="97">
        <f t="shared" si="4"/>
        <v>33.2655373620766</v>
      </c>
      <c r="I48" s="97">
        <f t="shared" si="4"/>
        <v>11.42255227046986</v>
      </c>
      <c r="J48" s="97">
        <f t="shared" si="4"/>
        <v>4.36424174307247</v>
      </c>
      <c r="K48" s="97">
        <f t="shared" si="4"/>
        <v>0</v>
      </c>
      <c r="L48" s="97">
        <f t="shared" si="4"/>
        <v>0</v>
      </c>
      <c r="M48" s="97">
        <f t="shared" si="4"/>
        <v>0</v>
      </c>
      <c r="N48" s="97">
        <f t="shared" si="4"/>
        <v>0</v>
      </c>
      <c r="O48" s="126">
        <f>IF(COUNT(C48:N48)=0,"",MIN(C48:N48))</f>
        <v>0</v>
      </c>
      <c r="P48" s="118"/>
      <c r="Q48" s="60"/>
    </row>
    <row r="49" spans="1:17" ht="21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heetProtection/>
  <mergeCells count="51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984251968503937" right="0.5118110236220472" top="0.7480314960629921" bottom="0.7480314960629921" header="0.31496062992125984" footer="0.31496062992125984"/>
  <pageSetup orientation="portrait" paperSize="9" scale="6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9" max="9" width="9.421875" style="0" customWidth="1"/>
    <col min="15" max="15" width="9.57421875" style="0" customWidth="1"/>
  </cols>
  <sheetData>
    <row r="1" spans="1:14" ht="21.75">
      <c r="A1" s="128" t="s">
        <v>60</v>
      </c>
      <c r="B1" s="129"/>
      <c r="C1" s="130" t="str">
        <f>'[7]c-form'!AG4</f>
        <v>Ban Mang,  Chiang Muan, Phayao,Y.24</v>
      </c>
      <c r="D1" s="130"/>
      <c r="E1" s="130"/>
      <c r="F1" s="130"/>
      <c r="G1" s="130"/>
      <c r="H1" s="130"/>
      <c r="I1" s="130"/>
      <c r="J1" s="130"/>
      <c r="K1" s="79"/>
      <c r="M1" s="128" t="s">
        <v>61</v>
      </c>
      <c r="N1" s="129"/>
    </row>
    <row r="2" spans="1:14" ht="21.75">
      <c r="A2" s="128" t="s">
        <v>62</v>
      </c>
      <c r="B2" s="129"/>
      <c r="C2" s="130" t="str">
        <f>'[7]c-form'!AG3</f>
        <v>Nam Pi</v>
      </c>
      <c r="D2" s="130"/>
      <c r="E2" s="130"/>
      <c r="F2" s="130"/>
      <c r="G2" s="130"/>
      <c r="H2" s="80"/>
      <c r="I2" s="80"/>
      <c r="J2" s="80"/>
      <c r="K2" s="79"/>
      <c r="M2" s="81" t="s">
        <v>63</v>
      </c>
      <c r="N2" s="82"/>
    </row>
    <row r="3" spans="1:14" ht="21.75">
      <c r="A3" s="78" t="s">
        <v>64</v>
      </c>
      <c r="B3" s="78"/>
      <c r="C3" s="130" t="str">
        <f>'[7]c-form'!AH3</f>
        <v>Yom</v>
      </c>
      <c r="D3" s="130"/>
      <c r="E3" s="130"/>
      <c r="F3" s="130"/>
      <c r="G3" s="130"/>
      <c r="H3" s="80"/>
      <c r="I3" s="80"/>
      <c r="J3" s="80"/>
      <c r="K3" s="79"/>
      <c r="M3" s="128" t="s">
        <v>65</v>
      </c>
      <c r="N3" s="128"/>
    </row>
    <row r="4" spans="1:15" ht="21.75">
      <c r="A4" s="81" t="s">
        <v>66</v>
      </c>
      <c r="B4" s="83"/>
      <c r="C4" s="131" t="str">
        <f>'[7]c-form'!AI3</f>
        <v>Yom</v>
      </c>
      <c r="D4" s="131"/>
      <c r="E4" s="131"/>
      <c r="F4" s="131"/>
      <c r="G4" s="131"/>
      <c r="J4" s="85" t="s">
        <v>67</v>
      </c>
      <c r="K4" s="132">
        <v>0.36986495785622897</v>
      </c>
      <c r="L4" s="133"/>
      <c r="M4" s="101" t="s">
        <v>68</v>
      </c>
      <c r="N4" s="134">
        <v>1.7955</v>
      </c>
      <c r="O4" s="135"/>
    </row>
    <row r="5" spans="1:17" ht="21.75">
      <c r="A5" s="81"/>
      <c r="B5" s="83"/>
      <c r="C5" s="84"/>
      <c r="D5" s="84"/>
      <c r="E5" s="84"/>
      <c r="F5" s="84"/>
      <c r="G5" s="84"/>
      <c r="J5" s="136" t="s">
        <v>69</v>
      </c>
      <c r="K5" s="137"/>
      <c r="L5" s="87">
        <v>2021</v>
      </c>
      <c r="M5" s="86" t="s">
        <v>70</v>
      </c>
      <c r="N5" s="87">
        <v>2021</v>
      </c>
      <c r="O5" s="102" t="s">
        <v>71</v>
      </c>
      <c r="P5" s="88">
        <v>26</v>
      </c>
      <c r="Q5" s="89" t="s">
        <v>72</v>
      </c>
    </row>
    <row r="6" spans="1:15" ht="21.75">
      <c r="A6" s="81"/>
      <c r="B6" s="83"/>
      <c r="C6" s="84"/>
      <c r="D6" s="84"/>
      <c r="E6" s="84"/>
      <c r="F6" s="84"/>
      <c r="G6" s="84"/>
      <c r="H6" s="128" t="str">
        <f>IF(TRIM('[7]c-form'!AJ3)&lt;&gt;"","Water  Year   "&amp;'[7]c-form'!AJ3,"Water  Year   ")</f>
        <v>Water  Year   2021</v>
      </c>
      <c r="I6" s="128"/>
      <c r="J6" s="90"/>
      <c r="N6" s="91" t="s">
        <v>73</v>
      </c>
      <c r="O6" s="48">
        <v>0</v>
      </c>
    </row>
    <row r="7" spans="2:15" ht="21.75">
      <c r="B7" s="138" t="str">
        <f>IF(TRIM('[7]c-form'!AJ3)&lt;&gt;"","Suspended Sediment, in Tons per Day, Water Year April 1, "&amp;'[7]c-form'!AJ3&amp;" to March 31,  "&amp;'[7]c-form'!AJ3+1,"Suspended Sediment, in  Tons per Day, Water Year April 1,         to March 31,  ")</f>
        <v>Suspended Sediment, in Tons per Day, Water Year April 1, 2021 to March 31,  2022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2:11" ht="21.75">
      <c r="B8" s="93"/>
      <c r="C8" s="79"/>
      <c r="D8" s="79"/>
      <c r="E8" s="79"/>
      <c r="F8" s="79"/>
      <c r="G8" s="79"/>
      <c r="H8" s="79"/>
      <c r="I8" s="79"/>
      <c r="J8" s="79"/>
      <c r="K8" s="79"/>
    </row>
    <row r="9" spans="1:17" ht="23.25">
      <c r="A9" s="94"/>
      <c r="B9" s="95" t="s">
        <v>74</v>
      </c>
      <c r="C9" s="96" t="s">
        <v>75</v>
      </c>
      <c r="D9" s="96" t="s">
        <v>76</v>
      </c>
      <c r="E9" s="96" t="s">
        <v>77</v>
      </c>
      <c r="F9" s="96" t="s">
        <v>78</v>
      </c>
      <c r="G9" s="96" t="s">
        <v>79</v>
      </c>
      <c r="H9" s="96" t="s">
        <v>80</v>
      </c>
      <c r="I9" s="96" t="s">
        <v>81</v>
      </c>
      <c r="J9" s="96" t="s">
        <v>82</v>
      </c>
      <c r="K9" s="96" t="s">
        <v>83</v>
      </c>
      <c r="L9" s="96" t="s">
        <v>84</v>
      </c>
      <c r="M9" s="96" t="s">
        <v>85</v>
      </c>
      <c r="N9" s="96" t="s">
        <v>86</v>
      </c>
      <c r="O9" s="127" t="s">
        <v>87</v>
      </c>
      <c r="P9" s="120"/>
      <c r="Q9" s="94"/>
    </row>
    <row r="11" spans="2:17" ht="21.75">
      <c r="B11" s="92">
        <v>1</v>
      </c>
      <c r="C11" s="97">
        <f>IF('[7]Discharge'!C9=0,0,IF(TRIM('[7]Discharge'!C9)="","",IF(COUNT(O6)=0,"",IF(O6=1,(((10^K4)*('[7]Discharge'!C9^N4))/100),((10^K4)*('[7]Discharge'!C9^N4))))))</f>
        <v>0.8010989579978697</v>
      </c>
      <c r="D11" s="97">
        <f>IF('[7]Discharge'!D9=0,0,IF(TRIM('[7]Discharge'!D9)="","",IF(COUNT(O6)=0,"",IF(O6=1,(((10^K4)*('[7]Discharge'!D9^N4))/100),((10^K4)*('[7]Discharge'!D9^N4))))))</f>
        <v>50.0248928227989</v>
      </c>
      <c r="E11" s="97">
        <f>IF('[7]Discharge'!E9=0,0,IF(TRIM('[7]Discharge'!E9)="","",IF(COUNT(O6)=0,"",IF(O6=1,(((10^K4)*('[7]Discharge'!E9^N4))/100),((10^K4)*('[7]Discharge'!E9^N4))))))</f>
        <v>2.514480769724333</v>
      </c>
      <c r="F11" s="97">
        <f>IF('[7]Discharge'!F9=0,0,IF(TRIM('[7]Discharge'!F9)="","",IF(COUNT(O6)=0,"",IF(O6=1,(((10^K4)*('[7]Discharge'!F9^N4))/100),((10^K4)*('[7]Discharge'!F9^N4))))))</f>
        <v>1.3980974908067492</v>
      </c>
      <c r="G11" s="97">
        <f>IF('[7]Discharge'!G9=0,0,IF(TRIM('[7]Discharge'!G9)="","",IF(COUNT(O6)=0,"",IF(O6=1,(((10^K4)*('[7]Discharge'!G9^N4))/100),((10^K4)*('[7]Discharge'!G9^N4))))))</f>
        <v>9.418427736654797</v>
      </c>
      <c r="H11" s="97">
        <f>IF('[7]Discharge'!H9=0,0,IF(TRIM('[7]Discharge'!H9)="","",IF(COUNT(O6)=0,"",IF(O6=1,(((10^K4)*('[7]Discharge'!H9^N4))/100),((10^K4)*('[7]Discharge'!H9^N4))))))</f>
        <v>5.572488314874645</v>
      </c>
      <c r="I11" s="97">
        <f>IF('[7]Discharge'!I9=0,0,IF(TRIM('[7]Discharge'!I9)="","",IF(COUNT(O6)=0,"",IF(O6=1,(((10^K4)*('[7]Discharge'!I9^N4))/100),((10^K4)*('[7]Discharge'!I9^N4))))))</f>
        <v>73.80186407810615</v>
      </c>
      <c r="J11" s="97">
        <f>IF('[7]Discharge'!J9=0,0,IF(TRIM('[7]Discharge'!J9)="","",IF(COUNT(O6)=0,"",IF(O6=1,(((10^K4)*('[7]Discharge'!J9^N4))/100),((10^K4)*('[7]Discharge'!J9^N4))))))</f>
        <v>685.8813503425099</v>
      </c>
      <c r="K11" s="97">
        <f>IF('[7]Discharge'!K9=0,0,IF(TRIM('[7]Discharge'!K9)="","",IF(COUNT(O6)=0,"",IF(O6=1,(((10^K4)*('[7]Discharge'!K9^N4))/100),((10^K4)*('[7]Discharge'!K9^N4))))))</f>
        <v>0.20866499734141392</v>
      </c>
      <c r="L11" s="97">
        <f>IF('[7]Discharge'!L9=0,0,IF(TRIM('[7]Discharge'!L9)="","",IF(COUNT(O6)=0,"",IF(O6=1,(((10^K4)*('[7]Discharge'!L9^N4))/100),((10^K4)*('[7]Discharge'!L9^N4))))))</f>
        <v>1.2670662497761744</v>
      </c>
      <c r="M11" s="97">
        <f>IF('[7]Discharge'!M9=0,0,IF(TRIM('[7]Discharge'!M9)="","",IF(COUNT(O6)=0,"",IF(O6=1,(((10^K4)*('[7]Discharge'!M9^N4))/100),((10^K4)*('[7]Discharge'!M9^N4))))))</f>
        <v>1.08131166898465</v>
      </c>
      <c r="N11" s="97">
        <f>IF('[7]Discharge'!N9=0,0,IF(TRIM('[7]Discharge'!N9)="","",IF(COUNT(O6)=0,"",IF(O6=1,(((10^K4)*('[7]Discharge'!N9^N4))/100),((10^K4)*('[7]Discharge'!N9^N4))))))</f>
        <v>1.0516254824041134</v>
      </c>
      <c r="O11" s="126">
        <f>IF(AND(C11="",D11="",E11="",F11="",G11="",H11="",I11="",J11="",K11="",L11="",M11="",N11=""),"",SUM(C11:N11))</f>
        <v>833.0213689119796</v>
      </c>
      <c r="P11" s="118"/>
      <c r="Q11" s="60"/>
    </row>
    <row r="12" spans="2:17" ht="21.75">
      <c r="B12" s="92">
        <v>2</v>
      </c>
      <c r="C12" s="97">
        <f>IF('[7]Discharge'!C10=0,0,IF(TRIM('[7]Discharge'!C10)="","",IF(COUNT(O6)=0,"",IF(O6=1,(((10^K4)*('[7]Discharge'!C10^N4))/100),((10^K4)*('[7]Discharge'!C10^N4))))))</f>
        <v>0.7751360823182665</v>
      </c>
      <c r="D12" s="97">
        <f>IF('[7]Discharge'!D10=0,0,IF(TRIM('[7]Discharge'!D10)="","",IF(COUNT(O6)=0,"",IF(O6=1,(((10^K4)*('[7]Discharge'!D10^N4))/100),((10^K4)*('[7]Discharge'!D10^N4))))))</f>
        <v>4.287832837574506</v>
      </c>
      <c r="E12" s="97">
        <f>IF('[7]Discharge'!E10=0,0,IF(TRIM('[7]Discharge'!E10)="","",IF(COUNT(O6)=0,"",IF(O6=1,(((10^K4)*('[7]Discharge'!E10^N4))/100),((10^K4)*('[7]Discharge'!E10^N4))))))</f>
        <v>1.2352034292290752</v>
      </c>
      <c r="F12" s="97">
        <f>IF('[7]Discharge'!F10=0,0,IF(TRIM('[7]Discharge'!F10)="","",IF(COUNT(O6)=0,"",IF(O6=1,(((10^K4)*('[7]Discharge'!F10^N4))/100),((10^K4)*('[7]Discharge'!F10^N4))))))</f>
        <v>1.7875447672042026</v>
      </c>
      <c r="G12" s="97">
        <f>IF('[7]Discharge'!G10=0,0,IF(TRIM('[7]Discharge'!G10)="","",IF(COUNT(O6)=0,"",IF(O6=1,(((10^K4)*('[7]Discharge'!G10^N4))/100),((10^K4)*('[7]Discharge'!G10^N4))))))</f>
        <v>4.911544313262773</v>
      </c>
      <c r="H12" s="97">
        <f>IF('[7]Discharge'!H10=0,0,IF(TRIM('[7]Discharge'!H10)="","",IF(COUNT(O6)=0,"",IF(O6=1,(((10^K4)*('[7]Discharge'!H10^N4))/100),((10^K4)*('[7]Discharge'!H10^N4))))))</f>
        <v>121.11763543349608</v>
      </c>
      <c r="I12" s="97">
        <f>IF('[7]Discharge'!I10=0,0,IF(TRIM('[7]Discharge'!I10)="","",IF(COUNT(O6)=0,"",IF(O6=1,(((10^K4)*('[7]Discharge'!I10^N4))/100),((10^K4)*('[7]Discharge'!I10^N4))))))</f>
        <v>111.62383186570446</v>
      </c>
      <c r="J12" s="97">
        <f>IF('[7]Discharge'!J10=0,0,IF(TRIM('[7]Discharge'!J10)="","",IF(COUNT(O6)=0,"",IF(O6=1,(((10^K4)*('[7]Discharge'!J10^N4))/100),((10^K4)*('[7]Discharge'!J10^N4))))))</f>
        <v>230.52545607792314</v>
      </c>
      <c r="K12" s="97">
        <f>IF('[7]Discharge'!K10=0,0,IF(TRIM('[7]Discharge'!K10)="","",IF(COUNT(O6)=0,"",IF(O6=1,(((10^K4)*('[7]Discharge'!K10^N4))/100),((10^K4)*('[7]Discharge'!K10^N4))))))</f>
        <v>0.26979641260707515</v>
      </c>
      <c r="L12" s="97">
        <f>IF('[7]Discharge'!L10=0,0,IF(TRIM('[7]Discharge'!L10)="","",IF(COUNT(O6)=0,"",IF(O6=1,(((10^K4)*('[7]Discharge'!L10^N4))/100),((10^K4)*('[7]Discharge'!L10^N4))))))</f>
        <v>1.2670662497761744</v>
      </c>
      <c r="M12" s="97">
        <f>IF('[7]Discharge'!M10=0,0,IF(TRIM('[7]Discharge'!M10)="","",IF(COUNT(O6)=0,"",IF(O6=1,(((10^K4)*('[7]Discharge'!M10^N4))/100),((10^K4)*('[7]Discharge'!M10^N4))))))</f>
        <v>1.0223060110334836</v>
      </c>
      <c r="N12" s="97">
        <f>IF('[7]Discharge'!N10=0,0,IF(TRIM('[7]Discharge'!N10)="","",IF(COUNT(O6)=0,"",IF(O6=1,(((10^K4)*('[7]Discharge'!N10^N4))/100),((10^K4)*('[7]Discharge'!N10^N4))))))</f>
        <v>0.8541580951809337</v>
      </c>
      <c r="O12" s="126">
        <f aca="true" t="shared" si="0" ref="O12:O43">IF(AND(C12="",D12="",E12="",F12="",G12="",H12="",I12="",J12="",K12="",L12="",M12="",N12=""),"",SUM(C12:N12))</f>
        <v>479.6775115753102</v>
      </c>
      <c r="P12" s="118"/>
      <c r="Q12" s="60"/>
    </row>
    <row r="13" spans="2:17" ht="21.75">
      <c r="B13" s="92">
        <v>3</v>
      </c>
      <c r="C13" s="97">
        <f>IF('[7]Discharge'!C11=0,0,IF(TRIM('[7]Discharge'!C11)="","",IF(COUNT(O6)=0,"",IF(O6=1,(((10^K4)*('[7]Discharge'!C11^N4))/100),((10^K4)*('[7]Discharge'!C11^N4))))))</f>
        <v>0.7495528878310679</v>
      </c>
      <c r="D13" s="97">
        <f>IF('[7]Discharge'!D11=0,0,IF(TRIM('[7]Discharge'!D11)="","",IF(COUNT(O6)=0,"",IF(O6=1,(((10^K4)*('[7]Discharge'!D11^N4))/100),((10^K4)*('[7]Discharge'!D11^N4))))))</f>
        <v>2.780900973043648</v>
      </c>
      <c r="E13" s="97">
        <f>IF('[7]Discharge'!E11=0,0,IF(TRIM('[7]Discharge'!E11)="","",IF(COUNT(O6)=0,"",IF(O6=1,(((10^K4)*('[7]Discharge'!E11^N4))/100),((10^K4)*('[7]Discharge'!E11^N4))))))</f>
        <v>0.8010989579978697</v>
      </c>
      <c r="F13" s="97">
        <f>IF('[7]Discharge'!F11=0,0,IF(TRIM('[7]Discharge'!F11)="","",IF(COUNT(O6)=0,"",IF(O6=1,(((10^K4)*('[7]Discharge'!F11^N4))/100),((10^K4)*('[7]Discharge'!F11^N4))))))</f>
        <v>1.5698676116201773</v>
      </c>
      <c r="G13" s="97">
        <f>IF('[7]Discharge'!G11=0,0,IF(TRIM('[7]Discharge'!G11)="","",IF(COUNT(O6)=0,"",IF(O6=1,(((10^K4)*('[7]Discharge'!G11^N4))/100),((10^K4)*('[7]Discharge'!G11^N4))))))</f>
        <v>3.6505681328109665</v>
      </c>
      <c r="H13" s="97">
        <f>IF('[7]Discharge'!H11=0,0,IF(TRIM('[7]Discharge'!H11)="","",IF(COUNT(O6)=0,"",IF(O6=1,(((10^K4)*('[7]Discharge'!H11^N4))/100),((10^K4)*('[7]Discharge'!H11^N4))))))</f>
        <v>59.714562210991694</v>
      </c>
      <c r="I13" s="97">
        <f>IF('[7]Discharge'!I11=0,0,IF(TRIM('[7]Discharge'!I11)="","",IF(COUNT(O6)=0,"",IF(O6=1,(((10^K4)*('[7]Discharge'!I11^N4))/100),((10^K4)*('[7]Discharge'!I11^N4))))))</f>
        <v>371.45633822820884</v>
      </c>
      <c r="J13" s="97">
        <f>IF('[7]Discharge'!J11=0,0,IF(TRIM('[7]Discharge'!J11)="","",IF(COUNT(O6)=0,"",IF(O6=1,(((10^K4)*('[7]Discharge'!J11^N4))/100),((10^K4)*('[7]Discharge'!J11^N4))))))</f>
        <v>141.64496263494726</v>
      </c>
      <c r="K13" s="97">
        <f>IF('[7]Discharge'!K11=0,0,IF(TRIM('[7]Discharge'!K11)="","",IF(COUNT(O6)=0,"",IF(O6=1,(((10^K4)*('[7]Discharge'!K11^N4))/100),((10^K4)*('[7]Discharge'!K11^N4))))))</f>
        <v>0.2861573327504</v>
      </c>
      <c r="L13" s="97">
        <f>IF('[7]Discharge'!L11=0,0,IF(TRIM('[7]Discharge'!L11)="","",IF(COUNT(O6)=0,"",IF(O6=1,(((10^K4)*('[7]Discharge'!L11^N4))/100),((10^K4)*('[7]Discharge'!L11^N4))))))</f>
        <v>1.2670662497761744</v>
      </c>
      <c r="M13" s="97">
        <f>IF('[7]Discharge'!M11=0,0,IF(TRIM('[7]Discharge'!M11)="","",IF(COUNT(O6)=0,"",IF(O6=1,(((10^K4)*('[7]Discharge'!M11^N4))/100),((10^K4)*('[7]Discharge'!M11^N4))))))</f>
        <v>0.9647719686945077</v>
      </c>
      <c r="N13" s="97">
        <f>IF('[7]Discharge'!N11=0,0,IF(TRIM('[7]Discharge'!N11)="","",IF(COUNT(O6)=0,"",IF(O6=1,(((10^K4)*('[7]Discharge'!N11^N4))/100),((10^K4)*('[7]Discharge'!N11^N4))))))</f>
        <v>0.8274400927283557</v>
      </c>
      <c r="O13" s="126">
        <f t="shared" si="0"/>
        <v>585.7132872814009</v>
      </c>
      <c r="P13" s="118"/>
      <c r="Q13" s="60"/>
    </row>
    <row r="14" spans="2:17" ht="21.75">
      <c r="B14" s="92">
        <v>4</v>
      </c>
      <c r="C14" s="97">
        <f>IF('[7]Discharge'!C12=0,0,IF(TRIM('[7]Discharge'!C12)="","",IF(COUNT(O6)=0,"",IF(O6=1,(((10^K4)*('[7]Discharge'!C12^N4))/100),((10^K4)*('[7]Discharge'!C12^N4))))))</f>
        <v>0.7243508287629444</v>
      </c>
      <c r="D14" s="97">
        <f>IF('[7]Discharge'!D12=0,0,IF(TRIM('[7]Discharge'!D12)="","",IF(COUNT(O6)=0,"",IF(O6=1,(((10^K4)*('[7]Discharge'!D12^N4))/100),((10^K4)*('[7]Discharge'!D12^N4))))))</f>
        <v>2.017650790293472</v>
      </c>
      <c r="E14" s="97">
        <f>IF('[7]Discharge'!E12=0,0,IF(TRIM('[7]Discharge'!E12)="","",IF(COUNT(O6)=0,"",IF(O6=1,(((10^K4)*('[7]Discharge'!E12^N4))/100),((10^K4)*('[7]Discharge'!E12^N4))))))</f>
        <v>0.4522344808585853</v>
      </c>
      <c r="F14" s="97">
        <f>IF('[7]Discharge'!F12=0,0,IF(TRIM('[7]Discharge'!F12)="","",IF(COUNT(O6)=0,"",IF(O6=1,(((10^K4)*('[7]Discharge'!F12^N4))/100),((10^K4)*('[7]Discharge'!F12^N4))))))</f>
        <v>1.2352034292290752</v>
      </c>
      <c r="G14" s="97">
        <f>IF('[7]Discharge'!G12=0,0,IF(TRIM('[7]Discharge'!G12)="","",IF(COUNT(O6)=0,"",IF(O6=1,(((10^K4)*('[7]Discharge'!G12^N4))/100),((10^K4)*('[7]Discharge'!G12^N4))))))</f>
        <v>3.34906852608205</v>
      </c>
      <c r="H14" s="97">
        <f>IF('[7]Discharge'!H12=0,0,IF(TRIM('[7]Discharge'!H12)="","",IF(COUNT(O6)=0,"",IF(O6=1,(((10^K4)*('[7]Discharge'!H12^N4))/100),((10^K4)*('[7]Discharge'!H12^N4))))))</f>
        <v>18.917412938085327</v>
      </c>
      <c r="I14" s="97">
        <f>IF('[7]Discharge'!I12=0,0,IF(TRIM('[7]Discharge'!I12)="","",IF(COUNT(O6)=0,"",IF(O6=1,(((10^K4)*('[7]Discharge'!I12^N4))/100),((10^K4)*('[7]Discharge'!I12^N4))))))</f>
        <v>116.32782168027667</v>
      </c>
      <c r="J14" s="97">
        <f>IF('[7]Discharge'!J12=0,0,IF(TRIM('[7]Discharge'!J12)="","",IF(COUNT(O6)=0,"",IF(O6=1,(((10^K4)*('[7]Discharge'!J12^N4))/100),((10^K4)*('[7]Discharge'!J12^N4))))))</f>
        <v>85.2256869788184</v>
      </c>
      <c r="K14" s="97">
        <f>IF('[7]Discharge'!K12=0,0,IF(TRIM('[7]Discharge'!K12)="","",IF(COUNT(O6)=0,"",IF(O6=1,(((10^K4)*('[7]Discharge'!K12^N4))/100),((10^K4)*('[7]Discharge'!K12^N4))))))</f>
        <v>0.49363853955042364</v>
      </c>
      <c r="L14" s="97">
        <f>IF('[7]Discharge'!L12=0,0,IF(TRIM('[7]Discharge'!L12)="","",IF(COUNT(O6)=0,"",IF(O6=1,(((10^K4)*('[7]Discharge'!L12^N4))/100),((10^K4)*('[7]Discharge'!L12^N4))))))</f>
        <v>1.2352034292290752</v>
      </c>
      <c r="M14" s="97">
        <f>IF('[7]Discharge'!M12=0,0,IF(TRIM('[7]Discharge'!M12)="","",IF(COUNT(O6)=0,"",IF(O6=1,(((10^K4)*('[7]Discharge'!M12^N4))/100),((10^K4)*('[7]Discharge'!M12^N4))))))</f>
        <v>0.9365598330296369</v>
      </c>
      <c r="N14" s="97">
        <f>IF('[7]Discharge'!N12=0,0,IF(TRIM('[7]Discharge'!N12)="","",IF(COUNT(O6)=0,"",IF(O6=1,(((10^K4)*('[7]Discharge'!N12^N4))/100),((10^K4)*('[7]Discharge'!N12^N4))))))</f>
        <v>0.8274400927283557</v>
      </c>
      <c r="O14" s="126">
        <f t="shared" si="0"/>
        <v>231.742271546944</v>
      </c>
      <c r="P14" s="118"/>
      <c r="Q14" s="60"/>
    </row>
    <row r="15" spans="2:17" ht="21.75">
      <c r="B15" s="92">
        <v>5</v>
      </c>
      <c r="C15" s="97">
        <f>IF('[7]Discharge'!C13=0,0,IF(TRIM('[7]Discharge'!C13)="","",IF(COUNT(O6)=0,"",IF(O6=1,(((10^K4)*('[7]Discharge'!C13^N4))/100),(((10^K4)*('[7]Discharge'!C13^N4)))))))</f>
        <v>0.7243508287629444</v>
      </c>
      <c r="D15" s="97">
        <f>IF('[7]Discharge'!D13=0,0,IF(TRIM('[7]Discharge'!D13)="","",IF(COUNT(O6)=0,"",IF(O6=1,(((10^K4)*('[7]Discharge'!D13^N4))/100),((10^K4)*('[7]Discharge'!D13^N4))))))</f>
        <v>1.08131166898465</v>
      </c>
      <c r="E15" s="97">
        <f>IF('[7]Discharge'!E13=0,0,IF(TRIM('[7]Discharge'!E13)="","",IF(COUNT(O6)=0,"",IF(O6=1,(((10^K4)*('[7]Discharge'!E13^N4))/100),((10^K4)*('[7]Discharge'!E13^N4))))))</f>
        <v>1.3980974908067492</v>
      </c>
      <c r="F15" s="97">
        <f>IF('[7]Discharge'!F13=0,0,IF(TRIM('[7]Discharge'!F13)="","",IF(COUNT(O6)=0,"",IF(O6=1,(((10^K4)*('[7]Discharge'!F13^N4))/100),((10^K4)*('[7]Discharge'!F13^N4))))))</f>
        <v>1.3980974908067492</v>
      </c>
      <c r="G15" s="97">
        <f>IF('[7]Discharge'!G13=0,0,IF(TRIM('[7]Discharge'!G13)="","",IF(COUNT(O6)=0,"",IF(O6=1,(((10^K4)*('[7]Discharge'!G13^N4))/100),((10^K4)*('[7]Discharge'!G13^N4))))))</f>
        <v>3.34906852608205</v>
      </c>
      <c r="H15" s="97">
        <f>IF('[7]Discharge'!H13=0,0,IF(TRIM('[7]Discharge'!H13)="","",IF(COUNT(O6)=0,"",IF(O6=1,(((10^K4)*('[7]Discharge'!H13^N4))/100),((10^K4)*('[7]Discharge'!H13^N4))))))</f>
        <v>14.69424879904022</v>
      </c>
      <c r="I15" s="97">
        <f>IF('[7]Discharge'!I13=0,0,IF(TRIM('[7]Discharge'!I13)="","",IF(COUNT(O6)=0,"",IF(O6=1,(((10^K4)*('[7]Discharge'!I13^N4))/100),((10^K4)*('[7]Discharge'!I13^N4))))))</f>
        <v>66.59312961198033</v>
      </c>
      <c r="J15" s="97">
        <f>IF('[7]Discharge'!J13=0,0,IF(TRIM('[7]Discharge'!J13)="","",IF(COUNT(O6)=0,"",IF(O6=1,(((10^K4)*('[7]Discharge'!J13^N4))/100),((10^K4)*('[7]Discharge'!J13^N4))))))</f>
        <v>59.714562210991694</v>
      </c>
      <c r="K15" s="97">
        <f>IF('[7]Discharge'!K13=0,0,IF(TRIM('[7]Discharge'!K13)="","",IF(COUNT(O6)=0,"",IF(O6=1,(((10^K4)*('[7]Discharge'!K13^N4))/100),((10^K4)*('[7]Discharge'!K13^N4))))))</f>
        <v>0.7243508287629444</v>
      </c>
      <c r="L15" s="97">
        <f>IF('[7]Discharge'!L13=0,0,IF(TRIM('[7]Discharge'!L13)="","",IF(COUNT(O6)=0,"",IF(O6=1,(((10^K4)*('[7]Discharge'!L13^N4))/100),((10^K4)*('[7]Discharge'!L13^N4))))))</f>
        <v>1.0516254824041134</v>
      </c>
      <c r="M15" s="97">
        <f>IF('[7]Discharge'!M13=0,0,IF(TRIM('[7]Discharge'!M13)="","",IF(COUNT(O6)=0,"",IF(O6=1,(((10^K4)*('[7]Discharge'!M13^N4))/100),((10^K4)*('[7]Discharge'!M13^N4))))))</f>
        <v>0.8812516036391914</v>
      </c>
      <c r="N15" s="97">
        <f>IF('[7]Discharge'!N13=0,0,IF(TRIM('[7]Discharge'!N13)="","",IF(COUNT(O6)=0,"",IF(O6=1,(((10^K4)*('[7]Discharge'!N13^N4))/100),((10^K4)*('[7]Discharge'!N13^N4))))))</f>
        <v>0.7751360823182665</v>
      </c>
      <c r="O15" s="126">
        <f t="shared" si="0"/>
        <v>152.3852306245799</v>
      </c>
      <c r="P15" s="118"/>
      <c r="Q15" s="60"/>
    </row>
    <row r="16" spans="2:17" ht="21.75">
      <c r="B16" s="92">
        <v>6</v>
      </c>
      <c r="C16" s="97">
        <f>IF('[7]Discharge'!C14=0,0,IF(TRIM('[7]Discharge'!C14)="","",IF(COUNT(O6)=0,"",IF(O6=1,(((10^K4)*('[7]Discharge'!C14^N4))/100),((10^K4)*('[7]Discharge'!C14^N4))))))</f>
        <v>0.8812516036391914</v>
      </c>
      <c r="D16" s="97">
        <f>IF('[7]Discharge'!D14=0,0,IF(TRIM('[7]Discharge'!D14)="","",IF(COUNT(O6)=0,"",IF(O6=1,(((10^K4)*('[7]Discharge'!D14^N4))/100),((10^K4)*('[7]Discharge'!D14^N4))))))</f>
        <v>0.6750961024021123</v>
      </c>
      <c r="E16" s="97">
        <f>IF('[7]Discharge'!E14=0,0,IF(TRIM('[7]Discharge'!E14)="","",IF(COUNT(O6)=0,"",IF(O6=1,(((10^K4)*('[7]Discharge'!E14^N4))/100),((10^K4)*('[7]Discharge'!E14^N4))))))</f>
        <v>1.7875447672042026</v>
      </c>
      <c r="F16" s="97">
        <f>IF('[7]Discharge'!F14=0,0,IF(TRIM('[7]Discharge'!F14)="","",IF(COUNT(O6)=0,"",IF(O6=1,(((10^K4)*('[7]Discharge'!F14^N4))/100),((10^K4)*('[7]Discharge'!F14^N4))))))</f>
        <v>35.449387980321795</v>
      </c>
      <c r="G16" s="97">
        <f>IF('[7]Discharge'!G14=0,0,IF(TRIM('[7]Discharge'!G14)="","",IF(COUNT(O6)=0,"",IF(O6=1,(((10^K4)*('[7]Discharge'!G14^N4))/100),((10^K4)*('[7]Discharge'!G14^N4))))))</f>
        <v>2.514480769724333</v>
      </c>
      <c r="H16" s="97">
        <f>IF('[7]Discharge'!H14=0,0,IF(TRIM('[7]Discharge'!H14)="","",IF(COUNT(O6)=0,"",IF(O6=1,(((10^K4)*('[7]Discharge'!H14^N4))/100),((10^K4)*('[7]Discharge'!H14^N4))))))</f>
        <v>13.392288873793122</v>
      </c>
      <c r="I16" s="97">
        <f>IF('[7]Discharge'!I14=0,0,IF(TRIM('[7]Discharge'!I14)="","",IF(COUNT(O6)=0,"",IF(O6=1,(((10^K4)*('[7]Discharge'!I14^N4))/100),((10^K4)*('[7]Discharge'!I14^N4))))))</f>
        <v>40.06087024944406</v>
      </c>
      <c r="J16" s="97">
        <f>IF('[7]Discharge'!J14=0,0,IF(TRIM('[7]Discharge'!J14)="","",IF(COUNT(O6)=0,"",IF(O6=1,(((10^K4)*('[7]Discharge'!J14^N4))/100),((10^K4)*('[7]Discharge'!J14^N4))))))</f>
        <v>44.920444128286846</v>
      </c>
      <c r="K16" s="97">
        <f>IF('[7]Discharge'!K14=0,0,IF(TRIM('[7]Discharge'!K14)="","",IF(COUNT(O6)=0,"",IF(O6=1,(((10^K4)*('[7]Discharge'!K14^N4))/100),((10^K4)*('[7]Discharge'!K14^N4))))))</f>
        <v>1.4657471381480631</v>
      </c>
      <c r="L16" s="97">
        <f>IF('[7]Discharge'!L14=0,0,IF(TRIM('[7]Discharge'!L14)="","",IF(COUNT(O6)=0,"",IF(O6=1,(((10^K4)*('[7]Discharge'!L14^N4))/100),((10^K4)*('[7]Discharge'!L14^N4))))))</f>
        <v>0.6273842322242918</v>
      </c>
      <c r="M16" s="97">
        <f>IF('[7]Discharge'!M14=0,0,IF(TRIM('[7]Discharge'!M14)="","",IF(COUNT(O6)=0,"",IF(O6=1,(((10^K4)*('[7]Discharge'!M14^N4))/100),((10^K4)*('[7]Discharge'!M14^N4))))))</f>
        <v>0.8274400927283557</v>
      </c>
      <c r="N16" s="97">
        <f>IF('[7]Discharge'!N14=0,0,IF(TRIM('[7]Discharge'!N14)="","",IF(COUNT(O6)=0,"",IF(O6=1,(((10^K4)*('[7]Discharge'!N14^N4))/100),((10^K4)*('[7]Discharge'!N14^N4))))))</f>
        <v>0.8010989579978697</v>
      </c>
      <c r="O16" s="126">
        <f t="shared" si="0"/>
        <v>143.40303489591426</v>
      </c>
      <c r="P16" s="118"/>
      <c r="Q16" s="60"/>
    </row>
    <row r="17" spans="2:17" ht="21.75">
      <c r="B17" s="92">
        <v>7</v>
      </c>
      <c r="C17" s="97">
        <f>IF('[7]Discharge'!C15=0,0,IF(TRIM('[7]Discharge'!C15)="","",IF(COUNT(O6)=0,"",IF(O6=1,(((10^K4)*('[7]Discharge'!C15^N4))/100),((10^K4)*('[7]Discharge'!C15^N4))))))</f>
        <v>0.9087192848655352</v>
      </c>
      <c r="D17" s="97">
        <f>IF('[7]Discharge'!D15=0,0,IF(TRIM('[7]Discharge'!D15)="","",IF(COUNT(O6)=0,"",IF(O6=1,(((10^K4)*('[7]Discharge'!D15^N4))/100),((10^K4)*('[7]Discharge'!D15^N4))))))</f>
        <v>0.5587377651159049</v>
      </c>
      <c r="E17" s="97">
        <f>IF('[7]Discharge'!E15=0,0,IF(TRIM('[7]Discharge'!E15)="","",IF(COUNT(O6)=0,"",IF(O6=1,(((10^K4)*('[7]Discharge'!E15^N4))/100),((10^K4)*('[7]Discharge'!E15^N4))))))</f>
        <v>2.514480769724333</v>
      </c>
      <c r="F17" s="97">
        <f>IF('[7]Discharge'!F15=0,0,IF(TRIM('[7]Discharge'!F15)="","",IF(COUNT(O6)=0,"",IF(O6=1,(((10^K4)*('[7]Discharge'!F15^N4))/100),((10^K4)*('[7]Discharge'!F15^N4))))))</f>
        <v>3.34906852608205</v>
      </c>
      <c r="G17" s="97">
        <f>IF('[7]Discharge'!G15=0,0,IF(TRIM('[7]Discharge'!G15)="","",IF(COUNT(O6)=0,"",IF(O6=1,(((10^K4)*('[7]Discharge'!G15^N4))/100),((10^K4)*('[7]Discharge'!G15^N4))))))</f>
        <v>1.5698676116201773</v>
      </c>
      <c r="H17" s="97">
        <f>IF('[7]Discharge'!H15=0,0,IF(TRIM('[7]Discharge'!H15)="","",IF(COUNT(O6)=0,"",IF(O6=1,(((10^K4)*('[7]Discharge'!H15^N4))/100),((10^K4)*('[7]Discharge'!H15^N4))))))</f>
        <v>16.04943941275288</v>
      </c>
      <c r="I17" s="97">
        <f>IF('[7]Discharge'!I15=0,0,IF(TRIM('[7]Discharge'!I15)="","",IF(COUNT(O6)=0,"",IF(O6=1,(((10^K4)*('[7]Discharge'!I15^N4))/100),((10^K4)*('[7]Discharge'!I15^N4))))))</f>
        <v>188.082301389965</v>
      </c>
      <c r="J17" s="97">
        <f>IF('[7]Discharge'!J15=0,0,IF(TRIM('[7]Discharge'!J15)="","",IF(COUNT(O6)=0,"",IF(O6=1,(((10^K4)*('[7]Discharge'!J15^N4))/100),((10^K4)*('[7]Discharge'!J15^N4))))))</f>
        <v>35.449387980321795</v>
      </c>
      <c r="K17" s="97">
        <f>IF('[7]Discharge'!K15=0,0,IF(TRIM('[7]Discharge'!K15)="","",IF(COUNT(O6)=0,"",IF(O6=1,(((10^K4)*('[7]Discharge'!K15^N4))/100),((10^K4)*('[7]Discharge'!K15^N4))))))</f>
        <v>1.500102092952171</v>
      </c>
      <c r="L17" s="97">
        <f>IF('[7]Discharge'!L15=0,0,IF(TRIM('[7]Discharge'!L15)="","",IF(COUNT(O6)=0,"",IF(O6=1,(((10^K4)*('[7]Discharge'!L15^N4))/100),((10^K4)*('[7]Discharge'!L15^N4))))))</f>
        <v>0.39316165397861885</v>
      </c>
      <c r="M17" s="97">
        <f>IF('[7]Discharge'!M15=0,0,IF(TRIM('[7]Discharge'!M15)="","",IF(COUNT(O6)=0,"",IF(O6=1,(((10^K4)*('[7]Discharge'!M15^N4))/100),((10^K4)*('[7]Discharge'!M15^N4))))))</f>
        <v>0.8010989579978697</v>
      </c>
      <c r="N17" s="97">
        <f>IF('[7]Discharge'!N15=0,0,IF(TRIM('[7]Discharge'!N15)="","",IF(COUNT(O6)=0,"",IF(O6=1,(((10^K4)*('[7]Discharge'!N15^N4))/100),((10^K4)*('[7]Discharge'!N15^N4))))))</f>
        <v>0.9087192848655352</v>
      </c>
      <c r="O17" s="126">
        <f t="shared" si="0"/>
        <v>252.08508473024187</v>
      </c>
      <c r="P17" s="118"/>
      <c r="Q17" s="60"/>
    </row>
    <row r="18" spans="2:17" ht="21.75">
      <c r="B18" s="92">
        <v>8</v>
      </c>
      <c r="C18" s="97">
        <f>IF('[7]Discharge'!C16=0,0,IF(TRIM('[7]Discharge'!C16)="","",IF(COUNT(O6)=0,"",IF(O6=1,(((10^K4)*('[7]Discharge'!C16^N4))/100),((10^K4)*('[7]Discharge'!C16^N4))))))</f>
        <v>0.9087192848655352</v>
      </c>
      <c r="D18" s="97">
        <f>IF('[7]Discharge'!D16=0,0,IF(TRIM('[7]Discharge'!D16)="","",IF(COUNT(O6)=0,"",IF(O6=1,(((10^K4)*('[7]Discharge'!D16^N4))/100),((10^K4)*('[7]Discharge'!D16^N4))))))</f>
        <v>0.8010989579978697</v>
      </c>
      <c r="E18" s="97">
        <f>IF('[7]Discharge'!E16=0,0,IF(TRIM('[7]Discharge'!E16)="","",IF(COUNT(O6)=0,"",IF(O6=1,(((10^K4)*('[7]Discharge'!E16^N4))/100),((10^K4)*('[7]Discharge'!E16^N4))))))</f>
        <v>13.392288873793122</v>
      </c>
      <c r="F18" s="97">
        <f>IF('[7]Discharge'!F16=0,0,IF(TRIM('[7]Discharge'!F16)="","",IF(COUNT(O6)=0,"",IF(O6=1,(((10^K4)*('[7]Discharge'!F16^N4))/100),((10^K4)*('[7]Discharge'!F16^N4))))))</f>
        <v>3.059139470336222</v>
      </c>
      <c r="G18" s="97">
        <f>IF('[7]Discharge'!G16=0,0,IF(TRIM('[7]Discharge'!G16)="","",IF(COUNT(O6)=0,"",IF(O6=1,(((10^K4)*('[7]Discharge'!G16^N4))/100),((10^K4)*('[7]Discharge'!G16^N4))))))</f>
        <v>1.7875447672042026</v>
      </c>
      <c r="H18" s="97">
        <f>IF('[7]Discharge'!H16=0,0,IF(TRIM('[7]Discharge'!H16)="","",IF(COUNT(O6)=0,"",IF(O6=1,(((10^K4)*('[7]Discharge'!H16^N4))/100),((10^K4)*('[7]Discharge'!H16^N4))))))</f>
        <v>10.292881566153097</v>
      </c>
      <c r="I18" s="97">
        <f>IF('[7]Discharge'!I16=0,0,IF(TRIM('[7]Discharge'!I16)="","",IF(COUNT(O6)=0,"",IF(O6=1,(((10^K4)*('[7]Discharge'!I16^N4))/100),((10^K4)*('[7]Discharge'!I16^N4))))))</f>
        <v>66.59312961198033</v>
      </c>
      <c r="J18" s="97">
        <f>IF('[7]Discharge'!J16=0,0,IF(TRIM('[7]Discharge'!J16)="","",IF(COUNT(O6)=0,"",IF(O6=1,(((10^K4)*('[7]Discharge'!J16^N4))/100),((10^K4)*('[7]Discharge'!J16^N4))))))</f>
        <v>29.0050388257097</v>
      </c>
      <c r="K18" s="97">
        <f>IF('[7]Discharge'!K16=0,0,IF(TRIM('[7]Discharge'!K16)="","",IF(COUNT(O6)=0,"",IF(O6=1,(((10^K4)*('[7]Discharge'!K16^N4))/100),((10^K4)*('[7]Discharge'!K16^N4))))))</f>
        <v>1.500102092952171</v>
      </c>
      <c r="L18" s="97">
        <f>IF('[7]Discharge'!L16=0,0,IF(TRIM('[7]Discharge'!L16)="","",IF(COUNT(O6)=0,"",IF(O6=1,(((10^K4)*('[7]Discharge'!L16^N4))/100),((10^K4)*('[7]Discharge'!L16^N4))))))</f>
        <v>11.201556892867506</v>
      </c>
      <c r="M18" s="97">
        <f>IF('[7]Discharge'!M16=0,0,IF(TRIM('[7]Discharge'!M16)="","",IF(COUNT(O6)=0,"",IF(O6=1,(((10^K4)*('[7]Discharge'!M16^N4))/100),((10^K4)*('[7]Discharge'!M16^N4))))))</f>
        <v>0.7495528878310679</v>
      </c>
      <c r="N18" s="97">
        <f>IF('[7]Discharge'!N16=0,0,IF(TRIM('[7]Discharge'!N16)="","",IF(COUNT(O6)=0,"",IF(O6=1,(((10^K4)*('[7]Discharge'!N16^N4))/100),((10^K4)*('[7]Discharge'!N16^N4))))))</f>
        <v>0.6510465165689214</v>
      </c>
      <c r="O18" s="126">
        <f t="shared" si="0"/>
        <v>139.94209974825975</v>
      </c>
      <c r="P18" s="118"/>
      <c r="Q18" s="60"/>
    </row>
    <row r="19" spans="2:17" ht="21.75">
      <c r="B19" s="92">
        <v>9</v>
      </c>
      <c r="C19" s="97">
        <f>IF('[7]Discharge'!C17=0,0,IF(TRIM('[7]Discharge'!C17)="","",IF(COUNT(O6)=0,"",IF(O6=1,(((10^K4)*('[7]Discharge'!C17^N4))/100),((10^K4)*('[7]Discharge'!C17^N4))))))</f>
        <v>0.9365598330296369</v>
      </c>
      <c r="D19" s="97">
        <f>IF('[7]Discharge'!D17=0,0,IF(TRIM('[7]Discharge'!D17)="","",IF(COUNT(O6)=0,"",IF(O6=1,(((10^K4)*('[7]Discharge'!D17^N4))/100),((10^K4)*('[7]Discharge'!D17^N4))))))</f>
        <v>0.5587377651159049</v>
      </c>
      <c r="E19" s="97">
        <f>IF('[7]Discharge'!E17=0,0,IF(TRIM('[7]Discharge'!E17)="","",IF(COUNT(O6)=0,"",IF(O6=1,(((10^K4)*('[7]Discharge'!E17^N4))/100),((10^K4)*('[7]Discharge'!E17^N4))))))</f>
        <v>9.418427736654797</v>
      </c>
      <c r="F19" s="97">
        <f>IF('[7]Discharge'!F17=0,0,IF(TRIM('[7]Discharge'!F17)="","",IF(COUNT(O6)=0,"",IF(O6=1,(((10^K4)*('[7]Discharge'!F17^N4))/100),((10^K4)*('[7]Discharge'!F17^N4))))))</f>
        <v>42.459852582124896</v>
      </c>
      <c r="G19" s="97">
        <f>IF('[7]Discharge'!G17=0,0,IF(TRIM('[7]Discharge'!G17)="","",IF(COUNT(O6)=0,"",IF(O6=1,(((10^K4)*('[7]Discharge'!G17^N4))/100),((10^K4)*('[7]Discharge'!G17^N4))))))</f>
        <v>1.7875447672042026</v>
      </c>
      <c r="H19" s="97">
        <f>IF('[7]Discharge'!H17=0,0,IF(TRIM('[7]Discharge'!H17)="","",IF(COUNT(O6)=0,"",IF(O6=1,(((10^K4)*('[7]Discharge'!H17^N4))/100),((10^K4)*('[7]Discharge'!H17^N4))))))</f>
        <v>85.2256869788184</v>
      </c>
      <c r="I19" s="97">
        <f>IF('[7]Discharge'!I17=0,0,IF(TRIM('[7]Discharge'!I17)="","",IF(COUNT(O6)=0,"",IF(O6=1,(((10^K4)*('[7]Discharge'!I17^N4))/100),((10^K4)*('[7]Discharge'!I17^N4))))))</f>
        <v>42.459852582124896</v>
      </c>
      <c r="J19" s="97">
        <f>IF('[7]Discharge'!J17=0,0,IF(TRIM('[7]Discharge'!J17)="","",IF(COUNT(O6)=0,"",IF(O6=1,(((10^K4)*('[7]Discharge'!J17^N4))/100),((10^K4)*('[7]Discharge'!J17^N4))))))</f>
        <v>21.99229185801339</v>
      </c>
      <c r="K19" s="97">
        <f>IF('[7]Discharge'!K17=0,0,IF(TRIM('[7]Discharge'!K17)="","",IF(COUNT(O6)=0,"",IF(O6=1,(((10^K4)*('[7]Discharge'!K17^N4))/100),((10^K4)*('[7]Discharge'!K17^N4))))))</f>
        <v>1.500102092952171</v>
      </c>
      <c r="L19" s="97">
        <f>IF('[7]Discharge'!L17=0,0,IF(TRIM('[7]Discharge'!L17)="","",IF(COUNT(O6)=0,"",IF(O6=1,(((10^K4)*('[7]Discharge'!L17^N4))/100),((10^K4)*('[7]Discharge'!L17^N4))))))</f>
        <v>56.40036918923385</v>
      </c>
      <c r="M19" s="97">
        <f>IF('[7]Discharge'!M17=0,0,IF(TRIM('[7]Discharge'!M17)="","",IF(COUNT(O6)=0,"",IF(O6=1,(((10^K4)*('[7]Discharge'!M17^N4))/100),((10^K4)*('[7]Discharge'!M17^N4))))))</f>
        <v>0.6995313927759728</v>
      </c>
      <c r="N19" s="97">
        <f>IF('[7]Discharge'!N17=0,0,IF(TRIM('[7]Discharge'!N17)="","",IF(COUNT(O6)=0,"",IF(O6=1,(((10^K4)*('[7]Discharge'!N17^N4))/100),((10^K4)*('[7]Discharge'!N17^N4))))))</f>
        <v>0.49363853955042364</v>
      </c>
      <c r="O19" s="126">
        <f t="shared" si="0"/>
        <v>263.9325953175985</v>
      </c>
      <c r="P19" s="118"/>
      <c r="Q19" s="60"/>
    </row>
    <row r="20" spans="2:17" ht="21.75">
      <c r="B20" s="92">
        <v>10</v>
      </c>
      <c r="C20" s="97">
        <f>IF('[7]Discharge'!C18=0,0,IF(TRIM('[7]Discharge'!C18)="","",IF(COUNT(O6)=0,"",IF(O6=1,(((10^K4)*('[7]Discharge'!C18^N4))/100),((10^K4)*('[7]Discharge'!C18^N4))))))</f>
        <v>0.9365598330296369</v>
      </c>
      <c r="D20" s="97">
        <f>IF('[7]Discharge'!D18=0,0,IF(TRIM('[7]Discharge'!D18)="","",IF(COUNT(O6)=0,"",IF(O6=1,(((10^K4)*('[7]Discharge'!D18^N4))/100),((10^K4)*('[7]Discharge'!D18^N4))))))</f>
        <v>0.4522344808585853</v>
      </c>
      <c r="E20" s="97">
        <f>IF('[7]Discharge'!E18=0,0,IF(TRIM('[7]Discharge'!E18)="","",IF(COUNT(O6)=0,"",IF(O6=1,(((10^K4)*('[7]Discharge'!E18^N4))/100),((10^K4)*('[7]Discharge'!E18^N4))))))</f>
        <v>4.911544313262773</v>
      </c>
      <c r="F20" s="97">
        <f>IF('[7]Discharge'!F18=0,0,IF(TRIM('[7]Discharge'!F18)="","",IF(COUNT(O6)=0,"",IF(O6=1,(((10^K4)*('[7]Discharge'!F18^N4))/100),((10^K4)*('[7]Discharge'!F18^N4))))))</f>
        <v>17.457328293351445</v>
      </c>
      <c r="G20" s="97">
        <f>IF('[7]Discharge'!G18=0,0,IF(TRIM('[7]Discharge'!G18)="","",IF(COUNT(O6)=0,"",IF(O6=1,(((10^K4)*('[7]Discharge'!G18^N4))/100),((10^K4)*('[7]Discharge'!G18^N4))))))</f>
        <v>2.017650790293472</v>
      </c>
      <c r="H20" s="97">
        <f>IF('[7]Discharge'!H18=0,0,IF(TRIM('[7]Discharge'!H18)="","",IF(COUNT(O6)=0,"",IF(O6=1,(((10^K4)*('[7]Discharge'!H18^N4))/100),((10^K4)*('[7]Discharge'!H18^N4))))))</f>
        <v>136.2526006560666</v>
      </c>
      <c r="I20" s="97">
        <f>IF('[7]Discharge'!I18=0,0,IF(TRIM('[7]Discharge'!I18)="","",IF(COUNT(O6)=0,"",IF(O6=1,(((10^K4)*('[7]Discharge'!I18^N4))/100),((10^K4)*('[7]Discharge'!I18^N4))))))</f>
        <v>37.72390667465852</v>
      </c>
      <c r="J20" s="97">
        <f>IF('[7]Discharge'!J18=0,0,IF(TRIM('[7]Discharge'!J18)="","",IF(COUNT(O6)=0,"",IF(O6=1,(((10^K4)*('[7]Discharge'!J18^N4))/100),((10^K4)*('[7]Discharge'!J18^N4))))))</f>
        <v>18.917412938085327</v>
      </c>
      <c r="K20" s="97">
        <f>IF('[7]Discharge'!K18=0,0,IF(TRIM('[7]Discharge'!K18)="","",IF(COUNT(O6)=0,"",IF(O6=1,(((10^K4)*('[7]Discharge'!K18^N4))/100),((10^K4)*('[7]Discharge'!K18^N4))))))</f>
        <v>1.5348092228755552</v>
      </c>
      <c r="L20" s="97">
        <f>IF('[7]Discharge'!L18=0,0,IF(TRIM('[7]Discharge'!L18)="","",IF(COUNT(O6)=0,"",IF(O6=1,(((10^K4)*('[7]Discharge'!L18^N4))/100),((10^K4)*('[7]Discharge'!L18^N4))))))</f>
        <v>44.920444128286846</v>
      </c>
      <c r="M20" s="97">
        <f>IF('[7]Discharge'!M18=0,0,IF(TRIM('[7]Discharge'!M18)="","",IF(COUNT(O6)=0,"",IF(O6=1,(((10^K4)*('[7]Discharge'!M18^N4))/100),((10^K4)*('[7]Discharge'!M18^N4))))))</f>
        <v>0.6273842322242918</v>
      </c>
      <c r="N20" s="97">
        <f>IF('[7]Discharge'!N18=0,0,IF(TRIM('[7]Discharge'!N18)="","",IF(COUNT(O6)=0,"",IF(O6=1,(((10^K4)*('[7]Discharge'!N18^N4))/100),((10^K4)*('[7]Discharge'!N18^N4))))))</f>
        <v>0.39316165397861885</v>
      </c>
      <c r="O20" s="126">
        <f t="shared" si="0"/>
        <v>266.14503721697173</v>
      </c>
      <c r="P20" s="118"/>
      <c r="Q20" s="60"/>
    </row>
    <row r="21" spans="2:17" ht="21.75">
      <c r="B21" s="92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26"/>
      <c r="P21" s="118"/>
      <c r="Q21" s="60"/>
    </row>
    <row r="22" spans="2:17" ht="21.75">
      <c r="B22" s="92">
        <v>11</v>
      </c>
      <c r="C22" s="97">
        <f>IF('[7]Discharge'!C20=0,0,IF(TRIM('[7]Discharge'!C20)="","",IF(COUNT(O6)=0,"",IF(O6=1,(((10^K4)*('[7]Discharge'!C20^N4))/100),((10^K4)*('[7]Discharge'!C20^N4))))))</f>
        <v>0.9365598330296369</v>
      </c>
      <c r="D22" s="97">
        <f>IF('[7]Discharge'!D20=0,0,IF(TRIM('[7]Discharge'!D20)="","",IF(COUNT(O6)=0,"",IF(O6=1,(((10^K4)*('[7]Discharge'!D20^N4))/100),((10^K4)*('[7]Discharge'!D20^N4))))))</f>
        <v>0.3558271904187206</v>
      </c>
      <c r="E22" s="97">
        <f>IF('[7]Discharge'!E20=0,0,IF(TRIM('[7]Discharge'!E20)="","",IF(COUNT(O6)=0,"",IF(O6=1,(((10^K4)*('[7]Discharge'!E20^N4))/100),((10^K4)*('[7]Discharge'!E20^N4))))))</f>
        <v>3.34906852608205</v>
      </c>
      <c r="F22" s="97">
        <f>IF('[7]Discharge'!F20=0,0,IF(TRIM('[7]Discharge'!F20)="","",IF(COUNT(O6)=0,"",IF(O6=1,(((10^K4)*('[7]Discharge'!F20^N4))/100),((10^K4)*('[7]Discharge'!F20^N4))))))</f>
        <v>5.572488314874645</v>
      </c>
      <c r="G22" s="97">
        <f>IF('[7]Discharge'!G20=0,0,IF(TRIM('[7]Discharge'!G20)="","",IF(COUNT(O6)=0,"",IF(O6=1,(((10^K4)*('[7]Discharge'!G20^N4))/100),((10^K4)*('[7]Discharge'!G20^N4))))))</f>
        <v>1.5698676116201773</v>
      </c>
      <c r="H22" s="97">
        <f>IF('[7]Discharge'!H20=0,0,IF(TRIM('[7]Discharge'!H20)="","",IF(COUNT(O6)=0,"",IF(O6=1,(((10^K4)*('[7]Discharge'!H20^N4))/100),((10^K4)*('[7]Discharge'!H20^N4))))))</f>
        <v>77.52883226251562</v>
      </c>
      <c r="I22" s="97">
        <f>IF('[7]Discharge'!I20=0,0,IF(TRIM('[7]Discharge'!I20)="","",IF(COUNT(O6)=0,"",IF(O6=1,(((10^K4)*('[7]Discharge'!I20^N4))/100),((10^K4)*('[7]Discharge'!I20^N4))))))</f>
        <v>443.788920284132</v>
      </c>
      <c r="J22" s="97">
        <f>IF('[7]Discharge'!J20=0,0,IF(TRIM('[7]Discharge'!J20)="","",IF(COUNT(O6)=0,"",IF(O6=1,(((10^K4)*('[7]Discharge'!J20^N4))/100),((10^K4)*('[7]Discharge'!J20^N4))))))</f>
        <v>16.04943941275288</v>
      </c>
      <c r="K22" s="97">
        <f>IF('[7]Discharge'!K20=0,0,IF(TRIM('[7]Discharge'!K20)="","",IF(COUNT(O6)=0,"",IF(O6=1,(((10^K4)*('[7]Discharge'!K20^N4))/100),((10^K4)*('[7]Discharge'!K20^N4))))))</f>
        <v>1.4657471381480631</v>
      </c>
      <c r="L22" s="97">
        <f>IF('[7]Discharge'!L20=0,0,IF(TRIM('[7]Discharge'!L20)="","",IF(COUNT(O6)=0,"",IF(O6=1,(((10^K4)*('[7]Discharge'!L20^N4))/100),((10^K4)*('[7]Discharge'!L20^N4))))))</f>
        <v>14.69424879904022</v>
      </c>
      <c r="M22" s="97">
        <f>IF('[7]Discharge'!M20=0,0,IF(TRIM('[7]Discharge'!M20)="","",IF(COUNT(O6)=0,"",IF(O6=1,(((10^K4)*('[7]Discharge'!M20^N4))/100),((10^K4)*('[7]Discharge'!M20^N4))))))</f>
        <v>0.5812281564052335</v>
      </c>
      <c r="N22" s="97">
        <f>IF('[7]Discharge'!N20=0,0,IF(TRIM('[7]Discharge'!N20)="","",IF(COUNT(O6)=0,"",IF(O6=1,(((10^K4)*('[7]Discharge'!N20^N4))/100),((10^K4)*('[7]Discharge'!N20^N4))))))</f>
        <v>0.26979641260707515</v>
      </c>
      <c r="O22" s="126">
        <f t="shared" si="0"/>
        <v>566.1620239416264</v>
      </c>
      <c r="P22" s="118"/>
      <c r="Q22" s="60"/>
    </row>
    <row r="23" spans="2:17" ht="21.75">
      <c r="B23" s="92">
        <v>12</v>
      </c>
      <c r="C23" s="97">
        <f>IF('[7]Discharge'!C21=0,0,IF(TRIM('[7]Discharge'!C21)="","",IF(COUNT(O6)=0,"",IF(O6=1,(((10^K4)*('[7]Discharge'!C21^N4))/100),((10^K4)*('[7]Discharge'!C21^N4))))))</f>
        <v>0.9087192848655352</v>
      </c>
      <c r="D23" s="97">
        <f>IF('[7]Discharge'!D21=0,0,IF(TRIM('[7]Discharge'!D21)="","",IF(COUNT(O6)=0,"",IF(O6=1,(((10^K4)*('[7]Discharge'!D21^N4))/100),((10^K4)*('[7]Discharge'!D21^N4))))))</f>
        <v>0.3558271904187206</v>
      </c>
      <c r="E23" s="97">
        <f>IF('[7]Discharge'!E21=0,0,IF(TRIM('[7]Discharge'!E21)="","",IF(COUNT(O6)=0,"",IF(O6=1,(((10^K4)*('[7]Discharge'!E21^N4))/100),((10^K4)*('[7]Discharge'!E21^N4))))))</f>
        <v>2.514480769724333</v>
      </c>
      <c r="F23" s="97">
        <f>IF('[7]Discharge'!F21=0,0,IF(TRIM('[7]Discharge'!F21)="","",IF(COUNT(O6)=0,"",IF(O6=1,(((10^K4)*('[7]Discharge'!F21^N4))/100),((10^K4)*('[7]Discharge'!F21^N4))))))</f>
        <v>3.34906852608205</v>
      </c>
      <c r="G23" s="97">
        <f>IF('[7]Discharge'!G21=0,0,IF(TRIM('[7]Discharge'!G21)="","",IF(COUNT(O6)=0,"",IF(O6=1,(((10^K4)*('[7]Discharge'!G21^N4))/100),((10^K4)*('[7]Discharge'!G21^N4))))))</f>
        <v>1.3980974908067492</v>
      </c>
      <c r="H23" s="97">
        <f>IF('[7]Discharge'!H21=0,0,IF(TRIM('[7]Discharge'!H21)="","",IF(COUNT(O6)=0,"",IF(O6=1,(((10^K4)*('[7]Discharge'!H21^N4))/100),((10^K4)*('[7]Discharge'!H21^N4))))))</f>
        <v>26.98494018686901</v>
      </c>
      <c r="I23" s="97">
        <f>IF('[7]Discharge'!I21=0,0,IF(TRIM('[7]Discharge'!I21)="","",IF(COUNT(O6)=0,"",IF(O6=1,(((10^K4)*('[7]Discharge'!I21^N4))/100),((10^K4)*('[7]Discharge'!I21^N4))))))</f>
        <v>381.43987211846866</v>
      </c>
      <c r="J23" s="97">
        <f>IF('[7]Discharge'!J21=0,0,IF(TRIM('[7]Discharge'!J21)="","",IF(COUNT(O6)=0,"",IF(O6=1,(((10^K4)*('[7]Discharge'!J21^N4))/100),((10^K4)*('[7]Discharge'!J21^N4))))))</f>
        <v>13.392288873793122</v>
      </c>
      <c r="K23" s="97">
        <f>IF('[7]Discharge'!K21=0,0,IF(TRIM('[7]Discharge'!K21)="","",IF(COUNT(O6)=0,"",IF(O6=1,(((10^K4)*('[7]Discharge'!K21^N4))/100),((10^K4)*('[7]Discharge'!K21^N4))))))</f>
        <v>1.2352034292290752</v>
      </c>
      <c r="L23" s="97">
        <f>IF('[7]Discharge'!L21=0,0,IF(TRIM('[7]Discharge'!L21)="","",IF(COUNT(O6)=0,"",IF(O6=1,(((10^K4)*('[7]Discharge'!L21^N4))/100),((10^K4)*('[7]Discharge'!L21^N4))))))</f>
        <v>1.0516254824041134</v>
      </c>
      <c r="M23" s="97">
        <f>IF('[7]Discharge'!M21=0,0,IF(TRIM('[7]Discharge'!M21)="","",IF(COUNT(O6)=0,"",IF(O6=1,(((10^K4)*('[7]Discharge'!M21^N4))/100),((10^K4)*('[7]Discharge'!M21^N4))))))</f>
        <v>0.6041108860688005</v>
      </c>
      <c r="N23" s="97">
        <f>IF('[7]Discharge'!N21=0,0,IF(TRIM('[7]Discharge'!N21)="","",IF(COUNT(O6)=0,"",IF(O6=1,(((10^K4)*('[7]Discharge'!N21^N4))/100),((10^K4)*('[7]Discharge'!N21^N4))))))</f>
        <v>0.22329479325978424</v>
      </c>
      <c r="O23" s="126">
        <f t="shared" si="0"/>
        <v>433.45752903198996</v>
      </c>
      <c r="P23" s="118"/>
      <c r="Q23" s="60"/>
    </row>
    <row r="24" spans="2:17" ht="21.75">
      <c r="B24" s="92">
        <v>13</v>
      </c>
      <c r="C24" s="97">
        <f>IF('[7]Discharge'!C10=0,0,IF(TRIM('[7]Discharge'!C22)="","",IF(COUNT(O6)=0,"",IF(O6=1,(((10^K4)*('[7]Discharge'!C22^N4))/100),((10^K4)*('[7]Discharge'!C22^N4))))))</f>
        <v>0.9087192848655352</v>
      </c>
      <c r="D24" s="97">
        <f>IF('[7]Discharge'!D22=0,0,IF(TRIM('[7]Discharge'!D22)="","",IF(COUNT(O6)=0,"",IF(O6=1,(((10^K4)*('[7]Discharge'!D22^N4))/100),((10^K4)*('[7]Discharge'!D22^N4))))))</f>
        <v>0.26979641260707515</v>
      </c>
      <c r="E24" s="97">
        <f>IF('[7]Discharge'!E22=0,0,IF(TRIM('[7]Discharge'!E22)="","",IF(COUNT(O6)=0,"",IF(O6=1,(((10^K4)*('[7]Discharge'!E22^N4))/100),((10^K4)*('[7]Discharge'!E22^N4))))))</f>
        <v>2.514480769724333</v>
      </c>
      <c r="F24" s="97">
        <f>IF('[7]Discharge'!F22=0,0,IF(TRIM('[7]Discharge'!F22)="","",IF(COUNT(O6)=0,"",IF(O6=1,(((10^K4)*('[7]Discharge'!F22^N4))/100),((10^K4)*('[7]Discharge'!F22^N4))))))</f>
        <v>6.270132754328045</v>
      </c>
      <c r="G24" s="97">
        <f>IF('[7]Discharge'!G22=0,0,IF(TRIM('[7]Discharge'!G22)="","",IF(COUNT(O6)=0,"",IF(O6=1,(((10^K4)*('[7]Discharge'!G22^N4))/100),((10^K4)*('[7]Discharge'!G22^N4))))))</f>
        <v>2.017650790293472</v>
      </c>
      <c r="H24" s="97">
        <f>IF('[7]Discharge'!H22=0,0,IF(TRIM('[7]Discharge'!H22)="","",IF(COUNT(O6)=0,"",IF(O6=1,(((10^K4)*('[7]Discharge'!H22^N4))/100),((10^K4)*('[7]Discharge'!H22^N4))))))</f>
        <v>21.99229185801339</v>
      </c>
      <c r="I24" s="97">
        <f>IF('[7]Discharge'!I22=0,0,IF(TRIM('[7]Discharge'!I22)="","",IF(COUNT(O6)=0,"",IF(O6=1,(((10^K4)*('[7]Discharge'!I22^N4))/100),((10^K4)*('[7]Discharge'!I22^N4))))))</f>
        <v>147.12984691349303</v>
      </c>
      <c r="J24" s="97">
        <f>IF('[7]Discharge'!J22=0,0,IF(TRIM('[7]Discharge'!J22)="","",IF(COUNT(O6)=0,"",IF(O6=1,(((10^K4)*('[7]Discharge'!J22^N4))/100),((10^K4)*('[7]Discharge'!J22^N4))))))</f>
        <v>11.201556892867506</v>
      </c>
      <c r="K24" s="97">
        <f>IF('[7]Discharge'!K22=0,0,IF(TRIM('[7]Discharge'!K22)="","",IF(COUNT(O6)=0,"",IF(O6=1,(((10^K4)*('[7]Discharge'!K22^N4))/100),((10^K4)*('[7]Discharge'!K22^N4))))))</f>
        <v>1.2037006644905301</v>
      </c>
      <c r="L24" s="97">
        <f>IF('[7]Discharge'!L22=0,0,IF(TRIM('[7]Discharge'!L22)="","",IF(COUNT(O6)=0,"",IF(O6=1,(((10^K4)*('[7]Discharge'!L22^N4))/100),((10^K4)*('[7]Discharge'!L22^N4))))))</f>
        <v>1.2037006644905301</v>
      </c>
      <c r="M24" s="97">
        <f>IF('[7]Discharge'!M22=0,0,IF(TRIM('[7]Discharge'!M22)="","",IF(COUNT(O6)=0,"",IF(O6=1,(((10^K4)*('[7]Discharge'!M22^N4))/100),((10^K4)*('[7]Discharge'!M22^N4))))))</f>
        <v>0.6510465165689214</v>
      </c>
      <c r="N24" s="97">
        <f>IF('[7]Discharge'!N22=0,0,IF(TRIM('[7]Discharge'!N22)="","",IF(COUNT(O6)=0,"",IF(O6=1,(((10^K4)*('[7]Discharge'!N22^N4))/100),((10^K4)*('[7]Discharge'!N22^N4))))))</f>
        <v>0.20866499734141392</v>
      </c>
      <c r="O24" s="126">
        <f t="shared" si="0"/>
        <v>195.57158851908375</v>
      </c>
      <c r="P24" s="118"/>
      <c r="Q24" s="60"/>
    </row>
    <row r="25" spans="2:17" ht="21.75">
      <c r="B25" s="92">
        <v>14</v>
      </c>
      <c r="C25" s="97">
        <f>IF('[7]Discharge'!C10=0,0,IF(TRIM('[7]Discharge'!C23)="","",IF(COUNT(O6)=0,"",IF(O6=1,(((10^K4)*('[7]Discharge'!C23^N4))/100),((10^K4)*('[7]Discharge'!C23^N4))))))</f>
        <v>0.9365598330296369</v>
      </c>
      <c r="D25" s="97">
        <f>IF('[7]Discharge'!D23=0,0,IF(TRIM('[7]Discharge'!D23)="","",IF(COUNT(O6)=0,"",IF(O6=1,(((10^K4)*('[7]Discharge'!D23^N4))/100),((10^K4)*('[7]Discharge'!D23^N4))))))</f>
        <v>0.22329479325978424</v>
      </c>
      <c r="E25" s="97">
        <f>IF('[7]Discharge'!E23=0,0,IF(TRIM('[7]Discharge'!E23)="","",IF(COUNT(O6)=0,"",IF(O6=1,(((10^K4)*('[7]Discharge'!E23^N4))/100),((10^K4)*('[7]Discharge'!E23^N4))))))</f>
        <v>2.514480769724333</v>
      </c>
      <c r="F25" s="97">
        <f>IF('[7]Discharge'!F23=0,0,IF(TRIM('[7]Discharge'!F23)="","",IF(COUNT(O6)=0,"",IF(O6=1,(((10^K4)*('[7]Discharge'!F23^N4))/100),((10^K4)*('[7]Discharge'!F23^N4))))))</f>
        <v>2.514480769724333</v>
      </c>
      <c r="G25" s="97">
        <f>IF('[7]Discharge'!G23=0,0,IF(TRIM('[7]Discharge'!G23)="","",IF(COUNT(O6)=0,"",IF(O6=1,(((10^K4)*('[7]Discharge'!G23^N4))/100),((10^K4)*('[7]Discharge'!G23^N4))))))</f>
        <v>2.2600152869353813</v>
      </c>
      <c r="H25" s="97">
        <f>IF('[7]Discharge'!H23=0,0,IF(TRIM('[7]Discharge'!H23)="","",IF(COUNT(O6)=0,"",IF(O6=1,(((10^K4)*('[7]Discharge'!H23^N4))/100),((10^K4)*('[7]Discharge'!H23^N4))))))</f>
        <v>16.04943941275288</v>
      </c>
      <c r="I25" s="97">
        <f>IF('[7]Discharge'!I23=0,0,IF(TRIM('[7]Discharge'!I23)="","",IF(COUNT(O6)=0,"",IF(O6=1,(((10^K4)*('[7]Discharge'!I23^N4))/100),((10^K4)*('[7]Discharge'!I23^N4))))))</f>
        <v>81.33692052223898</v>
      </c>
      <c r="J25" s="97">
        <f>IF('[7]Discharge'!J23=0,0,IF(TRIM('[7]Discharge'!J23)="","",IF(COUNT(O6)=0,"",IF(O6=1,(((10^K4)*('[7]Discharge'!J23^N4))/100),((10^K4)*('[7]Discharge'!J23^N4))))))</f>
        <v>10.292881566153097</v>
      </c>
      <c r="K25" s="97">
        <f>IF('[7]Discharge'!K23=0,0,IF(TRIM('[7]Discharge'!K23)="","",IF(COUNT(O6)=0,"",IF(O6=1,(((10^K4)*('[7]Discharge'!K23^N4))/100),((10^K4)*('[7]Discharge'!K23^N4))))))</f>
        <v>1.2992880831684046</v>
      </c>
      <c r="L25" s="97">
        <f>IF('[7]Discharge'!L23=0,0,IF(TRIM('[7]Discharge'!L23)="","",IF(COUNT(O6)=0,"",IF(O6=1,(((10^K4)*('[7]Discharge'!L23^N4))/100),((10^K4)*('[7]Discharge'!L23^N4))))))</f>
        <v>1.2352034292290752</v>
      </c>
      <c r="M25" s="97">
        <f>IF('[7]Discharge'!M23=0,0,IF(TRIM('[7]Discharge'!M23)="","",IF(COUNT(O6)=0,"",IF(O6=1,(((10^K4)*('[7]Discharge'!M23^N4))/100),((10^K4)*('[7]Discharge'!M23^N4))))))</f>
        <v>0.6750961024021123</v>
      </c>
      <c r="N25" s="97">
        <f>IF('[7]Discharge'!N23=0,0,IF(TRIM('[7]Discharge'!N23)="","",IF(COUNT(O6)=0,"",IF(O6=1,(((10^K4)*('[7]Discharge'!N23^N4))/100),((10^K4)*('[7]Discharge'!N23^N4))))))</f>
        <v>0.1807316619940947</v>
      </c>
      <c r="O25" s="126">
        <f t="shared" si="0"/>
        <v>119.51839223061211</v>
      </c>
      <c r="P25" s="118"/>
      <c r="Q25" s="60"/>
    </row>
    <row r="26" spans="2:17" ht="21.75">
      <c r="B26" s="92">
        <v>15</v>
      </c>
      <c r="C26" s="97">
        <f>IF('[7]Discharge'!C24=0,0,IF(TRIM('[7]Discharge'!C24)="","",IF(COUNT(O6)=0,"",IF(O6=1,(((10^K4)*('[7]Discharge'!C24^N4))/100),((10^K4)*('[7]Discharge'!C24^N4))))))</f>
        <v>0.9365598330296369</v>
      </c>
      <c r="D26" s="97">
        <f>IF('[7]Discharge'!D24=0,0,IF(TRIM('[7]Discharge'!D24)="","",IF(COUNT(O6)=0,"",IF(O6=1,(((10^K4)*('[7]Discharge'!D24^N4))/100),((10^K4)*('[7]Discharge'!D24^N4))))))</f>
        <v>0.6750961024021123</v>
      </c>
      <c r="E26" s="97">
        <f>IF('[7]Discharge'!E24=0,0,IF(TRIM('[7]Discharge'!E24)="","",IF(COUNT(O6)=0,"",IF(O6=1,(((10^K4)*('[7]Discharge'!E24^N4))/100),((10^K4)*('[7]Discharge'!E24^N4))))))</f>
        <v>2.514480769724333</v>
      </c>
      <c r="F26" s="97">
        <f>IF('[7]Discharge'!F24=0,0,IF(TRIM('[7]Discharge'!F24)="","",IF(COUNT(O6)=0,"",IF(O6=1,(((10^K4)*('[7]Discharge'!F24^N4))/100),((10^K4)*('[7]Discharge'!F24^N4))))))</f>
        <v>5.572488314874645</v>
      </c>
      <c r="G26" s="97">
        <f>IF('[7]Discharge'!G24=0,0,IF(TRIM('[7]Discharge'!G24)="","",IF(COUNT(O6)=0,"",IF(O6=1,(((10^K4)*('[7]Discharge'!G24^N4))/100),((10^K4)*('[7]Discharge'!G24^N4))))))</f>
        <v>2.2600152869353813</v>
      </c>
      <c r="H26" s="97">
        <f>IF('[7]Discharge'!H24=0,0,IF(TRIM('[7]Discharge'!H24)="","",IF(COUNT(O6)=0,"",IF(O6=1,(((10^K4)*('[7]Discharge'!H24^N4))/100),((10^K4)*('[7]Discharge'!H24^N4))))))</f>
        <v>31.089480388467106</v>
      </c>
      <c r="I26" s="97">
        <f>IF('[7]Discharge'!I24=0,0,IF(TRIM('[7]Discharge'!I24)="","",IF(COUNT(O6)=0,"",IF(O6=1,(((10^K4)*('[7]Discharge'!I24^N4))/100),((10^K4)*('[7]Discharge'!I24^N4))))))</f>
        <v>63.11232407820317</v>
      </c>
      <c r="J26" s="97">
        <f>IF('[7]Discharge'!J24=0,0,IF(TRIM('[7]Discharge'!J24)="","",IF(COUNT(O6)=0,"",IF(O6=1,(((10^K4)*('[7]Discharge'!J24^N4))/100),((10^K4)*('[7]Discharge'!J24^N4))))))</f>
        <v>9.418427736654797</v>
      </c>
      <c r="K26" s="97">
        <f>IF('[7]Discharge'!K24=0,0,IF(TRIM('[7]Discharge'!K24)="","",IF(COUNT(O6)=0,"",IF(O6=1,(((10^K4)*('[7]Discharge'!K24^N4))/100),((10^K4)*('[7]Discharge'!K24^N4))))))</f>
        <v>1.3980974908067492</v>
      </c>
      <c r="L26" s="97">
        <f>IF('[7]Discharge'!L24=0,0,IF(TRIM('[7]Discharge'!L24)="","",IF(COUNT(O6)=0,"",IF(O6=1,(((10^K4)*('[7]Discharge'!L24^N4))/100),((10^K4)*('[7]Discharge'!L24^N4))))))</f>
        <v>1.2670662497761744</v>
      </c>
      <c r="M26" s="97">
        <f>IF('[7]Discharge'!M24=0,0,IF(TRIM('[7]Discharge'!M24)="","",IF(COUNT(O6)=0,"",IF(O6=1,(((10^K4)*('[7]Discharge'!M24^N4))/100),((10^K4)*('[7]Discharge'!M24^N4))))))</f>
        <v>0.6750961024021123</v>
      </c>
      <c r="N26" s="97">
        <f>IF('[7]Discharge'!N24=0,0,IF(TRIM('[7]Discharge'!N24)="","",IF(COUNT(O6)=0,"",IF(O6=1,(((10^K4)*('[7]Discharge'!N24^N4))/100),((10^K4)*('[7]Discharge'!N24^N4))))))</f>
        <v>0.13027596987389528</v>
      </c>
      <c r="O26" s="126">
        <f t="shared" si="0"/>
        <v>119.0494083231501</v>
      </c>
      <c r="P26" s="118"/>
      <c r="Q26" s="60"/>
    </row>
    <row r="27" spans="2:17" ht="21.75">
      <c r="B27" s="92">
        <v>16</v>
      </c>
      <c r="C27" s="97">
        <f>IF('[7]Discharge'!C25=0,0,IF(TRIM('[7]Discharge'!C25)="","",IF(COUNT(O6)=0,"",IF(O6=1,(((10^K4)*('[7]Discharge'!C25^N4))/100),((10^K4)*('[7]Discharge'!C25^N4))))))</f>
        <v>0.9647719686945077</v>
      </c>
      <c r="D27" s="97">
        <f>IF('[7]Discharge'!D25=0,0,IF(TRIM('[7]Discharge'!D25)="","",IF(COUNT(O6)=0,"",IF(O6=1,(((10^K4)*('[7]Discharge'!D25^N4))/100),((10^K4)*('[7]Discharge'!D25^N4))))))</f>
        <v>0.6750961024021123</v>
      </c>
      <c r="E27" s="97">
        <f>IF('[7]Discharge'!E25=0,0,IF(TRIM('[7]Discharge'!E25)="","",IF(COUNT(O6)=0,"",IF(O6=1,(((10^K4)*('[7]Discharge'!E25^N4))/100),((10^K4)*('[7]Discharge'!E25^N4))))))</f>
        <v>47.44225077789779</v>
      </c>
      <c r="F27" s="97">
        <f>IF('[7]Discharge'!F25=0,0,IF(TRIM('[7]Discharge'!F25)="","",IF(COUNT(O6)=0,"",IF(O6=1,(((10^K4)*('[7]Discharge'!F25^N4))/100),((10^K4)*('[7]Discharge'!F25^N4))))))</f>
        <v>7.003987447458797</v>
      </c>
      <c r="G27" s="97">
        <f>IF('[7]Discharge'!G25=0,0,IF(TRIM('[7]Discharge'!G25)="","",IF(COUNT(O6)=0,"",IF(O6=1,(((10^K4)*('[7]Discharge'!G25^N4))/100),((10^K4)*('[7]Discharge'!G25^N4))))))</f>
        <v>3.963525195874373</v>
      </c>
      <c r="H27" s="97">
        <f>IF('[7]Discharge'!H25=0,0,IF(TRIM('[7]Discharge'!H25)="","",IF(COUNT(O6)=0,"",IF(O6=1,(((10^K4)*('[7]Discharge'!H25^N4))/100),((10^K4)*('[7]Discharge'!H25^N4))))))</f>
        <v>25.270552281770275</v>
      </c>
      <c r="I27" s="97">
        <f>IF('[7]Discharge'!I25=0,0,IF(TRIM('[7]Discharge'!I25)="","",IF(COUNT(O6)=0,"",IF(O6=1,(((10^K4)*('[7]Discharge'!I25^N4))/100),((10^K4)*('[7]Discharge'!I25^N4))))))</f>
        <v>47.44225077789779</v>
      </c>
      <c r="J27" s="97">
        <f>IF('[7]Discharge'!J25=0,0,IF(TRIM('[7]Discharge'!J25)="","",IF(COUNT(O6)=0,"",IF(O6=1,(((10^K4)*('[7]Discharge'!J25^N4))/100),((10^K4)*('[7]Discharge'!J25^N4))))))</f>
        <v>7.773598439816257</v>
      </c>
      <c r="K27" s="97">
        <f>IF('[7]Discharge'!K25=0,0,IF(TRIM('[7]Discharge'!K25)="","",IF(COUNT(O6)=0,"",IF(O6=1,(((10^K4)*('[7]Discharge'!K25^N4))/100),((10^K4)*('[7]Discharge'!K25^N4))))))</f>
        <v>1.4657471381480631</v>
      </c>
      <c r="L27" s="97">
        <f>IF('[7]Discharge'!L25=0,0,IF(TRIM('[7]Discharge'!L25)="","",IF(COUNT(O6)=0,"",IF(O6=1,(((10^K4)*('[7]Discharge'!L25^N4))/100),((10^K4)*('[7]Discharge'!L25^N4))))))</f>
        <v>1.2992880831684046</v>
      </c>
      <c r="M27" s="97">
        <f>IF('[7]Discharge'!M25=0,0,IF(TRIM('[7]Discharge'!M25)="","",IF(COUNT(O6)=0,"",IF(O6=1,(((10^K4)*('[7]Discharge'!M25^N4))/100),((10^K4)*('[7]Discharge'!M25^N4))))))</f>
        <v>0.6510465165689214</v>
      </c>
      <c r="N27" s="97">
        <f>IF('[7]Discharge'!N25=0,0,IF(TRIM('[7]Discharge'!N25)="","",IF(COUNT(O6)=0,"",IF(O6=1,(((10^K4)*('[7]Discharge'!N25^N4))/100),((10^K4)*('[7]Discharge'!N25^N4))))))</f>
        <v>0.11881384440262857</v>
      </c>
      <c r="O27" s="126">
        <f t="shared" si="0"/>
        <v>144.07092857409992</v>
      </c>
      <c r="P27" s="118"/>
      <c r="Q27" s="60"/>
    </row>
    <row r="28" spans="2:17" ht="21.75">
      <c r="B28" s="92">
        <v>17</v>
      </c>
      <c r="C28" s="97">
        <f>IF('[7]Discharge'!C26=0,0,IF(TRIM('[7]Discharge'!C26)="","",IF(COUNT(O6)=0,"",IF(O6=1,(((10^K4)*('[7]Discharge'!C26^N4))/100),((10^K4)*('[7]Discharge'!C26^N4))))))</f>
        <v>59.714562210991694</v>
      </c>
      <c r="D28" s="97">
        <f>IF('[7]Discharge'!D26=0,0,IF(TRIM('[7]Discharge'!D26)="","",IF(COUNT(O6)=0,"",IF(O6=1,(((10^K4)*('[7]Discharge'!D26^N4))/100),((10^K4)*('[7]Discharge'!D26^N4))))))</f>
        <v>0.26979641260707515</v>
      </c>
      <c r="E28" s="97">
        <f>IF('[7]Discharge'!E26=0,0,IF(TRIM('[7]Discharge'!E26)="","",IF(COUNT(O6)=0,"",IF(O6=1,(((10^K4)*('[7]Discharge'!E26^N4))/100),((10^K4)*('[7]Discharge'!E26^N4))))))</f>
        <v>201.80470662281354</v>
      </c>
      <c r="F28" s="97">
        <f>IF('[7]Discharge'!F26=0,0,IF(TRIM('[7]Discharge'!F26)="","",IF(COUNT(O6)=0,"",IF(O6=1,(((10^K4)*('[7]Discharge'!F26^N4))/100),((10^K4)*('[7]Discharge'!F26^N4))))))</f>
        <v>2.780900973043648</v>
      </c>
      <c r="G28" s="97">
        <f>IF('[7]Discharge'!G26=0,0,IF(TRIM('[7]Discharge'!G26)="","",IF(COUNT(O6)=0,"",IF(O6=1,(((10^K4)*('[7]Discharge'!G26^N4))/100),((10^K4)*('[7]Discharge'!G26^N4))))))</f>
        <v>23.606206193770213</v>
      </c>
      <c r="H28" s="97">
        <f>IF('[7]Discharge'!H26=0,0,IF(TRIM('[7]Discharge'!H26)="","",IF(COUNT(O6)=0,"",IF(O6=1,(((10^K4)*('[7]Discharge'!H26^N4))/100),((10^K4)*('[7]Discharge'!H26^N4))))))</f>
        <v>20.429217821760975</v>
      </c>
      <c r="I28" s="97">
        <f>IF('[7]Discharge'!I26=0,0,IF(TRIM('[7]Discharge'!I26)="","",IF(COUNT(O6)=0,"",IF(O6=1,(((10^K4)*('[7]Discharge'!I26^N4))/100),((10^K4)*('[7]Discharge'!I26^N4))))))</f>
        <v>47.44225077789779</v>
      </c>
      <c r="J28" s="97">
        <f>IF('[7]Discharge'!J26=0,0,IF(TRIM('[7]Discharge'!J26)="","",IF(COUNT(O6)=0,"",IF(O6=1,(((10^K4)*('[7]Discharge'!J26^N4))/100),((10^K4)*('[7]Discharge'!J26^N4))))))</f>
        <v>7.003987447458797</v>
      </c>
      <c r="K28" s="97">
        <f>IF('[7]Discharge'!K26=0,0,IF(TRIM('[7]Discharge'!K26)="","",IF(COUNT(O6)=0,"",IF(O6=1,(((10^K4)*('[7]Discharge'!K26^N4))/100),((10^K4)*('[7]Discharge'!K26^N4))))))</f>
        <v>1.4317452890223408</v>
      </c>
      <c r="L28" s="97">
        <f>IF('[7]Discharge'!L26=0,0,IF(TRIM('[7]Discharge'!L26)="","",IF(COUNT(O6)=0,"",IF(O6=1,(((10^K4)*('[7]Discharge'!L26^N4))/100),((10^K4)*('[7]Discharge'!L26^N4))))))</f>
        <v>1.3318679039889476</v>
      </c>
      <c r="M28" s="97">
        <f>IF('[7]Discharge'!M26=0,0,IF(TRIM('[7]Discharge'!M26)="","",IF(COUNT(O6)=0,"",IF(O6=1,(((10^K4)*('[7]Discharge'!M26^N4))/100),((10^K4)*('[7]Discharge'!M26^N4))))))</f>
        <v>0.6041108860688005</v>
      </c>
      <c r="N28" s="97">
        <f>IF('[7]Discharge'!N26=0,0,IF(TRIM('[7]Discharge'!N26)="","",IF(COUNT(O6)=0,"",IF(O6=1,(((10^K4)*('[7]Discharge'!N26^N4))/100),((10^K4)*('[7]Discharge'!N26^N4))))))</f>
        <v>0.19447610304182772</v>
      </c>
      <c r="O28" s="126">
        <f t="shared" si="0"/>
        <v>366.6138286424656</v>
      </c>
      <c r="P28" s="118"/>
      <c r="Q28" s="60"/>
    </row>
    <row r="29" spans="2:17" ht="21.75">
      <c r="B29" s="92">
        <v>18</v>
      </c>
      <c r="C29" s="97">
        <f>IF('[7]Discharge'!C27=0,0,IF(TRIM('[7]Discharge'!C27)="","",IF(COUNT(O6)=0,"",IF(O6=1,(((10^K4)*('[7]Discharge'!C27^N4))/100),((10^K4)*('[7]Discharge'!C27^N4))))))</f>
        <v>98.03090895730699</v>
      </c>
      <c r="D29" s="97">
        <f>IF('[7]Discharge'!D27=0,0,IF(TRIM('[7]Discharge'!D27)="","",IF(COUNT(O6)=0,"",IF(O6=1,(((10^K4)*('[7]Discharge'!D27^N4))/100),((10^K4)*('[7]Discharge'!D27^N4))))))</f>
        <v>0.22329479325978424</v>
      </c>
      <c r="E29" s="97">
        <f>IF('[7]Discharge'!E27=0,0,IF(TRIM('[7]Discharge'!E27)="","",IF(COUNT(O6)=0,"",IF(O6=1,(((10^K4)*('[7]Discharge'!E27^N4))/100),((10^K4)*('[7]Discharge'!E27^N4))))))</f>
        <v>26.98494018686901</v>
      </c>
      <c r="F29" s="97">
        <f>IF('[7]Discharge'!F27=0,0,IF(TRIM('[7]Discharge'!F27)="","",IF(COUNT(O6)=0,"",IF(O6=1,(((10^K4)*('[7]Discharge'!F27^N4))/100),((10^K4)*('[7]Discharge'!F27^N4))))))</f>
        <v>2.2600152869353813</v>
      </c>
      <c r="G29" s="97">
        <f>IF('[7]Discharge'!G27=0,0,IF(TRIM('[7]Discharge'!G27)="","",IF(COUNT(O6)=0,"",IF(O6=1,(((10^K4)*('[7]Discharge'!G27^N4))/100),((10^K4)*('[7]Discharge'!G27^N4))))))</f>
        <v>17.457328293351445</v>
      </c>
      <c r="H29" s="97">
        <f>IF('[7]Discharge'!H27=0,0,IF(TRIM('[7]Discharge'!H27)="","",IF(COUNT(O6)=0,"",IF(O6=1,(((10^K4)*('[7]Discharge'!H27^N4))/100),((10^K4)*('[7]Discharge'!H27^N4))))))</f>
        <v>14.69424879904022</v>
      </c>
      <c r="I29" s="97">
        <f>IF('[7]Discharge'!I27=0,0,IF(TRIM('[7]Discharge'!I27)="","",IF(COUNT(O6)=0,"",IF(O6=1,(((10^K4)*('[7]Discharge'!I27^N4))/100),((10^K4)*('[7]Discharge'!I27^N4))))))</f>
        <v>44.920444128286846</v>
      </c>
      <c r="J29" s="97">
        <f>IF('[7]Discharge'!J27=0,0,IF(TRIM('[7]Discharge'!J27)="","",IF(COUNT(O6)=0,"",IF(O6=1,(((10^K4)*('[7]Discharge'!J27^N4))/100),((10^K4)*('[7]Discharge'!J27^N4))))))</f>
        <v>4.911544313262773</v>
      </c>
      <c r="K29" s="97">
        <f>IF('[7]Discharge'!K27=0,0,IF(TRIM('[7]Discharge'!K27)="","",IF(COUNT(O6)=0,"",IF(O6=1,(((10^K4)*('[7]Discharge'!K27^N4))/100),((10^K4)*('[7]Discharge'!K27^N4))))))</f>
        <v>1.3980974908067492</v>
      </c>
      <c r="L29" s="97">
        <f>IF('[7]Discharge'!L27=0,0,IF(TRIM('[7]Discharge'!L27)="","",IF(COUNT(O6)=0,"",IF(O6=1,(((10^K4)*('[7]Discharge'!L27^N4))/100),((10^K4)*('[7]Discharge'!L27^N4))))))</f>
        <v>1.500102092952171</v>
      </c>
      <c r="M29" s="97">
        <f>IF('[7]Discharge'!M27=0,0,IF(TRIM('[7]Discharge'!M27)="","",IF(COUNT(O6)=0,"",IF(O6=1,(((10^K4)*('[7]Discharge'!M27^N4))/100),((10^K4)*('[7]Discharge'!M27^N4))))))</f>
        <v>0.5366414797796152</v>
      </c>
      <c r="N29" s="97">
        <f>IF('[7]Discharge'!N27=0,0,IF(TRIM('[7]Discharge'!N27)="","",IF(COUNT(O6)=0,"",IF(O6=1,(((10^K4)*('[7]Discharge'!N27^N4))/100),((10^K4)*('[7]Discharge'!N27^N4))))))</f>
        <v>0.2383621000947963</v>
      </c>
      <c r="O29" s="126">
        <f t="shared" si="0"/>
        <v>213.1559279219458</v>
      </c>
      <c r="P29" s="118"/>
      <c r="Q29" s="60"/>
    </row>
    <row r="30" spans="2:17" ht="21.75">
      <c r="B30" s="92">
        <v>19</v>
      </c>
      <c r="C30" s="97">
        <f>IF('[7]Discharge'!C28=0,0,IF(TRIM('[7]Discharge'!C28)="","",IF(COUNT(O6)=0,"",IF(O6=1,(((10^K4)*('[7]Discharge'!C28^N4))/100),((10^K4)*('[7]Discharge'!C28^N4))))))</f>
        <v>26.98494018686901</v>
      </c>
      <c r="D30" s="97">
        <f>IF('[7]Discharge'!D28=0,0,IF(TRIM('[7]Discharge'!D28)="","",IF(COUNT(O6)=0,"",IF(O6=1,(((10^K4)*('[7]Discharge'!D28^N4))/100),((10^K4)*('[7]Discharge'!D28^N4))))))</f>
        <v>0.25386367520905867</v>
      </c>
      <c r="E30" s="97">
        <f>IF('[7]Discharge'!E28=0,0,IF('[7]Discharge'!E28=0,0,IF(TRIM('[7]Discharge'!E28)="","",IF(COUNT(O6)=0,"",IF(O6=1,(((10^K4)*('[7]Discharge'!E28^N4))/100),((10^K4)*('[7]Discharge'!E28^N4)))))))</f>
        <v>12.144125409396548</v>
      </c>
      <c r="F30" s="97">
        <f>IF('[7]Discharge'!F28=0,0,IF(TRIM('[7]Discharge'!F28)="","",IF(COUNT(O6)=0,"",IF(O6=1,(((10^K4)*('[7]Discharge'!F28^N4))/100),((10^K4)*('[7]Discharge'!F28^N4))))))</f>
        <v>1.7875447672042026</v>
      </c>
      <c r="G30" s="97">
        <f>IF('[7]Discharge'!G28=0,0,IF(TRIM('[7]Discharge'!G28)="","",IF(COUNT(O6)=0,"",IF(O6=1,(((10^K4)*('[7]Discharge'!G28^N4))/100),((10^K4)*('[7]Discharge'!G28^N4))))))</f>
        <v>40.06087024944406</v>
      </c>
      <c r="H30" s="97">
        <f>IF('[7]Discharge'!H28=0,0,IF(TRIM('[7]Discharge'!H28)="","",IF(COUNT(O6)=0,"",IF(O6=1,(((10^K4)*('[7]Discharge'!H28^N4))/100),((10^K4)*('[7]Discharge'!H28^N4))))))</f>
        <v>12.144125409396548</v>
      </c>
      <c r="I30" s="97">
        <f>IF('[7]Discharge'!I28=0,0,IF(TRIM('[7]Discharge'!I28)="","",IF(COUNT(O6)=0,"",IF(O6=1,(((10^K4)*('[7]Discharge'!I28^N4))/100),((10^K4)*('[7]Discharge'!I28^N4))))))</f>
        <v>29.0050388257097</v>
      </c>
      <c r="J30" s="97">
        <f>IF('[7]Discharge'!J28=0,0,IF(TRIM('[7]Discharge'!J28)="","",IF(COUNT(O6)=0,"",IF(O6=1,(((10^K4)*('[7]Discharge'!J28^N4))/100),((10^K4)*('[7]Discharge'!J28^N4))))))</f>
        <v>5.572488314874645</v>
      </c>
      <c r="K30" s="97">
        <f>IF('[7]Discharge'!K28=0,0,IF(TRIM('[7]Discharge'!K28)="","",IF(COUNT(O6)=0,"",IF(O6=1,(((10^K4)*('[7]Discharge'!K28^N4))/100),((10^K4)*('[7]Discharge'!K28^N4))))))</f>
        <v>1.4317452890223408</v>
      </c>
      <c r="L30" s="97">
        <f>IF('[7]Discharge'!L28=0,0,IF(TRIM('[7]Discharge'!L28)="","",IF(COUNT(O6)=0,"",IF(O6=1,(((10^K4)*('[7]Discharge'!L28^N4))/100),((10^K4)*('[7]Discharge'!L28^N4))))))</f>
        <v>1.500102092952171</v>
      </c>
      <c r="M30" s="97">
        <f>IF('[7]Discharge'!M28=0,0,IF(TRIM('[7]Discharge'!M28)="","",IF(COUNT(O6)=0,"",IF(O6=1,(((10^K4)*('[7]Discharge'!M28^N4))/100),((10^K4)*('[7]Discharge'!M28^N4))))))</f>
        <v>0.5366414797796152</v>
      </c>
      <c r="N30" s="97">
        <f>IF('[7]Discharge'!N28=0,0,IF(TRIM('[7]Discharge'!N28)="","",IF(COUNT(O6)=0,"",IF(O6=1,(((10^K4)*('[7]Discharge'!N28^N4))/100),((10^K4)*('[7]Discharge'!N28^N4))))))</f>
        <v>0.2383621000947963</v>
      </c>
      <c r="O30" s="126">
        <f t="shared" si="0"/>
        <v>131.6598477999527</v>
      </c>
      <c r="P30" s="118"/>
      <c r="Q30" s="60"/>
    </row>
    <row r="31" spans="2:17" ht="21.75">
      <c r="B31" s="92">
        <v>20</v>
      </c>
      <c r="C31" s="97">
        <f>IF('[7]Discharge'!C29=0,0,IF(TRIM('[7]Discharge'!C29)="","",IF(COUNT(O6)=0,"",IF(O6=1,(((10^K4)*('[7]Discharge'!C29^N4))/100),((10^K4)*('[7]Discharge'!C29^N4))))))</f>
        <v>16.04943941275288</v>
      </c>
      <c r="D31" s="97">
        <f>IF('[7]Discharge'!D29=0,0,IF(TRIM('[7]Discharge'!D29)="","",IF(COUNT(O6)=0,"",IF(O6=1,(((10^K4)*('[7]Discharge'!D29^N4))/100),((10^K4)*('[7]Discharge'!D29^N4))))))</f>
        <v>0.6750961024021123</v>
      </c>
      <c r="E31" s="97">
        <f>IF('[7]Discharge'!E29=0,0,IF(TRIM('[7]Discharge'!E29)="","",IF(COUNT(O6)=0,"",IF(O6=1,(((10^K4)*('[7]Discharge'!E29^N4))/100),((10^K4)*('[7]Discharge'!E29^N4))))))</f>
        <v>6.270132754328045</v>
      </c>
      <c r="F31" s="97">
        <f>IF('[7]Discharge'!F29=0,0,IF(TRIM('[7]Discharge'!F29)="","",IF(COUNT(O6)=0,"",IF(O6=1,(((10^K4)*('[7]Discharge'!F29^N4))/100),((10^K4)*('[7]Discharge'!F29^N4))))))</f>
        <v>1.2352034292290752</v>
      </c>
      <c r="G31" s="97">
        <f>IF('[7]Discharge'!G29=0,0,IF(TRIM('[7]Discharge'!G29)="","",IF(COUNT(O6)=0,"",IF(O6=1,(((10^K4)*('[7]Discharge'!G29^N4))/100),((10^K4)*('[7]Discharge'!G29^N4))))))</f>
        <v>66.59312961198033</v>
      </c>
      <c r="H31" s="97">
        <f>IF('[7]Discharge'!H29=0,0,IF(TRIM('[7]Discharge'!H29)="","",IF(COUNT(O6)=0,"",IF(O6=1,(((10^K4)*('[7]Discharge'!H29^N4))/100),((10^K4)*('[7]Discharge'!H29^N4))))))</f>
        <v>66.59312961198033</v>
      </c>
      <c r="I31" s="97">
        <f>IF('[7]Discharge'!I29=0,0,IF(TRIM('[7]Discharge'!I29)="","",IF(COUNT(O6)=0,"",IF(O6=1,(((10^K4)*('[7]Discharge'!I29^N4))/100),((10^K4)*('[7]Discharge'!I29^N4))))))</f>
        <v>21.99229185801339</v>
      </c>
      <c r="J31" s="97">
        <f>IF('[7]Discharge'!J29=0,0,IF(TRIM('[7]Discharge'!J29)="","",IF(COUNT(O6)=0,"",IF(O6=1,(((10^K4)*('[7]Discharge'!J29^N4))/100),((10^K4)*('[7]Discharge'!J29^N4))))))</f>
        <v>4.287832837574506</v>
      </c>
      <c r="K31" s="97">
        <f>IF('[7]Discharge'!K29=0,0,IF(TRIM('[7]Discharge'!K29)="","",IF(COUNT(O6)=0,"",IF(O6=1,(((10^K4)*('[7]Discharge'!K29^N4))/100),((10^K4)*('[7]Discharge'!K29^N4))))))</f>
        <v>1.500102092952171</v>
      </c>
      <c r="L31" s="97">
        <f>IF('[7]Discharge'!L29=0,0,IF(TRIM('[7]Discharge'!L29)="","",IF(COUNT(O6)=0,"",IF(O6=1,(((10^K4)*('[7]Discharge'!L29^N4))/100),((10^K4)*('[7]Discharge'!L29^N4))))))</f>
        <v>1.4657471381480631</v>
      </c>
      <c r="M31" s="97">
        <f>IF('[7]Discharge'!M29=0,0,IF(TRIM('[7]Discharge'!M29)="","",IF(COUNT(O6)=0,"",IF(O6=1,(((10^K4)*('[7]Discharge'!M29^N4))/100),((10^K4)*('[7]Discharge'!M29^N4))))))</f>
        <v>0.9087192848655352</v>
      </c>
      <c r="N31" s="97">
        <f>IF('[7]Discharge'!N29=0,0,IF(TRIM('[7]Discharge'!N29)="","",IF(COUNT(O6)=0,"",IF(O6=1,(((10^K4)*('[7]Discharge'!N29^N4))/100),((10^K4)*('[7]Discharge'!N29^N4))))))</f>
        <v>0.2861573327504</v>
      </c>
      <c r="O31" s="126">
        <f t="shared" si="0"/>
        <v>187.85698146697686</v>
      </c>
      <c r="P31" s="118"/>
      <c r="Q31" s="60"/>
    </row>
    <row r="32" spans="2:17" ht="21.75">
      <c r="B32" s="9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26"/>
      <c r="P32" s="118"/>
      <c r="Q32" s="60"/>
    </row>
    <row r="33" spans="2:17" ht="21.75">
      <c r="B33" s="92">
        <v>21</v>
      </c>
      <c r="C33" s="97">
        <f>IF('[7]Discharge'!C31=0,0,IF(TRIM('[7]Discharge'!C31)="","",IF(COUNT(O6)=0,"",IF(O6=1,(((10^K4)*('[7]Discharge'!C31^N4))/100),((10^K4)*('[7]Discharge'!C31^N4))))))</f>
        <v>16.04943941275288</v>
      </c>
      <c r="D33" s="97">
        <f>IF('[7]Discharge'!D31=0,0,IF(TRIM('[7]Discharge'!D31)="","",IF(COUNT(O6)=0,"",IF(O6=1,(((10^K4)*('[7]Discharge'!D31^N4))/100),((10^K4)*('[7]Discharge'!D31^N4))))))</f>
        <v>1.5698676116201773</v>
      </c>
      <c r="E33" s="97">
        <f>IF('[7]Discharge'!E31=0,0,IF(TRIM('[7]Discharge'!E31)="","",IF(COUNT(O6)=0,"",IF(O6=1,(((10^K4)*('[7]Discharge'!E31^N4))/100),((10^K4)*('[7]Discharge'!E31^N4))))))</f>
        <v>1.5698676116201773</v>
      </c>
      <c r="F33" s="97">
        <f>IF('[7]Discharge'!F31=0,0,IF(TRIM('[7]Discharge'!F31)="","",IF(COUNT(O6)=0,"",IF(O6=1,(((10^K4)*('[7]Discharge'!F31^N4))/100),((10^K4)*('[7]Discharge'!F31^N4))))))</f>
        <v>0.4522344808585853</v>
      </c>
      <c r="G33" s="97">
        <f>IF('[7]Discharge'!G31=0,0,IF(TRIM('[7]Discharge'!G31)="","",IF(COUNT(O6)=0,"",IF(O6=1,(((10^K4)*('[7]Discharge'!G31^N4))/100),((10^K4)*('[7]Discharge'!G31^N4))))))</f>
        <v>53.17029038324944</v>
      </c>
      <c r="H33" s="97">
        <f>IF('[7]Discharge'!H31=0,0,IF(TRIM('[7]Discharge'!H31)="","",IF(COUNT(O6)=0,"",IF(O6=1,(((10^K4)*('[7]Discharge'!H31^N4))/100),((10^K4)*('[7]Discharge'!H31^N4))))))</f>
        <v>111.62383186570446</v>
      </c>
      <c r="I33" s="97">
        <f>IF('[7]Discharge'!I31=0,0,IF(TRIM('[7]Discharge'!I31)="","",IF(COUNT(O6)=0,"",IF(O6=1,(((10^K4)*('[7]Discharge'!I31^N4))/100),((10^K4)*('[7]Discharge'!I31^N4))))))</f>
        <v>53.17029038324944</v>
      </c>
      <c r="J33" s="97">
        <f>IF('[7]Discharge'!J31=0,0,IF(TRIM('[7]Discharge'!J31)="","",IF(COUNT(O6)=0,"",IF(O6=1,(((10^K4)*('[7]Discharge'!J31^N4))/100),((10^K4)*('[7]Discharge'!J31^N4))))))</f>
        <v>4.287832837574506</v>
      </c>
      <c r="K33" s="97">
        <f>IF('[7]Discharge'!K31=0,0,IF(TRIM('[7]Discharge'!K31)="","",IF(COUNT(O6)=0,"",IF(O6=1,(((10^K4)*('[7]Discharge'!K31^N4))/100),((10^K4)*('[7]Discharge'!K31^N4))))))</f>
        <v>1.2670662497761744</v>
      </c>
      <c r="L33" s="97">
        <f>IF('[7]Discharge'!L31=0,0,IF(TRIM('[7]Discharge'!L31)="","",IF(COUNT(O6)=0,"",IF(O6=1,(((10^K4)*('[7]Discharge'!L31^N4))/100),((10^K4)*('[7]Discharge'!L31^N4))))))</f>
        <v>1.4657471381480631</v>
      </c>
      <c r="M33" s="97">
        <f>IF('[7]Discharge'!M31=0,0,IF(TRIM('[7]Discharge'!M31)="","",IF(COUNT(O6)=0,"",IF(O6=1,(((10^K4)*('[7]Discharge'!M31^N4))/100),((10^K4)*('[7]Discharge'!M31^N4))))))</f>
        <v>0.9087192848655352</v>
      </c>
      <c r="N33" s="97">
        <f>IF('[7]Discharge'!N31=0,0,IF(TRIM('[7]Discharge'!N31)="","",IF(COUNT(O6)=0,"",IF(O6=1,(((10^K4)*('[7]Discharge'!N31^N4))/100),((10^K4)*('[7]Discharge'!N31^N4))))))</f>
        <v>0.2861573327504</v>
      </c>
      <c r="O33" s="126">
        <f t="shared" si="0"/>
        <v>245.82134459216985</v>
      </c>
      <c r="P33" s="118"/>
      <c r="Q33" s="60"/>
    </row>
    <row r="34" spans="2:17" ht="21.75">
      <c r="B34" s="92">
        <v>22</v>
      </c>
      <c r="C34" s="97">
        <f>IF('[7]Discharge'!C32=0,0,IF(TRIM('[7]Discharge'!C32)="","",IF(COUNT(O6)=0,"",IF(O6=1,(((10^K4)*('[7]Discharge'!C32^N4))/100),((10^K4)*('[7]Discharge'!C32^N4))))))</f>
        <v>10.292881566153097</v>
      </c>
      <c r="D34" s="97">
        <f>IF('[7]Discharge'!D32=0,0,IF(TRIM('[7]Discharge'!D32)="","",IF(COUNT(O6)=0,"",IF(O6=1,(((10^K4)*('[7]Discharge'!D32^N4))/100),((10^K4)*('[7]Discharge'!D32^N4))))))</f>
        <v>1.2352034292290752</v>
      </c>
      <c r="E34" s="97">
        <f>IF('[7]Discharge'!E32=0,0,IF(TRIM('[7]Discharge'!E32)="","",IF(COUNT(O6)=0,"",IF(O6=1,(((10^K4)*('[7]Discharge'!E32^N4))/100),((10^K4)*('[7]Discharge'!E32^N4))))))</f>
        <v>1.5698676116201773</v>
      </c>
      <c r="F34" s="97">
        <f>IF('[7]Discharge'!F32=0,0,IF(TRIM('[7]Discharge'!F32)="","",IF(COUNT(O6)=0,"",IF(O6=1,(((10^K4)*('[7]Discharge'!F32^N4))/100),((10^K4)*('[7]Discharge'!F32^N4))))))</f>
        <v>0.5587377651159049</v>
      </c>
      <c r="G34" s="97">
        <f>IF('[7]Discharge'!G32=0,0,IF(TRIM('[7]Discharge'!G32)="","",IF(COUNT(O6)=0,"",IF(O6=1,(((10^K4)*('[7]Discharge'!G32^N4))/100),((10^K4)*('[7]Discharge'!G32^N4))))))</f>
        <v>25.270552281770275</v>
      </c>
      <c r="H34" s="97">
        <f>IF('[7]Discharge'!H32=0,0,IF(TRIM('[7]Discharge'!H32)="","",IF(COUNT(O6)=0,"",IF(O6=1,(((10^K4)*('[7]Discharge'!H32^N4))/100),((10^K4)*('[7]Discharge'!H32^N4))))))</f>
        <v>245.51738504532358</v>
      </c>
      <c r="I34" s="97">
        <f>IF('[7]Discharge'!I32=0,0,IF(TRIM('[7]Discharge'!I32)="","",IF(COUNT(O6)=0,"",IF(O6=1,(((10^K4)*('[7]Discharge'!I32^N4))/100),((10^K4)*('[7]Discharge'!I32^N4))))))</f>
        <v>568.8143390326652</v>
      </c>
      <c r="J34" s="97">
        <f>IF('[7]Discharge'!J32=0,0,IF(TRIM('[7]Discharge'!J32)="","",IF(COUNT(O6)=0,"",IF(O6=1,(((10^K4)*('[7]Discharge'!J32^N4))/100),((10^K4)*('[7]Discharge'!J32^N4))))))</f>
        <v>4.287832837574506</v>
      </c>
      <c r="K34" s="97">
        <f>IF('[7]Discharge'!K32=0,0,IF(TRIM('[7]Discharge'!K32)="","",IF(COUNT(O6)=0,"",IF(O6=1,(((10^K4)*('[7]Discharge'!K32^N4))/100),((10^K4)*('[7]Discharge'!K32^N4))))))</f>
        <v>1.3318679039889476</v>
      </c>
      <c r="L34" s="97">
        <f>IF('[7]Discharge'!L32=0,0,IF(TRIM('[7]Discharge'!L32)="","",IF(COUNT(O6)=0,"",IF(O6=1,(((10^K4)*('[7]Discharge'!L32^N4))/100),((10^K4)*('[7]Discharge'!L32^N4))))))</f>
        <v>1.500102092952171</v>
      </c>
      <c r="M34" s="97">
        <f>IF('[7]Discharge'!M32=0,0,IF(TRIM('[7]Discharge'!M32)="","",IF(COUNT(O6)=0,"",IF(O6=1,(((10^K4)*('[7]Discharge'!M32^N4))/100),((10^K4)*('[7]Discharge'!M32^N4))))))</f>
        <v>0.8010989579978697</v>
      </c>
      <c r="N34" s="97">
        <f>IF('[7]Discharge'!N32=0,0,IF(TRIM('[7]Discharge'!N32)="","",IF(COUNT(O6)=0,"",IF(O6=1,(((10^K4)*('[7]Discharge'!N32^N4))/100),((10^K4)*('[7]Discharge'!N32^N4))))))</f>
        <v>0.2383621000947963</v>
      </c>
      <c r="O34" s="126">
        <f t="shared" si="0"/>
        <v>861.4182306244855</v>
      </c>
      <c r="P34" s="118"/>
      <c r="Q34" s="60"/>
    </row>
    <row r="35" spans="2:17" ht="21.75">
      <c r="B35" s="92">
        <v>23</v>
      </c>
      <c r="C35" s="97">
        <f>IF('[7]Discharge'!C33=0,0,IF(TRIM('[7]Discharge'!C33)="","",IF(COUNT(O6)=0,"",IF(O6=1,(((10^K4)*('[7]Discharge'!C33^N4))/100),((10^K4)*('[7]Discharge'!C33^N4))))))</f>
        <v>8.578543385524789</v>
      </c>
      <c r="D35" s="97">
        <f>IF('[7]Discharge'!D33=0,0,IF(TRIM('[7]Discharge'!D33)="","",IF(COUNT(O6)=0,"",IF(O6=1,(((10^K4)*('[7]Discharge'!D33^N4))/100),((10^K4)*('[7]Discharge'!D33^N4))))))</f>
        <v>0.4522344808585853</v>
      </c>
      <c r="E35" s="97">
        <f>IF('[7]Discharge'!E33=0,0,IF(TRIM('[7]Discharge'!E33)="","",IF(COUNT(O6)=0,"",IF(O6=1,(((10^K4)*('[7]Discharge'!E33^N4))/100),((10^K4)*('[7]Discharge'!E33^N4))))))</f>
        <v>1.2352034292290752</v>
      </c>
      <c r="F35" s="97">
        <f>IF('[7]Discharge'!F33=0,0,IF(TRIM('[7]Discharge'!F33)="","",IF(COUNT(O6)=0,"",IF(O6=1,(((10^K4)*('[7]Discharge'!F33^N4))/100),((10^K4)*('[7]Discharge'!F33^N4))))))</f>
        <v>0.8010989579978697</v>
      </c>
      <c r="G35" s="97">
        <f>IF('[7]Discharge'!G33=0,0,IF(TRIM('[7]Discharge'!G33)="","",IF(COUNT(O6)=0,"",IF(O6=1,(((10^K4)*('[7]Discharge'!G33^N4))/100),((10^K4)*('[7]Discharge'!G33^N4))))))</f>
        <v>16.04943941275288</v>
      </c>
      <c r="H35" s="97">
        <f>IF('[7]Discharge'!H33=0,0,IF(TRIM('[7]Discharge'!H33)="","",IF(COUNT(O6)=0,"",IF(O6=1,(((10^K4)*('[7]Discharge'!H33^N4))/100),((10^K4)*('[7]Discharge'!H33^N4))))))</f>
        <v>181.96041999471953</v>
      </c>
      <c r="I35" s="97">
        <f>IF('[7]Discharge'!I33=0,0,IF(TRIM('[7]Discharge'!I33)="","",IF(COUNT(O6)=0,"",IF(O6=1,(((10^K4)*('[7]Discharge'!I33^N4))/100),((10^K4)*('[7]Discharge'!I33^N4))))))</f>
        <v>2165.7305966361764</v>
      </c>
      <c r="J35" s="97">
        <f>IF('[7]Discharge'!J33=0,0,IF(TRIM('[7]Discharge'!J33)="","",IF(COUNT(O6)=0,"",IF(O6=1,(((10^K4)*('[7]Discharge'!J33^N4))/100),((10^K4)*('[7]Discharge'!J33^N4))))))</f>
        <v>3.6505681328109665</v>
      </c>
      <c r="K35" s="97">
        <f>IF('[7]Discharge'!K33=0,0,IF(TRIM('[7]Discharge'!K33)="","",IF(COUNT(O6)=0,"",IF(O6=1,(((10^K4)*('[7]Discharge'!K33^N4))/100),((10^K4)*('[7]Discharge'!K33^N4))))))</f>
        <v>1.500102092952171</v>
      </c>
      <c r="L35" s="97">
        <f>IF('[7]Discharge'!L33=0,0,IF(TRIM('[7]Discharge'!L33)="","",IF(COUNT(O6)=0,"",IF(O6=1,(((10^K4)*('[7]Discharge'!L33^N4))/100),((10^K4)*('[7]Discharge'!L33^N4))))))</f>
        <v>1.4317452890223408</v>
      </c>
      <c r="M35" s="97">
        <f>IF('[7]Discharge'!M33=0,0,IF(TRIM('[7]Discharge'!M33)="","",IF(COUNT(O6)=0,"",IF(O6=1,(((10^K4)*('[7]Discharge'!M33^N4))/100),((10^K4)*('[7]Discharge'!M33^N4))))))</f>
        <v>0.7495528878310679</v>
      </c>
      <c r="N35" s="97">
        <f>IF('[7]Discharge'!N33=0,0,IF(TRIM('[7]Discharge'!N33)="","",IF(COUNT(O6)=0,"",IF(O6=1,(((10^K4)*('[7]Discharge'!N33^N4))/100),((10^K4)*('[7]Discharge'!N33^N4))))))</f>
        <v>0.20866499734141392</v>
      </c>
      <c r="O35" s="126">
        <f t="shared" si="0"/>
        <v>2382.3481696972167</v>
      </c>
      <c r="P35" s="118"/>
      <c r="Q35" s="60"/>
    </row>
    <row r="36" spans="2:17" ht="21.75">
      <c r="B36" s="92">
        <v>24</v>
      </c>
      <c r="C36" s="97">
        <f>IF('[7]Discharge'!C34=0,0,IF(TRIM('[7]Discharge'!C34)="","",IF(COUNT(O6)=0,"",IF(O6=1,(((10^K4)*('[7]Discharge'!C34^N4))/100),((10^K4)*('[7]Discharge'!C34^N4))))))</f>
        <v>7.003987447458797</v>
      </c>
      <c r="D36" s="97">
        <f>IF('[7]Discharge'!D34=0,0,IF(TRIM('[7]Discharge'!D34)="","",IF(COUNT(O6)=0,"",IF(O6=1,(((10^K4)*('[7]Discharge'!D34^N4))/100),((10^K4)*('[7]Discharge'!D34^N4))))))</f>
        <v>0.6750961024021123</v>
      </c>
      <c r="E36" s="97">
        <f>IF('[7]Discharge'!E34=0,0,IF(TRIM('[7]Discharge'!E34)="","",IF(COUNT(O6)=0,"",IF(O6=1,(((10^K4)*('[7]Discharge'!E34^N4))/100),((10^K4)*('[7]Discharge'!E34^N4))))))</f>
        <v>1.2352034292290752</v>
      </c>
      <c r="F36" s="97">
        <f>IF('[7]Discharge'!F34=0,0,IF(TRIM('[7]Discharge'!F34)="","",IF(COUNT(O6)=0,"",IF(O6=1,(((10^K4)*('[7]Discharge'!F34^N4))/100),((10^K4)*('[7]Discharge'!F34^N4))))))</f>
        <v>1.08131166898465</v>
      </c>
      <c r="G36" s="97">
        <f>IF('[7]Discharge'!G34=0,0,IF(TRIM('[7]Discharge'!G34)="","",IF(COUNT(O6)=0,"",IF(O6=1,(((10^K4)*('[7]Discharge'!G34^N4))/100),((10^K4)*('[7]Discharge'!G34^N4))))))</f>
        <v>7.003987447458797</v>
      </c>
      <c r="H36" s="97">
        <f>IF('[7]Discharge'!H34=0,0,IF(TRIM('[7]Discharge'!H34)="","",IF(COUNT(O6)=0,"",IF(O6=1,(((10^K4)*('[7]Discharge'!H34^N4))/100),((10^K4)*('[7]Discharge'!H34^N4))))))</f>
        <v>70.1564724972035</v>
      </c>
      <c r="I36" s="97">
        <f>IF('[7]Discharge'!I34=0,0,IF(TRIM('[7]Discharge'!I34)="","",IF(COUNT(O6)=0,"",IF(O6=1,(((10^K4)*('[7]Discharge'!I34^N4))/100),((10^K4)*('[7]Discharge'!I34^N4))))))</f>
        <v>278.1447154839623</v>
      </c>
      <c r="J36" s="97">
        <f>IF('[7]Discharge'!J34=0,0,IF(TRIM('[7]Discharge'!J34)="","",IF(COUNT(O6)=0,"",IF(O6=1,(((10^K4)*('[7]Discharge'!J34^N4))/100),((10^K4)*('[7]Discharge'!J34^N4))))))</f>
        <v>3.34906852608205</v>
      </c>
      <c r="K36" s="97">
        <f>IF('[7]Discharge'!K34=0,0,IF(TRIM('[7]Discharge'!K34)="","",IF(COUNT(O6)=0,"",IF(O6=1,(((10^K4)*('[7]Discharge'!K34^N4))/100),((10^K4)*('[7]Discharge'!K34^N4))))))</f>
        <v>1.500102092952171</v>
      </c>
      <c r="L36" s="97">
        <f>IF('[7]Discharge'!L34=0,0,IF(TRIM('[7]Discharge'!L34)="","",IF(COUNT(O6)=0,"",IF(O6=1,(((10^K4)*('[7]Discharge'!L34^N4))/100),((10^K4)*('[7]Discharge'!L34^N4))))))</f>
        <v>1.2352034292290752</v>
      </c>
      <c r="M36" s="97">
        <f>IF('[7]Discharge'!M34=0,0,IF(TRIM('[7]Discharge'!M34)="","",IF(COUNT(O6)=0,"",IF(O6=1,(((10^K4)*('[7]Discharge'!M34^N4))/100),((10^K4)*('[7]Discharge'!M34^N4))))))</f>
        <v>0.6041108860688005</v>
      </c>
      <c r="N36" s="97">
        <f>IF('[7]Discharge'!N34=0,0,IF(TRIM('[7]Discharge'!N34)="","",IF(COUNT(O6)=0,"",IF(O6=1,(((10^K4)*('[7]Discharge'!N34^N4))/100),((10^K4)*('[7]Discharge'!N34^N4))))))</f>
        <v>0.302943573440477</v>
      </c>
      <c r="O36" s="126">
        <f t="shared" si="0"/>
        <v>372.2922025844718</v>
      </c>
      <c r="P36" s="118"/>
      <c r="Q36" s="60"/>
    </row>
    <row r="37" spans="2:17" ht="21.75">
      <c r="B37" s="92">
        <v>25</v>
      </c>
      <c r="C37" s="97">
        <f>IF('[7]Discharge'!C35=0,0,IF(TRIM('[7]Discharge'!C35)="","",IF(COUNT(O6)=0,"",IF(O6=1,(((10^K4)*('[7]Discharge'!C35^N4))/100),((10^K4)*('[7]Discharge'!C35^N4))))))</f>
        <v>5.572488314874645</v>
      </c>
      <c r="D37" s="97">
        <f>IF('[7]Discharge'!D35=0,0,IF(TRIM('[7]Discharge'!D35)="","",IF(COUNT(O6)=0,"",IF(O6=1,(((10^K4)*('[7]Discharge'!D35^N4))/100),((10^K4)*('[7]Discharge'!D35^N4))))))</f>
        <v>56.40036918923385</v>
      </c>
      <c r="E37" s="97">
        <f>IF('[7]Discharge'!E35=0,0,IF(TRIM('[7]Discharge'!E35)="","",IF(COUNT(O6)=0,"",IF(O6=1,(((10^K4)*('[7]Discharge'!E35^N4))/100),((10^K4)*('[7]Discharge'!E35^N4))))))</f>
        <v>1.3980974908067492</v>
      </c>
      <c r="F37" s="97">
        <f>IF('[7]Discharge'!F35=0,0,IF(TRIM('[7]Discharge'!F35)="","",IF(COUNT(O6)=0,"",IF(O6=1,(((10^K4)*('[7]Discharge'!F35^N4))/100),((10^K4)*('[7]Discharge'!F35^N4))))))</f>
        <v>3.059139470336222</v>
      </c>
      <c r="G37" s="97">
        <f>IF('[7]Discharge'!G35=0,0,IF(TRIM('[7]Discharge'!G35)="","",IF(COUNT(O6)=0,"",IF(O6=1,(((10^K4)*('[7]Discharge'!G35^N4))/100),((10^K4)*('[7]Discharge'!G35^N4))))))</f>
        <v>35.449387980321795</v>
      </c>
      <c r="H37" s="97">
        <f>IF('[7]Discharge'!H35=0,0,IF(TRIM('[7]Discharge'!H35)="","",IF(COUNT(O6)=0,"",IF(O6=1,(((10^K4)*('[7]Discharge'!H35^N4))/100),((10^K4)*('[7]Discharge'!H35^N4))))))</f>
        <v>98.03090895730699</v>
      </c>
      <c r="I37" s="97">
        <f>IF('[7]Discharge'!I35=0,0,IF(TRIM('[7]Discharge'!I35)="","",IF(COUNT(O6)=0,"",IF(O6=1,(((10^K4)*('[7]Discharge'!I35^N4))/100),((10^K4)*('[7]Discharge'!I35^N4))))))</f>
        <v>107.00607047169807</v>
      </c>
      <c r="J37" s="97">
        <f>IF('[7]Discharge'!J35=0,0,IF(TRIM('[7]Discharge'!J35)="","",IF(COUNT(O6)=0,"",IF(O6=1,(((10^K4)*('[7]Discharge'!J35^N4))/100),((10^K4)*('[7]Discharge'!J35^N4))))))</f>
        <v>2.514480769724333</v>
      </c>
      <c r="K37" s="97">
        <f>IF('[7]Discharge'!K35=0,0,IF(TRIM('[7]Discharge'!K35)="","",IF(COUNT(O6)=0,"",IF(O6=1,(((10^K4)*('[7]Discharge'!K35^N4))/100),((10^K4)*('[7]Discharge'!K35^N4))))))</f>
        <v>1.4657471381480631</v>
      </c>
      <c r="L37" s="97">
        <f>IF('[7]Discharge'!L35=0,0,IF(TRIM('[7]Discharge'!L35)="","",IF(COUNT(O6)=0,"",IF(O6=1,(((10^K4)*('[7]Discharge'!L35^N4))/100),((10^K4)*('[7]Discharge'!L35^N4))))))</f>
        <v>1.1417795653967815</v>
      </c>
      <c r="M37" s="97">
        <f>IF('[7]Discharge'!M35=0,0,IF(TRIM('[7]Discharge'!M35)="","",IF(COUNT(O6)=0,"",IF(O6=1,(((10^K4)*('[7]Discharge'!M35^N4))/100),((10^K4)*('[7]Discharge'!M35^N4))))))</f>
        <v>0.8010989579978697</v>
      </c>
      <c r="N37" s="97">
        <f>IF('[7]Discharge'!N35=0,0,IF(TRIM('[7]Discharge'!N35)="","",IF(COUNT(O6)=0,"",IF(O6=1,(((10^K4)*('[7]Discharge'!N35^N4))/100),((10^K4)*('[7]Discharge'!N35^N4))))))</f>
        <v>0.4321370071078565</v>
      </c>
      <c r="O37" s="126">
        <f t="shared" si="0"/>
        <v>313.27170531295326</v>
      </c>
      <c r="P37" s="118"/>
      <c r="Q37" s="60"/>
    </row>
    <row r="38" spans="2:17" ht="21.75">
      <c r="B38" s="92">
        <v>26</v>
      </c>
      <c r="C38" s="97">
        <f>IF('[7]Discharge'!C36=0,0,IF(TRIM('[7]Discharge'!C36)="","",IF(COUNT(O6)=0,"",IF(O6=1,(((10^K4)*('[7]Discharge'!C36^N4))/100),((10^K4)*('[7]Discharge'!C36^N4))))))</f>
        <v>12.144125409396548</v>
      </c>
      <c r="D38" s="97">
        <f>IF('[7]Discharge'!D36=0,0,IF(TRIM('[7]Discharge'!D36)="","",IF(COUNT(O6)=0,"",IF(O6=1,(((10^K4)*('[7]Discharge'!D36^N4))/100),((10^K4)*('[7]Discharge'!D36^N4))))))</f>
        <v>23.606206193770213</v>
      </c>
      <c r="E38" s="97">
        <f>IF('[7]Discharge'!E36=0,0,IF(TRIM('[7]Discharge'!E36)="","",IF(COUNT(O6)=0,"",IF(O6=1,(((10^K4)*('[7]Discharge'!E36^N4))/100),((10^K4)*('[7]Discharge'!E36^N4))))))</f>
        <v>0.9365598330296369</v>
      </c>
      <c r="F38" s="97">
        <f>IF('[7]Discharge'!F36=0,0,IF(TRIM('[7]Discharge'!F36)="","",IF(COUNT(O6)=0,"",IF(O6=1,(((10^K4)*('[7]Discharge'!F36^N4))/100),((10^K4)*('[7]Discharge'!F36^N4))))))</f>
        <v>44.920444128286846</v>
      </c>
      <c r="G38" s="97">
        <f>IF('[7]Discharge'!G36=0,0,IF(TRIM('[7]Discharge'!G36)="","",IF(COUNT(O6)=0,"",IF(O6=1,(((10^K4)*('[7]Discharge'!G36^N4))/100),((10^K4)*('[7]Discharge'!G36^N4))))))</f>
        <v>20.429217821760975</v>
      </c>
      <c r="H38" s="97">
        <f>IF('[7]Discharge'!H36=0,0,IF(TRIM('[7]Discharge'!H36)="","",IF(COUNT(O6)=0,"",IF(O6=1,(((10^K4)*('[7]Discharge'!H36^N4))/100),((10^K4)*('[7]Discharge'!H36^N4))))))</f>
        <v>77.52883226251562</v>
      </c>
      <c r="I38" s="97">
        <f>IF('[7]Discharge'!I36=0,0,IF(TRIM('[7]Discharge'!I36)="","",IF(COUNT(O6)=0,"",IF(O6=1,(((10^K4)*('[7]Discharge'!I36^N4))/100),((10^K4)*('[7]Discharge'!I36^N4))))))</f>
        <v>66.59312961198033</v>
      </c>
      <c r="J38" s="97">
        <f>IF('[7]Discharge'!J36=0,0,IF(TRIM('[7]Discharge'!J36)="","",IF(COUNT(O6)=0,"",IF(O6=1,(((10^K4)*('[7]Discharge'!J36^N4))/100),((10^K4)*('[7]Discharge'!J36^N4))))))</f>
        <v>2.780900973043648</v>
      </c>
      <c r="K38" s="97">
        <f>IF('[7]Discharge'!K36=0,0,IF(TRIM('[7]Discharge'!K36)="","",IF(COUNT(O6)=0,"",IF(O6=1,(((10^K4)*('[7]Discharge'!K36^N4))/100),((10^K4)*('[7]Discharge'!K36^N4))))))</f>
        <v>1.4657471381480631</v>
      </c>
      <c r="L38" s="97">
        <f>IF('[7]Discharge'!L36=0,0,IF(TRIM('[7]Discharge'!L36)="","",IF(COUNT(O6)=0,"",IF(O6=1,(((10^K4)*('[7]Discharge'!L36^N4))/100),((10^K4)*('[7]Discharge'!L36^N4))))))</f>
        <v>1.08131166898465</v>
      </c>
      <c r="M38" s="97">
        <f>IF('[7]Discharge'!M36=0,0,IF(TRIM('[7]Discharge'!M36)="","",IF(COUNT(O6)=0,"",IF(O6=1,(((10^K4)*('[7]Discharge'!M36^N4))/100),((10^K4)*('[7]Discharge'!M36^N4))))))</f>
        <v>1.111363409850955</v>
      </c>
      <c r="N38" s="97">
        <f>IF('[7]Discharge'!N36=0,0,IF(TRIM('[7]Discharge'!N36)="","",IF(COUNT(O6)=0,"",IF(O6=1,(((10^K4)*('[7]Discharge'!N36^N4))/100),((10^K4)*('[7]Discharge'!N36^N4))))))</f>
        <v>0.3558271904187206</v>
      </c>
      <c r="O38" s="126">
        <f t="shared" si="0"/>
        <v>252.9536656411862</v>
      </c>
      <c r="P38" s="118"/>
      <c r="Q38" s="60"/>
    </row>
    <row r="39" spans="2:17" ht="21.75">
      <c r="B39" s="92">
        <v>27</v>
      </c>
      <c r="C39" s="97">
        <f>IF('[7]Discharge'!C37=0,0,IF(TRIM('[7]Discharge'!C37)="","",IF(COUNT(O6)=0,"",IF(O6=1,(((10^K4)*('[7]Discharge'!C37^N4))/100),((10^K4)*('[7]Discharge'!C37^N4))))))</f>
        <v>37.72390667465852</v>
      </c>
      <c r="D39" s="97">
        <f>IF('[7]Discharge'!D37=0,0,IF(TRIM('[7]Discharge'!D37)="","",IF(COUNT(O6)=0,"",IF(O6=1,(((10^K4)*('[7]Discharge'!D37^N4))/100),((10^K4)*('[7]Discharge'!D37^N4))))))</f>
        <v>3.6505681328109665</v>
      </c>
      <c r="E39" s="97">
        <f>IF('[7]Discharge'!E37=0,0,IF(TRIM('[7]Discharge'!E37)="","",IF(COUNT(O6)=0,"",IF(O6=1,(((10^K4)*('[7]Discharge'!E37^N4))/100),((10^K4)*('[7]Discharge'!E37^N4))))))</f>
        <v>0.8010989579978697</v>
      </c>
      <c r="F39" s="97">
        <f>IF('[7]Discharge'!F37=0,0,IF(TRIM('[7]Discharge'!F37)="","",IF(COUNT(O6)=0,"",IF(O6=1,(((10^K4)*('[7]Discharge'!F37^N4))/100),((10^K4)*('[7]Discharge'!F37^N4))))))</f>
        <v>17.457328293351445</v>
      </c>
      <c r="G39" s="97">
        <f>IF('[7]Discharge'!G37=0,0,IF(TRIM('[7]Discharge'!G37)="","",IF(COUNT(O6)=0,"",IF(O6=1,(((10^K4)*('[7]Discharge'!G37^N4))/100),((10^K4)*('[7]Discharge'!G37^N4))))))</f>
        <v>14.69424879904022</v>
      </c>
      <c r="H39" s="97">
        <f>IF('[7]Discharge'!H37=0,0,IF(TRIM('[7]Discharge'!H37)="","",IF(COUNT(O6)=0,"",IF(O6=1,(((10^K4)*('[7]Discharge'!H37^N4))/100),((10^K4)*('[7]Discharge'!H37^N4))))))</f>
        <v>130.95317093003217</v>
      </c>
      <c r="I39" s="97">
        <f>IF('[7]Discharge'!I37=0,0,IF(TRIM('[7]Discharge'!I37)="","",IF(COUNT(O6)=0,"",IF(O6=1,(((10^K4)*('[7]Discharge'!I37^N4))/100),((10^K4)*('[7]Discharge'!I37^N4))))))</f>
        <v>50.0248928227989</v>
      </c>
      <c r="J39" s="97">
        <f>IF('[7]Discharge'!J37=0,0,IF(TRIM('[7]Discharge'!J37)="","",IF(COUNT(O6)=0,"",IF(O6=1,(((10^K4)*('[7]Discharge'!J37^N4))/100),((10^K4)*('[7]Discharge'!J37^N4))))))</f>
        <v>2.780900973043648</v>
      </c>
      <c r="K39" s="97">
        <f>IF('[7]Discharge'!K37=0,0,IF(TRIM('[7]Discharge'!K37)="","",IF(COUNT(O6)=0,"",IF(O6=1,(((10^K4)*('[7]Discharge'!K37^N4))/100),((10^K4)*('[7]Discharge'!K37^N4))))))</f>
        <v>1.500102092952171</v>
      </c>
      <c r="L39" s="97">
        <f>IF('[7]Discharge'!L37=0,0,IF(TRIM('[7]Discharge'!L37)="","",IF(COUNT(O6)=0,"",IF(O6=1,(((10^K4)*('[7]Discharge'!L37^N4))/100),((10^K4)*('[7]Discharge'!L37^N4))))))</f>
        <v>1.2670662497761744</v>
      </c>
      <c r="M39" s="97">
        <f>IF('[7]Discharge'!M37=0,0,IF(TRIM('[7]Discharge'!M37)="","",IF(COUNT(O6)=0,"",IF(O6=1,(((10^K4)*('[7]Discharge'!M37^N4))/100),((10^K4)*('[7]Discharge'!M37^N4))))))</f>
        <v>1.1725590166280404</v>
      </c>
      <c r="N39" s="97">
        <f>IF('[7]Discharge'!N37=0,0,IF(TRIM('[7]Discharge'!N37)="","",IF(COUNT(O6)=0,"",IF(O6=1,(((10^K4)*('[7]Discharge'!N37^N4))/100),((10^K4)*('[7]Discharge'!N37^N4))))))</f>
        <v>0.2861573327504</v>
      </c>
      <c r="O39" s="126">
        <f t="shared" si="0"/>
        <v>262.3120002758405</v>
      </c>
      <c r="P39" s="118"/>
      <c r="Q39" s="60"/>
    </row>
    <row r="40" spans="2:17" ht="21.75">
      <c r="B40" s="92">
        <v>28</v>
      </c>
      <c r="C40" s="97">
        <f>IF('[7]Discharge'!C38=0,0,IF(TRIM('[7]Discharge'!C38)="","",IF(COUNT(O6)=0,"",IF(O6=1,(((10^K4)*('[7]Discharge'!C38^N4))/100),((10^K4)*('[7]Discharge'!C38^N4))))))</f>
        <v>8.578543385524789</v>
      </c>
      <c r="D40" s="97">
        <f>IF('[7]Discharge'!D38=0,0,IF(TRIM('[7]Discharge'!D38)="","",IF(COUNT(O6)=0,"",IF(O6=1,(((10^K4)*('[7]Discharge'!D38^N4))/100),((10^K4)*('[7]Discharge'!D38^N4))))))</f>
        <v>606.7576859411968</v>
      </c>
      <c r="E40" s="97">
        <f>IF('[7]Discharge'!E38=0,0,IF(TRIM('[7]Discharge'!E38)="","",IF(COUNT(O6)=0,"",IF(O6=1,(((10^K4)*('[7]Discharge'!E38^N4))/100),((10^K4)*('[7]Discharge'!E38^N4))))))</f>
        <v>0.5587377651159049</v>
      </c>
      <c r="F40" s="97">
        <f>IF('[7]Discharge'!F38=0,0,IF(TRIM('[7]Discharge'!F38)="","",IF(COUNT(O6)=0,"",IF(O6=1,(((10^K4)*('[7]Discharge'!F38^N4))/100),((10^K4)*('[7]Discharge'!F38^N4))))))</f>
        <v>9.418427736654797</v>
      </c>
      <c r="G40" s="97">
        <f>IF('[7]Discharge'!G38=0,0,IF(TRIM('[7]Discharge'!G38)="","",IF(COUNT(O6)=0,"",IF(O6=1,(((10^K4)*('[7]Discharge'!G38^N4))/100),((10^K4)*('[7]Discharge'!G38^N4))))))</f>
        <v>10.292881566153097</v>
      </c>
      <c r="H40" s="97">
        <f>IF('[7]Discharge'!H38=0,0,IF(TRIM('[7]Discharge'!H38)="","",IF(COUNT(O6)=0,"",IF(O6=1,(((10^K4)*('[7]Discharge'!H38^N4))/100),((10^K4)*('[7]Discharge'!H38^N4))))))</f>
        <v>1050.790522001406</v>
      </c>
      <c r="I40" s="97">
        <f>IF('[7]Discharge'!I38=0,0,IF(TRIM('[7]Discharge'!I38)="","",IF(COUNT(O6)=0,"",IF(O6=1,(((10^K4)*('[7]Discharge'!I38^N4))/100),((10^K4)*('[7]Discharge'!I38^N4))))))</f>
        <v>35.449387980321795</v>
      </c>
      <c r="J40" s="97">
        <f>IF('[7]Discharge'!J38=0,0,IF(TRIM('[7]Discharge'!J38)="","",IF(COUNT(O6)=0,"",IF(O6=1,(((10^K4)*('[7]Discharge'!J38^N4))/100),((10^K4)*('[7]Discharge'!J38^N4))))))</f>
        <v>2.514480769724333</v>
      </c>
      <c r="K40" s="97">
        <f>IF('[7]Discharge'!K38=0,0,IF(TRIM('[7]Discharge'!K38)="","",IF(COUNT(O6)=0,"",IF(O6=1,(((10^K4)*('[7]Discharge'!K38^N4))/100),((10^K4)*('[7]Discharge'!K38^N4))))))</f>
        <v>1.4657471381480631</v>
      </c>
      <c r="L40" s="97">
        <f>IF('[7]Discharge'!L38=0,0,IF(TRIM('[7]Discharge'!L38)="","",IF(COUNT(O6)=0,"",IF(O6=1,(((10^K4)*('[7]Discharge'!L38^N4))/100),((10^K4)*('[7]Discharge'!L38^N4))))))</f>
        <v>1.3648047038347269</v>
      </c>
      <c r="M40" s="97">
        <f>IF('[7]Discharge'!M38=0,0,IF(TRIM('[7]Discharge'!M38)="","",IF(COUNT(O6)=0,"",IF(O6=1,(((10^K4)*('[7]Discharge'!M38^N4))/100),((10^K4)*('[7]Discharge'!M38^N4))))))</f>
        <v>1.0516254824041134</v>
      </c>
      <c r="N40" s="97">
        <f>IF('[7]Discharge'!N38=0,0,IF(TRIM('[7]Discharge'!N38)="","",IF(COUNT(O6)=0,"",IF(O6=1,(((10^K4)*('[7]Discharge'!N38^N4))/100),((10^K4)*('[7]Discharge'!N38^N4))))))</f>
        <v>0.26979641260707515</v>
      </c>
      <c r="O40" s="126">
        <f t="shared" si="0"/>
        <v>1728.5126408830915</v>
      </c>
      <c r="P40" s="118"/>
      <c r="Q40" s="60"/>
    </row>
    <row r="41" spans="2:17" ht="21.75">
      <c r="B41" s="92">
        <v>29</v>
      </c>
      <c r="C41" s="97">
        <f>IF('[7]Discharge'!C39=0,0,IF(TRIM('[7]Discharge'!C39)="","",IF(COUNT(O6)=0,"",IF(O6=1,(((10^K4)*('[7]Discharge'!C39^N4))/100),((10^K4)*('[7]Discharge'!C39^N4))))))</f>
        <v>1.5698676116201773</v>
      </c>
      <c r="D41" s="97">
        <f>IF('[7]Discharge'!D39=0,0,IF(TRIM('[7]Discharge'!D39)="","",IF(COUNT(O6)=0,"",IF(O6=1,(((10^K4)*('[7]Discharge'!D39^N4))/100),((10^K4)*('[7]Discharge'!D39^N4))))))</f>
        <v>47.44225077789779</v>
      </c>
      <c r="E41" s="97">
        <f>IF('[7]Discharge'!E39=0,0,IF(TRIM('[7]Discharge'!E39)="","",IF(COUNT(O6)=0,"",IF(O6=1,(((10^K4)*('[7]Discharge'!E39^N4))/100),((10^K4)*('[7]Discharge'!E39^N4))))))</f>
        <v>2.514480769724333</v>
      </c>
      <c r="F41" s="97">
        <f>IF('[7]Discharge'!F39=0,0,IF(TRIM('[7]Discharge'!F39)="","",IF(COUNT(O6)=0,"",IF(O6=1,(((10^K4)*('[7]Discharge'!F39^N4))/100),((10^K4)*('[7]Discharge'!F39^N4))))))</f>
        <v>2.514480769724333</v>
      </c>
      <c r="G41" s="97">
        <f>IF('[7]Discharge'!G39=0,0,IF(TRIM('[7]Discharge'!G39)="","",IF(COUNT(O6)=0,"",IF(O6=1,(((10^K4)*('[7]Discharge'!G39^N4))/100),((10^K4)*('[7]Discharge'!G39^N4))))))</f>
        <v>5.572488314874645</v>
      </c>
      <c r="H41" s="97">
        <f>IF('[7]Discharge'!H39=0,0,IF(TRIM('[7]Discharge'!H39)="","",IF(COUNT(O6)=0,"",IF(O6=1,(((10^K4)*('[7]Discharge'!H39^N4))/100),((10^K4)*('[7]Discharge'!H39^N4))))))</f>
        <v>237.96911242839417</v>
      </c>
      <c r="I41" s="97">
        <f>IF('[7]Discharge'!I39=0,0,IF(TRIM('[7]Discharge'!I39)="","",IF(COUNT(O6)=0,"",IF(O6=1,(((10^K4)*('[7]Discharge'!I39^N4))/100),((10^K4)*('[7]Discharge'!I39^N4))))))</f>
        <v>169.9867631618905</v>
      </c>
      <c r="J41" s="97">
        <f>IF('[7]Discharge'!J39=0,0,IF(TRIM('[7]Discharge'!J39)="","",IF(COUNT(O6)=0,"",IF(O6=1,(((10^K4)*('[7]Discharge'!J39^N4))/100),((10^K4)*('[7]Discharge'!J39^N4))))))</f>
        <v>2.780900973043648</v>
      </c>
      <c r="K41" s="97">
        <f>IF('[7]Discharge'!K39=0,0,IF(TRIM('[7]Discharge'!K39)="","",IF(COUNT(O6)=0,"",IF(O6=1,(((10^K4)*('[7]Discharge'!K39^N4))/100),((10^K4)*('[7]Discharge'!K39^N4))))))</f>
        <v>1.3318679039889476</v>
      </c>
      <c r="L41" s="97">
        <f>IF('[7]Discharge'!L39=0,0,IF(TRIM('[7]Discharge'!L39)="","",IF(COUNT(O6)=0,"",IF(O6=1,(((10^K4)*('[7]Discharge'!L39^N4))/100),((10^K4)*('[7]Discharge'!L39^N4))))))</f>
        <v>1.2352034292290752</v>
      </c>
      <c r="M41" s="97">
        <f>IF('[7]Discharge'!M39=0,0,IF(TRIM('[7]Discharge'!M39)="","",IF(COUNT(O6)=0,"",IF(O6=1,(((10^K4)*('[7]Discharge'!M39^N4))/100),((10^K4)*('[7]Discharge'!M39^N4))))))</f>
      </c>
      <c r="N41" s="97">
        <f>IF('[7]Discharge'!N39=0,0,IF(TRIM('[7]Discharge'!N39)="","",IF(COUNT(O6)=0,"",IF(O6=1,(((10^K4)*('[7]Discharge'!N39^N4))/100),((10^K4)*('[7]Discharge'!N39^N4))))))</f>
        <v>0.9647719686945077</v>
      </c>
      <c r="O41" s="126">
        <f t="shared" si="0"/>
        <v>473.8821881090821</v>
      </c>
      <c r="P41" s="118"/>
      <c r="Q41" s="60"/>
    </row>
    <row r="42" spans="2:17" ht="21.75">
      <c r="B42" s="92">
        <v>30</v>
      </c>
      <c r="C42" s="97">
        <f>IF('[7]Discharge'!C40=0,0,IF(TRIM('[7]Discharge'!C40)="","",IF(COUNT(O6)=0,"",IF(O6=1,(((10^K4)*('[7]Discharge'!C40^N4))/100),((10^K4)*('[7]Discharge'!C40^N4))))))</f>
        <v>44.920444128286846</v>
      </c>
      <c r="D42" s="97">
        <f>IF('[7]Discharge'!D40=0,0,IF(TRIM('[7]Discharge'!D40)="","",IF(COUNT(O6)=0,"",IF(O6=1,(((10^K4)*('[7]Discharge'!D40^N4))/100),((10^K4)*('[7]Discharge'!D40^N4))))))</f>
        <v>20.429217821760975</v>
      </c>
      <c r="E42" s="97">
        <f>IF('[7]Discharge'!E40=0,0,IF(TRIM('[7]Discharge'!E40)="","",IF(COUNT(O6)=0,"",IF(O6=1,(((10^K4)*('[7]Discharge'!E40^N4))/100),((10^K4)*('[7]Discharge'!E40^N4))))))</f>
        <v>7.003987447458797</v>
      </c>
      <c r="F42" s="97">
        <f>IF('[7]Discharge'!F40=0,0,IF(TRIM('[7]Discharge'!F40)="","",IF(COUNT(O6)=0,"",IF(O6=1,(((10^K4)*('[7]Discharge'!F40^N4))/100),((10^K4)*('[7]Discharge'!F40^N4))))))</f>
        <v>9.418427736654797</v>
      </c>
      <c r="G42" s="97">
        <f>IF('[7]Discharge'!G40=0,0,IF(TRIM('[7]Discharge'!G40)="","",IF(COUNT(O6)=0,"",IF(O6=1,(((10^K4)*('[7]Discharge'!G40^N4))/100),((10^K4)*('[7]Discharge'!G40^N4))))))</f>
        <v>3.34906852608205</v>
      </c>
      <c r="H42" s="97">
        <f>IF('[7]Discharge'!H40=0,0,IF(TRIM('[7]Discharge'!H40)="","",IF(COUNT(O6)=0,"",IF(O6=1,(((10^K4)*('[7]Discharge'!H40^N4))/100),((10^K4)*('[7]Discharge'!H40^N4))))))</f>
        <v>141.64496263494726</v>
      </c>
      <c r="I42" s="97">
        <f>IF('[7]Discharge'!I40=0,0,IF(TRIM('[7]Discharge'!I40)="","",IF(COUNT(O6)=0,"",IF(O6=1,(((10^K4)*('[7]Discharge'!I40^N4))/100),((10^K4)*('[7]Discharge'!I40^N4))))))</f>
        <v>978.916148052068</v>
      </c>
      <c r="J42" s="97">
        <f>IF('[7]Discharge'!J40=0,0,IF(TRIM('[7]Discharge'!J40)="","",IF(COUNT(O6)=0,"",IF(O6=1,(((10^K4)*('[7]Discharge'!J40^N4))/100),((10^K4)*('[7]Discharge'!J40^N4))))))</f>
        <v>0.8010989579978697</v>
      </c>
      <c r="K42" s="97">
        <f>IF('[7]Discharge'!K40=0,0,IF(TRIM('[7]Discharge'!K40)="","",IF(COUNT(O6)=0,"",IF(O6=1,(((10^K4)*('[7]Discharge'!K40^N4))/100),((10^K4)*('[7]Discharge'!K40^N4))))))</f>
        <v>1.3318679039889476</v>
      </c>
      <c r="L42" s="97">
        <f>IF('[7]Discharge'!L40=0,0,IF(TRIM('[7]Discharge'!L40)="","",IF(COUNT(O6)=0,"",IF(O6=1,(((10^K4)*('[7]Discharge'!L40^N4))/100),((10^K4)*('[7]Discharge'!L40^N4))))))</f>
        <v>1.2037006644905301</v>
      </c>
      <c r="M42" s="97"/>
      <c r="N42" s="97">
        <f>IF('[7]Discharge'!N40=0,0,IF(TRIM('[7]Discharge'!N40)="","",IF(COUNT(O6)=0,"",IF(O6=1,(((10^K4)*('[7]Discharge'!N40^N4))/100),((10^K4)*('[7]Discharge'!N40^N4))))))</f>
        <v>1.1725590166280404</v>
      </c>
      <c r="O42" s="126">
        <f>IF(AND(C42="",D42="",E42="",F42="",G42="",H42="",I42="",J42="",K42="",L42="",M42="",N42=""),"",SUM(C42:N42))</f>
        <v>1210.1914828903641</v>
      </c>
      <c r="P42" s="118"/>
      <c r="Q42" s="60"/>
    </row>
    <row r="43" spans="2:17" ht="21.75">
      <c r="B43" s="92">
        <v>31</v>
      </c>
      <c r="C43" s="97"/>
      <c r="D43" s="97">
        <f>IF('[7]Discharge'!D41=0,0,IF(TRIM('[7]Discharge'!D41)="","",IF(COUNT(O6)=0,"",IF(O6=1,(((10^K4)*('[7]Discharge'!D41^N4))/100),((10^K4)*('[7]Discharge'!D41^N4))))))</f>
        <v>9.418427736654797</v>
      </c>
      <c r="E43" s="97"/>
      <c r="F43" s="97">
        <f>IF('[7]Discharge'!F41=0,0,IF(TRIM('[7]Discharge'!F41)="","",IF(COUNT(O6)=0,"",IF(O6=1,(((10^K4)*('[7]Discharge'!F41^N4))/100),((10^K4)*('[7]Discharge'!F41^N4))))))</f>
        <v>50.0248928227989</v>
      </c>
      <c r="G43" s="97">
        <f>IF('[7]Discharge'!G41=0,0,IF(TRIM('[7]Discharge'!G41)="","",IF(COUNT(O6)=0,"",IF(O6=1,(((10^K4)*('[7]Discharge'!G41^N4))/100),((10^K4)*('[7]Discharge'!G41^N4))))))</f>
        <v>3.34906852608205</v>
      </c>
      <c r="H43" s="97"/>
      <c r="I43" s="97">
        <f>IF('[7]Discharge'!I41=0,0,IF(TRIM('[7]Discharge'!I41)="","",IF(COUNT(O6)=0,"",IF(O6=1,(((10^K4)*('[7]Discharge'!I41^N4))/100),((10^K4)*('[7]Discharge'!I41^N4))))))</f>
        <v>1246.3715509428207</v>
      </c>
      <c r="J43" s="97"/>
      <c r="K43" s="97">
        <f>IF('[7]Discharge'!K41=0,0,IF(TRIM('[7]Discharge'!K41)="","",IF(COUNT(O6)=0,"",IF(O6=1,(((10^K4)*('[7]Discharge'!K41^N4))/100),((10^K4)*('[7]Discharge'!K41^N4))))))</f>
        <v>1.2992880831684046</v>
      </c>
      <c r="L43" s="97">
        <f>IF(TRIM('[7]Discharge'!L41)="","",IF(COUNT(O6)=0,"",IF(O6=1,(((10^K4)*('[7]Discharge'!L41^N4))/100),((10^K4)*('[7]Discharge'!L41^N4)))))</f>
        <v>1.1417795653967815</v>
      </c>
      <c r="M43" s="97"/>
      <c r="N43" s="97">
        <f>IF('[7]Discharge'!N41=0,0,IF(TRIM('[7]Discharge'!N41)="","",IF(COUNT(O6)=0,"",IF(O6=1,(((10^K4)*('[7]Discharge'!N41^N4))/100),((10^K4)*('[7]Discharge'!N41^N4))))))</f>
        <v>0.7751360823182665</v>
      </c>
      <c r="O43" s="126">
        <f t="shared" si="0"/>
        <v>1312.38014375924</v>
      </c>
      <c r="P43" s="118"/>
      <c r="Q43" s="60"/>
    </row>
    <row r="44" spans="2:17" ht="21.7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8"/>
      <c r="Q44" s="60"/>
    </row>
    <row r="45" spans="2:17" ht="21.75">
      <c r="B45" s="78" t="s">
        <v>88</v>
      </c>
      <c r="C45" s="97">
        <f>IF(COUNT(C11:C43)=0,"",SUM(C11:C43))</f>
        <v>367.15226756678874</v>
      </c>
      <c r="D45" s="97">
        <f aca="true" t="shared" si="1" ref="D45:M45">IF(COUNT(D11:D43)=0,"",SUM(D11:D43))</f>
        <v>838.8526103566076</v>
      </c>
      <c r="E45" s="97">
        <f t="shared" si="1"/>
        <v>365.30165329137196</v>
      </c>
      <c r="F45" s="97">
        <f t="shared" si="1"/>
        <v>287.2164220564025</v>
      </c>
      <c r="G45" s="97">
        <f t="shared" si="1"/>
        <v>390.1731030114968</v>
      </c>
      <c r="H45" s="97">
        <f t="shared" si="1"/>
        <v>3140.181121834192</v>
      </c>
      <c r="I45" s="97">
        <f t="shared" si="1"/>
        <v>8142.541090836423</v>
      </c>
      <c r="J45" s="97">
        <f t="shared" si="1"/>
        <v>1472.9287055614352</v>
      </c>
      <c r="K45" s="97">
        <f t="shared" si="1"/>
        <v>38.772450594899006</v>
      </c>
      <c r="L45" s="97">
        <f t="shared" si="1"/>
        <v>160.24833949016303</v>
      </c>
      <c r="M45" s="97">
        <f t="shared" si="1"/>
        <v>22.215074943492944</v>
      </c>
      <c r="N45" s="97">
        <f>IF(COUNT(N11:N43)=0,"",SUM(N11:N43))</f>
        <v>14.964913127934064</v>
      </c>
      <c r="O45" s="126">
        <f>IF(COUNT(C45:N45)=0,"",SUM(C45:N45))</f>
        <v>15240.547752671207</v>
      </c>
      <c r="P45" s="118"/>
      <c r="Q45" s="100" t="s">
        <v>94</v>
      </c>
    </row>
    <row r="46" spans="2:17" ht="21.75">
      <c r="B46" s="78" t="s">
        <v>90</v>
      </c>
      <c r="C46" s="97">
        <f>IF(COUNT(C11:C43)=0,"",AVERAGE(C11:C43))</f>
        <v>12.238408918892958</v>
      </c>
      <c r="D46" s="97">
        <f aca="true" t="shared" si="2" ref="D46:N46">IF(COUNT(D11:D43)=0,"",AVERAGE(D11:D43))</f>
        <v>27.059761624406697</v>
      </c>
      <c r="E46" s="97">
        <f t="shared" si="2"/>
        <v>12.176721776379065</v>
      </c>
      <c r="F46" s="97">
        <f t="shared" si="2"/>
        <v>9.265045872787178</v>
      </c>
      <c r="G46" s="97">
        <f t="shared" si="2"/>
        <v>12.586229129403122</v>
      </c>
      <c r="H46" s="97">
        <f t="shared" si="2"/>
        <v>104.67270406113973</v>
      </c>
      <c r="I46" s="97">
        <f t="shared" si="2"/>
        <v>262.662615833433</v>
      </c>
      <c r="J46" s="97">
        <f t="shared" si="2"/>
        <v>49.09762351871451</v>
      </c>
      <c r="K46" s="97">
        <f t="shared" si="2"/>
        <v>1.2507242127386775</v>
      </c>
      <c r="L46" s="97">
        <f t="shared" si="2"/>
        <v>5.1693012738762265</v>
      </c>
      <c r="M46" s="97">
        <f t="shared" si="2"/>
        <v>0.7933955336961765</v>
      </c>
      <c r="N46" s="97">
        <f t="shared" si="2"/>
        <v>0.4827391331591634</v>
      </c>
      <c r="O46" s="126">
        <f>IF(COUNT(C46:N46)=0,"",SUM(C46:N46))</f>
        <v>497.4552708886265</v>
      </c>
      <c r="P46" s="118"/>
      <c r="Q46" s="60"/>
    </row>
    <row r="47" spans="2:17" ht="21.75">
      <c r="B47" s="78" t="s">
        <v>91</v>
      </c>
      <c r="C47" s="97">
        <f>IF(COUNT(C11:C43)=0,"",MAX(C11:C43))</f>
        <v>98.03090895730699</v>
      </c>
      <c r="D47" s="97">
        <f aca="true" t="shared" si="3" ref="D47:N47">IF(COUNT(D11:D43)=0,"",MAX(D11:D43))</f>
        <v>606.7576859411968</v>
      </c>
      <c r="E47" s="97">
        <f t="shared" si="3"/>
        <v>201.80470662281354</v>
      </c>
      <c r="F47" s="97">
        <f t="shared" si="3"/>
        <v>50.0248928227989</v>
      </c>
      <c r="G47" s="97">
        <f t="shared" si="3"/>
        <v>66.59312961198033</v>
      </c>
      <c r="H47" s="97">
        <f t="shared" si="3"/>
        <v>1050.790522001406</v>
      </c>
      <c r="I47" s="97">
        <f t="shared" si="3"/>
        <v>2165.7305966361764</v>
      </c>
      <c r="J47" s="97">
        <f t="shared" si="3"/>
        <v>685.8813503425099</v>
      </c>
      <c r="K47" s="97">
        <f t="shared" si="3"/>
        <v>1.5348092228755552</v>
      </c>
      <c r="L47" s="97">
        <f t="shared" si="3"/>
        <v>56.40036918923385</v>
      </c>
      <c r="M47" s="97">
        <f t="shared" si="3"/>
        <v>1.1725590166280404</v>
      </c>
      <c r="N47" s="97">
        <f t="shared" si="3"/>
        <v>1.1725590166280404</v>
      </c>
      <c r="O47" s="126">
        <f>IF(COUNT(C47:N47)=0,"",MAX(C47:N47))</f>
        <v>2165.7305966361764</v>
      </c>
      <c r="P47" s="118"/>
      <c r="Q47" s="60"/>
    </row>
    <row r="48" spans="2:17" ht="21.75">
      <c r="B48" s="78" t="s">
        <v>92</v>
      </c>
      <c r="C48" s="97">
        <f>IF(COUNT(C11:C43)=0,"",MIN(C11:C43))</f>
        <v>0.7243508287629444</v>
      </c>
      <c r="D48" s="97">
        <f aca="true" t="shared" si="4" ref="D48:N48">IF(COUNT(D11:D43)=0,"",MIN(D11:D43))</f>
        <v>0.22329479325978424</v>
      </c>
      <c r="E48" s="97">
        <f t="shared" si="4"/>
        <v>0.4522344808585853</v>
      </c>
      <c r="F48" s="97">
        <f t="shared" si="4"/>
        <v>0.4522344808585853</v>
      </c>
      <c r="G48" s="97">
        <f t="shared" si="4"/>
        <v>1.3980974908067492</v>
      </c>
      <c r="H48" s="97">
        <f t="shared" si="4"/>
        <v>5.572488314874645</v>
      </c>
      <c r="I48" s="97">
        <f t="shared" si="4"/>
        <v>21.99229185801339</v>
      </c>
      <c r="J48" s="97">
        <f t="shared" si="4"/>
        <v>0.8010989579978697</v>
      </c>
      <c r="K48" s="97">
        <f t="shared" si="4"/>
        <v>0.20866499734141392</v>
      </c>
      <c r="L48" s="97">
        <f t="shared" si="4"/>
        <v>0.39316165397861885</v>
      </c>
      <c r="M48" s="97">
        <f t="shared" si="4"/>
        <v>0.5366414797796152</v>
      </c>
      <c r="N48" s="97">
        <f t="shared" si="4"/>
        <v>0.11881384440262857</v>
      </c>
      <c r="O48" s="126">
        <f>IF(COUNT(C48:N48)=0,"",MIN(C48:N48))</f>
        <v>0.11881384440262857</v>
      </c>
      <c r="P48" s="118"/>
      <c r="Q48" s="60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New,ตัวหนา"&amp;20 74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L52" sqref="L52"/>
    </sheetView>
  </sheetViews>
  <sheetFormatPr defaultColWidth="9.140625" defaultRowHeight="21.75"/>
  <sheetData>
    <row r="1" spans="1:14" ht="21.75">
      <c r="A1" s="128" t="s">
        <v>60</v>
      </c>
      <c r="B1" s="129"/>
      <c r="C1" s="130" t="str">
        <f>'[8]c-form'!AG4</f>
        <v>Ban Mang,  Chiang Muan, Phayao,Y.24</v>
      </c>
      <c r="D1" s="130"/>
      <c r="E1" s="130"/>
      <c r="F1" s="130"/>
      <c r="G1" s="130"/>
      <c r="H1" s="130"/>
      <c r="I1" s="130"/>
      <c r="J1" s="130"/>
      <c r="K1" s="79"/>
      <c r="M1" s="128" t="s">
        <v>61</v>
      </c>
      <c r="N1" s="129"/>
    </row>
    <row r="2" spans="1:14" ht="21.75">
      <c r="A2" s="128" t="s">
        <v>62</v>
      </c>
      <c r="B2" s="129"/>
      <c r="C2" s="130" t="str">
        <f>'[8]c-form'!AG3</f>
        <v>Nam Pi</v>
      </c>
      <c r="D2" s="130"/>
      <c r="E2" s="130"/>
      <c r="F2" s="130"/>
      <c r="G2" s="130"/>
      <c r="H2" s="80"/>
      <c r="I2" s="80"/>
      <c r="J2" s="80"/>
      <c r="K2" s="79"/>
      <c r="M2" s="81" t="s">
        <v>63</v>
      </c>
      <c r="N2" s="82"/>
    </row>
    <row r="3" spans="1:14" ht="21.75">
      <c r="A3" s="78" t="s">
        <v>64</v>
      </c>
      <c r="B3" s="78"/>
      <c r="C3" s="130" t="str">
        <f>'[8]c-form'!AH3</f>
        <v>Yom</v>
      </c>
      <c r="D3" s="130"/>
      <c r="E3" s="130"/>
      <c r="F3" s="130"/>
      <c r="G3" s="130"/>
      <c r="H3" s="80"/>
      <c r="I3" s="80"/>
      <c r="J3" s="80"/>
      <c r="K3" s="79"/>
      <c r="M3" s="128" t="s">
        <v>65</v>
      </c>
      <c r="N3" s="128"/>
    </row>
    <row r="4" spans="1:15" ht="21.75">
      <c r="A4" s="81" t="s">
        <v>66</v>
      </c>
      <c r="B4" s="83"/>
      <c r="C4" s="131" t="str">
        <f>'[8]c-form'!AI3</f>
        <v>Yom</v>
      </c>
      <c r="D4" s="131"/>
      <c r="E4" s="131"/>
      <c r="F4" s="131"/>
      <c r="G4" s="131"/>
      <c r="J4" s="85" t="s">
        <v>67</v>
      </c>
      <c r="K4" s="132">
        <v>0.35364699641027264</v>
      </c>
      <c r="L4" s="133"/>
      <c r="M4" s="101" t="s">
        <v>68</v>
      </c>
      <c r="N4" s="134">
        <v>1.7799</v>
      </c>
      <c r="O4" s="135"/>
    </row>
    <row r="5" spans="1:17" ht="21.75">
      <c r="A5" s="81"/>
      <c r="B5" s="83"/>
      <c r="C5" s="84"/>
      <c r="D5" s="84"/>
      <c r="E5" s="84"/>
      <c r="F5" s="84"/>
      <c r="G5" s="84"/>
      <c r="J5" s="136" t="s">
        <v>69</v>
      </c>
      <c r="K5" s="137"/>
      <c r="L5" s="87">
        <v>2022</v>
      </c>
      <c r="M5" s="86" t="s">
        <v>70</v>
      </c>
      <c r="N5" s="87">
        <v>2022</v>
      </c>
      <c r="O5" s="102" t="s">
        <v>71</v>
      </c>
      <c r="P5" s="88">
        <v>28</v>
      </c>
      <c r="Q5" s="89" t="s">
        <v>72</v>
      </c>
    </row>
    <row r="6" spans="1:15" ht="21.75">
      <c r="A6" s="81"/>
      <c r="B6" s="83"/>
      <c r="C6" s="84"/>
      <c r="D6" s="84"/>
      <c r="E6" s="84"/>
      <c r="F6" s="84"/>
      <c r="G6" s="84"/>
      <c r="H6" s="128" t="str">
        <f>IF(TRIM('[8]c-form'!AJ3)&lt;&gt;"","Water  Year   "&amp;'[8]c-form'!AJ3,"Water  Year   ")</f>
        <v>Water  Year   2022</v>
      </c>
      <c r="I6" s="128"/>
      <c r="J6" s="90"/>
      <c r="N6" s="91" t="s">
        <v>73</v>
      </c>
      <c r="O6" s="48">
        <v>0</v>
      </c>
    </row>
    <row r="7" spans="2:15" ht="21.75">
      <c r="B7" s="138" t="str">
        <f>IF(TRIM('[8]c-form'!AJ3)&lt;&gt;"","Suspended Sediment, in Tons per Day, Water Year April 1, "&amp;'[8]c-form'!AJ3&amp;" to March 31,  "&amp;'[8]c-form'!AJ3+1,"Suspended Sediment, in  Tons per Day, Water Year April 1,         to March 31,  ")</f>
        <v>Suspended Sediment, in Tons per Day, Water Year April 1, 2022 to March 31,  2023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2:11" ht="21.75">
      <c r="B8" s="93"/>
      <c r="C8" s="79"/>
      <c r="D8" s="79"/>
      <c r="E8" s="79"/>
      <c r="F8" s="79"/>
      <c r="G8" s="79"/>
      <c r="H8" s="79"/>
      <c r="I8" s="79"/>
      <c r="J8" s="79"/>
      <c r="K8" s="79"/>
    </row>
    <row r="9" spans="1:17" ht="23.25">
      <c r="A9" s="94"/>
      <c r="B9" s="95" t="s">
        <v>74</v>
      </c>
      <c r="C9" s="96" t="s">
        <v>75</v>
      </c>
      <c r="D9" s="96" t="s">
        <v>76</v>
      </c>
      <c r="E9" s="96" t="s">
        <v>77</v>
      </c>
      <c r="F9" s="96" t="s">
        <v>78</v>
      </c>
      <c r="G9" s="96" t="s">
        <v>79</v>
      </c>
      <c r="H9" s="96" t="s">
        <v>80</v>
      </c>
      <c r="I9" s="96" t="s">
        <v>81</v>
      </c>
      <c r="J9" s="96" t="s">
        <v>82</v>
      </c>
      <c r="K9" s="96" t="s">
        <v>83</v>
      </c>
      <c r="L9" s="96" t="s">
        <v>84</v>
      </c>
      <c r="M9" s="96" t="s">
        <v>85</v>
      </c>
      <c r="N9" s="96" t="s">
        <v>86</v>
      </c>
      <c r="O9" s="127" t="s">
        <v>87</v>
      </c>
      <c r="P9" s="120"/>
      <c r="Q9" s="94"/>
    </row>
    <row r="11" spans="2:17" ht="21.75">
      <c r="B11" s="92">
        <v>1</v>
      </c>
      <c r="C11" s="97">
        <f>IF('[8]Discharge'!C9=0,0,IF(TRIM('[8]Discharge'!C9)="","",IF(COUNT(O6)=0,"",IF(O6=1,(((10^K4)*('[8]Discharge'!C9^N4))/100),((10^K4)*('[8]Discharge'!C9^N4))))))</f>
        <v>5.153635962014309</v>
      </c>
      <c r="D11" s="97">
        <f>IF('[8]Discharge'!D9=0,0,IF(TRIM('[8]Discharge'!D9)="","",IF(COUNT(O6)=0,"",IF(O6=1,(((10^K4)*('[8]Discharge'!D9^N4))/100),((10^K4)*('[8]Discharge'!D9^N4))))))</f>
        <v>2.0606168246764227</v>
      </c>
      <c r="E11" s="97">
        <f>IF('[8]Discharge'!E9=0,0,IF(TRIM('[8]Discharge'!E9)="","",IF(COUNT(O6)=0,"",IF(O6=1,(((10^K4)*('[8]Discharge'!E9^N4))/100),((10^K4)*('[8]Discharge'!E9^N4))))))</f>
        <v>2.674987991422735</v>
      </c>
      <c r="F11" s="97">
        <f>IF('[8]Discharge'!F9=0,0,IF(TRIM('[8]Discharge'!F9)="","",IF(COUNT(O6)=0,"",IF(O6=1,(((10^K4)*('[8]Discharge'!F9^N4))/100),((10^K4)*('[8]Discharge'!F9^N4))))))</f>
        <v>283.209661482851</v>
      </c>
      <c r="G11" s="97">
        <f>IF('[8]Discharge'!G9=0,0,IF(TRIM('[8]Discharge'!G9)="","",IF(COUNT(O6)=0,"",IF(O6=1,(((10^K4)*('[8]Discharge'!G9^N4))/100),((10^K4)*('[8]Discharge'!G9^N4))))))</f>
        <v>19.9354627371347</v>
      </c>
      <c r="H11" s="97">
        <f>IF('[8]Discharge'!H9=0,0,IF(TRIM('[8]Discharge'!H9)="","",IF(COUNT(O6)=0,"",IF(O6=1,(((10^K4)*('[8]Discharge'!H9^N4))/100),((10^K4)*('[8]Discharge'!H9^N4))))))</f>
        <v>127.88151825145168</v>
      </c>
      <c r="I11" s="97">
        <f>IF('[8]Discharge'!I9=0,0,IF(TRIM('[8]Discharge'!I9)="","",IF(COUNT(O6)=0,"",IF(O6=1,(((10^K4)*('[8]Discharge'!I9^N4))/100),((10^K4)*('[8]Discharge'!I9^N4))))))</f>
        <v>263.49107151945424</v>
      </c>
      <c r="J11" s="97">
        <f>IF('[8]Discharge'!J9=0,0,IF(TRIM('[8]Discharge'!J9)="","",IF(COUNT(O6)=0,"",IF(O6=1,(((10^K4)*('[8]Discharge'!J9^N4))/100),((10^K4)*('[8]Discharge'!J9^N4))))))</f>
        <v>9.185972184146777</v>
      </c>
      <c r="K11" s="97">
        <f>IF('[8]Discharge'!K9=0,0,IF(TRIM('[8]Discharge'!K9)="","",IF(COUNT(O6)=0,"",IF(O6=1,(((10^K4)*('[8]Discharge'!K9^N4))/100),((10^K4)*('[8]Discharge'!K9^N4))))))</f>
        <v>4.756750785777697</v>
      </c>
      <c r="L11" s="97">
        <f>IF('[8]Discharge'!L9=0,0,IF(TRIM('[8]Discharge'!L9)="","",IF(COUNT(O6)=0,"",IF(O6=1,(((10^K4)*('[8]Discharge'!L9^N4))/100),((10^K4)*('[8]Discharge'!L9^N4))))))</f>
        <v>0.9094491198088999</v>
      </c>
      <c r="M11" s="97">
        <f>IF('[8]Discharge'!M9=0,0,IF(TRIM('[8]Discharge'!M9)="","",IF(COUNT(O6)=0,"",IF(O6=1,(((10^K4)*('[8]Discharge'!M9^N4))/100),((10^K4)*('[8]Discharge'!M9^N4))))))</f>
        <v>0.26483484007248226</v>
      </c>
      <c r="N11" s="97">
        <f>IF('[8]Discharge'!N9=0,0,IF(TRIM('[8]Discharge'!N9)="","",IF(COUNT(O6)=0,"",IF(O6=1,(((10^K4)*('[8]Discharge'!N9^N4))/100),((10^K4)*('[8]Discharge'!N9^N4))))))</f>
        <v>0.21954894788636714</v>
      </c>
      <c r="O11" s="126">
        <f>IF(AND(C11="",D11="",E11="",F11="",G11="",H11="",I11="",J11="",K11="",L11="",M11="",N11=""),"",SUM(C11:N11))</f>
        <v>719.7435106466972</v>
      </c>
      <c r="P11" s="118"/>
      <c r="Q11" s="60"/>
    </row>
    <row r="12" spans="2:17" ht="21.75">
      <c r="B12" s="92">
        <v>2</v>
      </c>
      <c r="C12" s="97">
        <f>IF('[8]Discharge'!C10=0,0,IF(TRIM('[8]Discharge'!C10)="","",IF(COUNT(O6)=0,"",IF(O6=1,(((10^K4)*('[8]Discharge'!C10^N4))/100),((10^K4)*('[8]Discharge'!C10^N4))))))</f>
        <v>2.46241829870192</v>
      </c>
      <c r="D12" s="97">
        <f>IF('[8]Discharge'!D10=0,0,IF(TRIM('[8]Discharge'!D10)="","",IF(COUNT(O6)=0,"",IF(O6=1,(((10^K4)*('[8]Discharge'!D10^N4))/100),((10^K4)*('[8]Discharge'!D10^N4))))))</f>
        <v>2.9854583155990237</v>
      </c>
      <c r="E12" s="97">
        <f>IF('[8]Discharge'!E10=0,0,IF(TRIM('[8]Discharge'!E10)="","",IF(COUNT(O6)=0,"",IF(O6=1,(((10^K4)*('[8]Discharge'!E10^N4))/100),((10^K4)*('[8]Discharge'!E10^N4))))))</f>
        <v>3.6507170619996225</v>
      </c>
      <c r="F12" s="97">
        <f>IF('[8]Discharge'!F10=0,0,IF(TRIM('[8]Discharge'!F10)="","",IF(COUNT(O6)=0,"",IF(O6=1,(((10^K4)*('[8]Discharge'!F10^N4))/100),((10^K4)*('[8]Discharge'!F10^N4))))))</f>
        <v>121.58905527498543</v>
      </c>
      <c r="G12" s="97">
        <f>IF('[8]Discharge'!G10=0,0,IF(TRIM('[8]Discharge'!G10)="","",IF(COUNT(O6)=0,"",IF(O6=1,(((10^K4)*('[8]Discharge'!G10^N4))/100),((10^K4)*('[8]Discharge'!G10^N4))))))</f>
        <v>28.669964860940436</v>
      </c>
      <c r="H12" s="97">
        <f>IF('[8]Discharge'!H10=0,0,IF(TRIM('[8]Discharge'!H10)="","",IF(COUNT(O6)=0,"",IF(O6=1,(((10^K4)*('[8]Discharge'!H10^N4))/100),((10^K4)*('[8]Discharge'!H10^N4))))))</f>
        <v>32.96217215586772</v>
      </c>
      <c r="I12" s="97">
        <f>IF('[8]Discharge'!I10=0,0,IF(TRIM('[8]Discharge'!I10)="","",IF(COUNT(O6)=0,"",IF(O6=1,(((10^K4)*('[8]Discharge'!I10^N4))/100),((10^K4)*('[8]Discharge'!I10^N4))))))</f>
        <v>6212.366228833968</v>
      </c>
      <c r="J12" s="97">
        <f>IF('[8]Discharge'!J10=0,0,IF(TRIM('[8]Discharge'!J10)="","",IF(COUNT(O6)=0,"",IF(O6=1,(((10^K4)*('[8]Discharge'!J10^N4))/100),((10^K4)*('[8]Discharge'!J10^N4))))))</f>
        <v>8.456002819503956</v>
      </c>
      <c r="K12" s="97">
        <f>IF('[8]Discharge'!K10=0,0,IF(TRIM('[8]Discharge'!K10)="","",IF(COUNT(O6)=0,"",IF(O6=1,(((10^K4)*('[8]Discharge'!K10^N4))/100),((10^K4)*('[8]Discharge'!K10^N4))))))</f>
        <v>4.756750785777697</v>
      </c>
      <c r="L12" s="97">
        <f>IF('[8]Discharge'!L10=0,0,IF(TRIM('[8]Discharge'!L10)="","",IF(COUNT(O6)=0,"",IF(O6=1,(((10^K4)*('[8]Discharge'!L10^N4))/100),((10^K4)*('[8]Discharge'!L10^N4))))))</f>
        <v>0.9094491198088999</v>
      </c>
      <c r="M12" s="97">
        <f>IF('[8]Discharge'!M10=0,0,IF(TRIM('[8]Discharge'!M10)="","",IF(COUNT(O6)=0,"",IF(O6=1,(((10^K4)*('[8]Discharge'!M10^N4))/100),((10^K4)*('[8]Discharge'!M10^N4))))))</f>
        <v>0.26483484007248226</v>
      </c>
      <c r="N12" s="97">
        <f>IF('[8]Discharge'!N10=0,0,IF(TRIM('[8]Discharge'!N10)="","",IF(COUNT(O6)=0,"",IF(O6=1,(((10^K4)*('[8]Discharge'!N10^N4))/100),((10^K4)*('[8]Discharge'!N10^N4))))))</f>
        <v>0.2052853977475132</v>
      </c>
      <c r="O12" s="126">
        <f aca="true" t="shared" si="0" ref="O12:O43">IF(AND(C12="",D12="",E12="",F12="",G12="",H12="",I12="",J12="",K12="",L12="",M12="",N12=""),"",SUM(C12:N12))</f>
        <v>6419.278337764973</v>
      </c>
      <c r="P12" s="118"/>
      <c r="Q12" s="60"/>
    </row>
    <row r="13" spans="2:17" ht="21.75">
      <c r="B13" s="92">
        <v>3</v>
      </c>
      <c r="C13" s="97">
        <f>IF('[8]Discharge'!C11=0,0,IF(TRIM('[8]Discharge'!C11)="","",IF(COUNT(O6)=0,"",IF(O6=1,(((10^K4)*('[8]Discharge'!C11^N4))/100),((10^K4)*('[8]Discharge'!C11^N4))))))</f>
        <v>0.8300966324704917</v>
      </c>
      <c r="D13" s="97">
        <f>IF('[8]Discharge'!D11=0,0,IF(TRIM('[8]Discharge'!D11)="","",IF(COUNT(O6)=0,"",IF(O6=1,(((10^K4)*('[8]Discharge'!D11^N4))/100),((10^K4)*('[8]Discharge'!D11^N4))))))</f>
        <v>18.70039804829629</v>
      </c>
      <c r="E13" s="97">
        <f>IF('[8]Discharge'!E11=0,0,IF(TRIM('[8]Discharge'!E11)="","",IF(COUNT(O6)=0,"",IF(O6=1,(((10^K4)*('[8]Discharge'!E11^N4))/100),((10^K4)*('[8]Discharge'!E11^N4))))))</f>
        <v>2.9854583155990237</v>
      </c>
      <c r="F13" s="97">
        <f>IF('[8]Discharge'!F11=0,0,IF(TRIM('[8]Discharge'!F11)="","",IF(COUNT(O6)=0,"",IF(O6=1,(((10^K4)*('[8]Discharge'!F11^N4))/100),((10^K4)*('[8]Discharge'!F11^N4))))))</f>
        <v>26.622790521381596</v>
      </c>
      <c r="G13" s="97">
        <f>IF('[8]Discharge'!G11=0,0,IF(TRIM('[8]Discharge'!G11)="","",IF(COUNT(O6)=0,"",IF(O6=1,(((10^K4)*('[8]Discharge'!G11^N4))/100),((10^K4)*('[8]Discharge'!G11^N4))))))</f>
        <v>154.9421785930436</v>
      </c>
      <c r="H13" s="97">
        <f>IF('[8]Discharge'!H11=0,0,IF(TRIM('[8]Discharge'!H11)="","",IF(COUNT(O6)=0,"",IF(O6=1,(((10^K4)*('[8]Discharge'!H11^N4))/100),((10^K4)*('[8]Discharge'!H11^N4))))))</f>
        <v>37.51446151573593</v>
      </c>
      <c r="I13" s="97">
        <f>IF('[8]Discharge'!I11=0,0,IF(TRIM('[8]Discharge'!I11)="","",IF(COUNT(O6)=0,"",IF(O6=1,(((10^K4)*('[8]Discharge'!I11^N4))/100),((10^K4)*('[8]Discharge'!I11^N4))))))</f>
        <v>1712.4220198660169</v>
      </c>
      <c r="J13" s="97">
        <f>IF('[8]Discharge'!J11=0,0,IF(TRIM('[8]Discharge'!J11)="","",IF(COUNT(O6)=0,"",IF(O6=1,(((10^K4)*('[8]Discharge'!J11^N4))/100),((10^K4)*('[8]Discharge'!J11^N4))))))</f>
        <v>9.185972184146777</v>
      </c>
      <c r="K13" s="97">
        <f>IF('[8]Discharge'!K11=0,0,IF(TRIM('[8]Discharge'!K11)="","",IF(COUNT(O6)=0,"",IF(O6=1,(((10^K4)*('[8]Discharge'!K11^N4))/100),((10^K4)*('[8]Discharge'!K11^N4))))))</f>
        <v>4.756750785777697</v>
      </c>
      <c r="L13" s="97">
        <f>IF('[8]Discharge'!L11=0,0,IF(TRIM('[8]Discharge'!L11)="","",IF(COUNT(O6)=0,"",IF(O6=1,(((10^K4)*('[8]Discharge'!L11^N4))/100),((10^K4)*('[8]Discharge'!L11^N4))))))</f>
        <v>1.0487005116663406</v>
      </c>
      <c r="M13" s="97">
        <f>IF('[8]Discharge'!M11=0,0,IF(TRIM('[8]Discharge'!M11)="","",IF(COUNT(O6)=0,"",IF(O6=1,(((10^K4)*('[8]Discharge'!M11^N4))/100),((10^K4)*('[8]Discharge'!M11^N4))))))</f>
        <v>0.17802663602637397</v>
      </c>
      <c r="N13" s="97">
        <f>IF('[8]Discharge'!N11=0,0,IF(TRIM('[8]Discharge'!N11)="","",IF(COUNT(O6)=0,"",IF(O6=1,(((10^K4)*('[8]Discharge'!N11^N4))/100),((10^K4)*('[8]Discharge'!N11^N4))))))</f>
        <v>0.2052853977475132</v>
      </c>
      <c r="O13" s="126">
        <f t="shared" si="0"/>
        <v>1969.3921390079083</v>
      </c>
      <c r="P13" s="118"/>
      <c r="Q13" s="60"/>
    </row>
    <row r="14" spans="2:17" ht="21.75">
      <c r="B14" s="92">
        <v>4</v>
      </c>
      <c r="C14" s="97">
        <f>IF('[8]Discharge'!C12=0,0,IF(TRIM('[8]Discharge'!C12)="","",IF(COUNT(O6)=0,"",IF(O6=1,(((10^K4)*('[8]Discharge'!C12^N4))/100),((10^K4)*('[8]Discharge'!C12^N4))))))</f>
        <v>1.3529088543973176</v>
      </c>
      <c r="D14" s="97">
        <f>IF('[8]Discharge'!D12=0,0,IF(TRIM('[8]Discharge'!D12)="","",IF(COUNT(O6)=0,"",IF(O6=1,(((10^K4)*('[8]Discharge'!D12^N4))/100),((10^K4)*('[8]Discharge'!D12^N4))))))</f>
        <v>5.988875093763173</v>
      </c>
      <c r="E14" s="97">
        <f>IF('[8]Discharge'!E12=0,0,IF(TRIM('[8]Discharge'!E12)="","",IF(COUNT(O6)=0,"",IF(O6=1,(((10^K4)*('[8]Discharge'!E12^N4))/100),((10^K4)*('[8]Discharge'!E12^N4))))))</f>
        <v>1.51759841485789</v>
      </c>
      <c r="F14" s="97">
        <f>IF('[8]Discharge'!F12=0,0,IF(TRIM('[8]Discharge'!F12)="","",IF(COUNT(O6)=0,"",IF(O6=1,(((10^K4)*('[8]Discharge'!F12^N4))/100),((10^K4)*('[8]Discharge'!F12^N4))))))</f>
        <v>14.110538121813317</v>
      </c>
      <c r="G14" s="97">
        <f>IF('[8]Discharge'!G12=0,0,IF(TRIM('[8]Discharge'!G12)="","",IF(COUNT(O6)=0,"",IF(O6=1,(((10^K4)*('[8]Discharge'!G12^N4))/100),((10^K4)*('[8]Discharge'!G12^N4))))))</f>
        <v>103.55260296008107</v>
      </c>
      <c r="H14" s="97">
        <f>IF('[8]Discharge'!H12=0,0,IF(TRIM('[8]Discharge'!H12)="","",IF(COUNT(O6)=0,"",IF(O6=1,(((10^K4)*('[8]Discharge'!H12^N4))/100),((10^K4)*('[8]Discharge'!H12^N4))))))</f>
        <v>18.70039804829629</v>
      </c>
      <c r="I14" s="97">
        <f>IF('[8]Discharge'!I12=0,0,IF(TRIM('[8]Discharge'!I12)="","",IF(COUNT(O6)=0,"",IF(O6=1,(((10^K4)*('[8]Discharge'!I12^N4))/100),((10^K4)*('[8]Discharge'!I12^N4))))))</f>
        <v>1090.1334413759978</v>
      </c>
      <c r="J14" s="97">
        <f>IF('[8]Discharge'!J12=0,0,IF(TRIM('[8]Discharge'!J12)="","",IF(COUNT(O6)=0,"",IF(O6=1,(((10^K4)*('[8]Discharge'!J12^N4))/100),((10^K4)*('[8]Discharge'!J12^N4))))))</f>
        <v>9.185972184146777</v>
      </c>
      <c r="K14" s="97">
        <f>IF('[8]Discharge'!K12=0,0,IF(TRIM('[8]Discharge'!K12)="","",IF(COUNT(O6)=0,"",IF(O6=1,(((10^K4)*('[8]Discharge'!K12^N4))/100),((10^K4)*('[8]Discharge'!K12^N4))))))</f>
        <v>4.373870330125711</v>
      </c>
      <c r="L14" s="97">
        <f>IF('[8]Discharge'!L12=0,0,IF(TRIM('[8]Discharge'!L12)="","",IF(COUNT(O6)=0,"",IF(O6=1,(((10^K4)*('[8]Discharge'!L12^N4))/100),((10^K4)*('[8]Discharge'!L12^N4))))))</f>
        <v>0.9094491198088999</v>
      </c>
      <c r="M14" s="97">
        <f>IF('[8]Discharge'!M12=0,0,IF(TRIM('[8]Discharge'!M12)="","",IF(COUNT(O6)=0,"",IF(O6=1,(((10^K4)*('[8]Discharge'!M12^N4))/100),((10^K4)*('[8]Discharge'!M12^N4))))))</f>
        <v>0.15248429845423883</v>
      </c>
      <c r="N14" s="97">
        <f>IF('[8]Discharge'!N12=0,0,IF(TRIM('[8]Discharge'!N12)="","",IF(COUNT(O6)=0,"",IF(O6=1,(((10^K4)*('[8]Discharge'!N12^N4))/100),((10^K4)*('[8]Discharge'!N12^N4))))))</f>
        <v>0.2052853977475132</v>
      </c>
      <c r="O14" s="126">
        <f t="shared" si="0"/>
        <v>1250.18342419949</v>
      </c>
      <c r="P14" s="118"/>
      <c r="Q14" s="60"/>
    </row>
    <row r="15" spans="2:17" ht="21.75">
      <c r="B15" s="92">
        <v>5</v>
      </c>
      <c r="C15" s="97">
        <f>IF('[8]Discharge'!C13=0,0,IF(TRIM('[8]Discharge'!C13)="","",IF(COUNT(O6)=0,"",IF(O6=1,(((10^K4)*('[8]Discharge'!C13^N4))/100),(((10^K4)*('[8]Discharge'!C13^N4)))))))</f>
        <v>1.690517777962056</v>
      </c>
      <c r="D15" s="97">
        <f>IF('[8]Discharge'!D13=0,0,IF(TRIM('[8]Discharge'!D13)="","",IF(COUNT(O6)=0,"",IF(O6=1,(((10^K4)*('[8]Discharge'!D13^N4))/100),((10^K4)*('[8]Discharge'!D13^N4))))))</f>
        <v>2.9854583155990237</v>
      </c>
      <c r="E15" s="97">
        <f>IF('[8]Discharge'!E13=0,0,IF(TRIM('[8]Discharge'!E13)="","",IF(COUNT(O6)=0,"",IF(O6=1,(((10^K4)*('[8]Discharge'!E13^N4))/100),((10^K4)*('[8]Discharge'!E13^N4))))))</f>
        <v>0.4224573694534445</v>
      </c>
      <c r="F15" s="97">
        <f>IF('[8]Discharge'!F13=0,0,IF(TRIM('[8]Discharge'!F13)="","",IF(COUNT(O6)=0,"",IF(O6=1,(((10^K4)*('[8]Discharge'!F13^N4))/100),((10^K4)*('[8]Discharge'!F13^N4))))))</f>
        <v>7.752651925700722</v>
      </c>
      <c r="G15" s="97">
        <f>IF('[8]Discharge'!G13=0,0,IF(TRIM('[8]Discharge'!G13)="","",IF(COUNT(O6)=0,"",IF(O6=1,(((10^K4)*('[8]Discharge'!G13^N4))/100),((10^K4)*('[8]Discharge'!G13^N4))))))</f>
        <v>42.32270104055908</v>
      </c>
      <c r="H15" s="97">
        <f>IF('[8]Discharge'!H13=0,0,IF(TRIM('[8]Discharge'!H13)="","",IF(COUNT(O6)=0,"",IF(O6=1,(((10^K4)*('[8]Discharge'!H13^N4))/100),((10^K4)*('[8]Discharge'!H13^N4))))))</f>
        <v>19.9354627371347</v>
      </c>
      <c r="I15" s="97">
        <f>IF('[8]Discharge'!I13=0,0,IF(TRIM('[8]Discharge'!I13)="","",IF(COUNT(O6)=0,"",IF(O6=1,(((10^K4)*('[8]Discharge'!I13^N4))/100),((10^K4)*('[8]Discharge'!I13^N4))))))</f>
        <v>904.8345867382372</v>
      </c>
      <c r="J15" s="97">
        <f>IF('[8]Discharge'!J13=0,0,IF(TRIM('[8]Discharge'!J13)="","",IF(COUNT(O6)=0,"",IF(O6=1,(((10^K4)*('[8]Discharge'!J13^N4))/100),((10^K4)*('[8]Discharge'!J13^N4))))))</f>
        <v>9.94228874329745</v>
      </c>
      <c r="K15" s="97">
        <f>IF('[8]Discharge'!K13=0,0,IF(TRIM('[8]Discharge'!K13)="","",IF(COUNT(O6)=0,"",IF(O6=1,(((10^K4)*('[8]Discharge'!K13^N4))/100),((10^K4)*('[8]Discharge'!K13^N4))))))</f>
        <v>2.9854583155990237</v>
      </c>
      <c r="L15" s="97">
        <f>IF('[8]Discharge'!L13=0,0,IF(TRIM('[8]Discharge'!L13)="","",IF(COUNT(O6)=0,"",IF(O6=1,(((10^K4)*('[8]Discharge'!L13^N4))/100),((10^K4)*('[8]Discharge'!L13^N4))))))</f>
        <v>0.9094491198088999</v>
      </c>
      <c r="M15" s="97">
        <f>IF('[8]Discharge'!M13=0,0,IF(TRIM('[8]Discharge'!M13)="","",IF(COUNT(O6)=0,"",IF(O6=1,(((10^K4)*('[8]Discharge'!M13^N4))/100),((10^K4)*('[8]Discharge'!M13^N4))))))</f>
        <v>0.10668577790514254</v>
      </c>
      <c r="N15" s="97">
        <f>IF('[8]Discharge'!N13=0,0,IF(TRIM('[8]Discharge'!N13)="","",IF(COUNT(O6)=0,"",IF(O6=1,(((10^K4)*('[8]Discharge'!N13^N4))/100),((10^K4)*('[8]Discharge'!N13^N4))))))</f>
        <v>0.2052853977475132</v>
      </c>
      <c r="O15" s="126">
        <f t="shared" si="0"/>
        <v>994.0930032590041</v>
      </c>
      <c r="P15" s="118"/>
      <c r="Q15" s="60"/>
    </row>
    <row r="16" spans="2:17" ht="21.75">
      <c r="B16" s="92">
        <v>6</v>
      </c>
      <c r="C16" s="97">
        <f>IF('[8]Discharge'!C14=0,0,IF(TRIM('[8]Discharge'!C14)="","",IF(COUNT(O6)=0,"",IF(O6=1,(((10^K4)*('[8]Discharge'!C14^N4))/100),((10^K4)*('[8]Discharge'!C14^N4))))))</f>
        <v>1.0487005116663406</v>
      </c>
      <c r="D16" s="97">
        <f>IF('[8]Discharge'!D14=0,0,IF(TRIM('[8]Discharge'!D14)="","",IF(COUNT(O6)=0,"",IF(O6=1,(((10^K4)*('[8]Discharge'!D14^N4))/100),((10^K4)*('[8]Discharge'!D14^N4))))))</f>
        <v>2.0606168246764227</v>
      </c>
      <c r="E16" s="97">
        <f>IF('[8]Discharge'!E14=0,0,IF(TRIM('[8]Discharge'!E14)="","",IF(COUNT(O6)=0,"",IF(O6=1,(((10^K4)*('[8]Discharge'!E14^N4))/100),((10^K4)*('[8]Discharge'!E14^N4))))))</f>
        <v>0.6113476889687675</v>
      </c>
      <c r="F16" s="97">
        <f>IF('[8]Discharge'!F14=0,0,IF(TRIM('[8]Discharge'!F14)="","",IF(COUNT(O6)=0,"",IF(O6=1,(((10^K4)*('[8]Discharge'!F14^N4))/100),((10^K4)*('[8]Discharge'!F14^N4))))))</f>
        <v>5.988875093763173</v>
      </c>
      <c r="G16" s="97">
        <f>IF('[8]Discharge'!G14=0,0,IF(TRIM('[8]Discharge'!G14)="","",IF(COUNT(O6)=0,"",IF(O6=1,(((10^K4)*('[8]Discharge'!G14^N4))/100),((10^K4)*('[8]Discharge'!G14^N4))))))</f>
        <v>23.84645584477771</v>
      </c>
      <c r="H16" s="97">
        <f>IF('[8]Discharge'!H14=0,0,IF(TRIM('[8]Discharge'!H14)="","",IF(COUNT(O6)=0,"",IF(O6=1,(((10^K4)*('[8]Discharge'!H14^N4))/100),((10^K4)*('[8]Discharge'!H14^N4))))))</f>
        <v>50.00675252026831</v>
      </c>
      <c r="I16" s="97">
        <f>IF('[8]Discharge'!I14=0,0,IF(TRIM('[8]Discharge'!I14)="","",IF(COUNT(O6)=0,"",IF(O6=1,(((10^K4)*('[8]Discharge'!I14^N4))/100),((10^K4)*('[8]Discharge'!I14^N4))))))</f>
        <v>542.6827993109065</v>
      </c>
      <c r="J16" s="97">
        <f>IF('[8]Discharge'!J14=0,0,IF(TRIM('[8]Discharge'!J14)="","",IF(COUNT(O6)=0,"",IF(O6=1,(((10^K4)*('[8]Discharge'!J14^N4))/100),((10^K4)*('[8]Discharge'!J14^N4))))))</f>
        <v>9.185972184146777</v>
      </c>
      <c r="K16" s="97">
        <f>IF('[8]Discharge'!K14=0,0,IF(TRIM('[8]Discharge'!K14)="","",IF(COUNT(O6)=0,"",IF(O6=1,(((10^K4)*('[8]Discharge'!K14^N4))/100),((10^K4)*('[8]Discharge'!K14^N4))))))</f>
        <v>1.690517777962056</v>
      </c>
      <c r="L16" s="97">
        <f>IF('[8]Discharge'!L14=0,0,IF(TRIM('[8]Discharge'!L14)="","",IF(COUNT(O6)=0,"",IF(O6=1,(((10^K4)*('[8]Discharge'!L14^N4))/100),((10^K4)*('[8]Discharge'!L14^N4))))))</f>
        <v>0.9094491198088999</v>
      </c>
      <c r="M16" s="97">
        <f>IF('[8]Discharge'!M14=0,0,IF(TRIM('[8]Discharge'!M14)="","",IF(COUNT(O6)=0,"",IF(O6=1,(((10^K4)*('[8]Discharge'!M14^N4))/100),((10^K4)*('[8]Discharge'!M14^N4))))))</f>
        <v>0.10668577790514254</v>
      </c>
      <c r="N16" s="97">
        <f>IF('[8]Discharge'!N14=0,0,IF(TRIM('[8]Discharge'!N14)="","",IF(COUNT(O6)=0,"",IF(O6=1,(((10^K4)*('[8]Discharge'!N14^N4))/100),((10^K4)*('[8]Discharge'!N14^N4))))))</f>
        <v>0.2052853977475132</v>
      </c>
      <c r="O16" s="126">
        <f t="shared" si="0"/>
        <v>638.3434580525976</v>
      </c>
      <c r="P16" s="118"/>
      <c r="Q16" s="60"/>
    </row>
    <row r="17" spans="2:17" ht="21.75">
      <c r="B17" s="92">
        <v>7</v>
      </c>
      <c r="C17" s="97">
        <f>IF('[8]Discharge'!C15=0,0,IF(TRIM('[8]Discharge'!C15)="","",IF(COUNT(O6)=0,"",IF(O6=1,(((10^K4)*('[8]Discharge'!C15^N4))/100),((10^K4)*('[8]Discharge'!C15^N4))))))</f>
        <v>0.5450043261929957</v>
      </c>
      <c r="D17" s="97">
        <f>IF('[8]Discharge'!D15=0,0,IF(TRIM('[8]Discharge'!D15)="","",IF(COUNT(O6)=0,"",IF(O6=1,(((10^K4)*('[8]Discharge'!D15^N4))/100),((10^K4)*('[8]Discharge'!D15^N4))))))</f>
        <v>2.46241829870192</v>
      </c>
      <c r="E17" s="97">
        <f>IF('[8]Discharge'!E15=0,0,IF(TRIM('[8]Discharge'!E15)="","",IF(COUNT(O6)=0,"",IF(O6=1,(((10^K4)*('[8]Discharge'!E15^N4))/100),((10^K4)*('[8]Discharge'!E15^N4))))))</f>
        <v>0.5450043261929957</v>
      </c>
      <c r="F17" s="97">
        <f>IF('[8]Discharge'!F15=0,0,IF(TRIM('[8]Discharge'!F15)="","",IF(COUNT(O6)=0,"",IF(O6=1,(((10^K4)*('[8]Discharge'!F15^N4))/100),((10^K4)*('[8]Discharge'!F15^N4))))))</f>
        <v>303.5489868912176</v>
      </c>
      <c r="G17" s="97">
        <f>IF('[8]Discharge'!G15=0,0,IF(TRIM('[8]Discharge'!G15)="","",IF(COUNT(O6)=0,"",IF(O6=1,(((10^K4)*('[8]Discharge'!G15^N4))/100),((10^K4)*('[8]Discharge'!G15^N4))))))</f>
        <v>26.622790521381596</v>
      </c>
      <c r="H17" s="97">
        <f>IF('[8]Discharge'!H15=0,0,IF(TRIM('[8]Discharge'!H15)="","",IF(COUNT(O6)=0,"",IF(O6=1,(((10^K4)*('[8]Discharge'!H15^N4))/100),((10^K4)*('[8]Discharge'!H15^N4))))))</f>
        <v>696.7488020038613</v>
      </c>
      <c r="I17" s="97">
        <f>IF('[8]Discharge'!I15=0,0,IF(TRIM('[8]Discharge'!I15)="","",IF(COUNT(O6)=0,"",IF(O6=1,(((10^K4)*('[8]Discharge'!I15^N4))/100),((10^K4)*('[8]Discharge'!I15^N4))))))</f>
        <v>263.49107151945424</v>
      </c>
      <c r="J17" s="97">
        <f>IF('[8]Discharge'!J15=0,0,IF(TRIM('[8]Discharge'!J15)="","",IF(COUNT(O6)=0,"",IF(O6=1,(((10^K4)*('[8]Discharge'!J15^N4))/100),((10^K4)*('[8]Discharge'!J15^N4))))))</f>
        <v>7.752651925700722</v>
      </c>
      <c r="K17" s="97">
        <f>IF('[8]Discharge'!K15=0,0,IF(TRIM('[8]Discharge'!K15)="","",IF(COUNT(O6)=0,"",IF(O6=1,(((10^K4)*('[8]Discharge'!K15^N4))/100),((10^K4)*('[8]Discharge'!K15^N4))))))</f>
        <v>1.1965669353188668</v>
      </c>
      <c r="L17" s="97">
        <f>IF('[8]Discharge'!L15=0,0,IF(TRIM('[8]Discharge'!L15)="","",IF(COUNT(O6)=0,"",IF(O6=1,(((10^K4)*('[8]Discharge'!L15^N4))/100),((10^K4)*('[8]Discharge'!L15^N4))))))</f>
        <v>0.9094491198088999</v>
      </c>
      <c r="M17" s="97">
        <f>IF('[8]Discharge'!M15=0,0,IF(TRIM('[8]Discharge'!M15)="","",IF(COUNT(O6)=0,"",IF(O6=1,(((10^K4)*('[8]Discharge'!M15^N4))/100),((10^K4)*('[8]Discharge'!M15^N4))))))</f>
        <v>0.10668577790514254</v>
      </c>
      <c r="N17" s="97">
        <f>IF('[8]Discharge'!N15=0,0,IF(TRIM('[8]Discharge'!N15)="","",IF(COUNT(O6)=0,"",IF(O6=1,(((10^K4)*('[8]Discharge'!N15^N4))/100),((10^K4)*('[8]Discharge'!N15^N4))))))</f>
        <v>0.19144340845512184</v>
      </c>
      <c r="O17" s="126">
        <f t="shared" si="0"/>
        <v>1304.1208750541914</v>
      </c>
      <c r="P17" s="118"/>
      <c r="Q17" s="60"/>
    </row>
    <row r="18" spans="2:17" ht="21.75">
      <c r="B18" s="92">
        <v>8</v>
      </c>
      <c r="C18" s="97">
        <f>IF('[8]Discharge'!C16=0,0,IF(TRIM('[8]Discharge'!C16)="","",IF(COUNT(O6)=0,"",IF(O6=1,(((10^K4)*('[8]Discharge'!C16^N4))/100),((10^K4)*('[8]Discharge'!C16^N4))))))</f>
        <v>0.23423057061176467</v>
      </c>
      <c r="D18" s="97">
        <f>IF('[8]Discharge'!D16=0,0,IF(TRIM('[8]Discharge'!D16)="","",IF(COUNT(O6)=0,"",IF(O6=1,(((10^K4)*('[8]Discharge'!D16^N4))/100),((10^K4)*('[8]Discharge'!D16^N4))))))</f>
        <v>3.6507170619996225</v>
      </c>
      <c r="E18" s="97">
        <f>IF('[8]Discharge'!E16=0,0,IF(TRIM('[8]Discharge'!E16)="","",IF(COUNT(O6)=0,"",IF(O6=1,(((10^K4)*('[8]Discharge'!E16^N4))/100),((10^K4)*('[8]Discharge'!E16^N4))))))</f>
        <v>0.8300966324704917</v>
      </c>
      <c r="F18" s="97">
        <f>IF('[8]Discharge'!F16=0,0,IF(TRIM('[8]Discharge'!F16)="","",IF(COUNT(O6)=0,"",IF(O6=1,(((10^K4)*('[8]Discharge'!F16^N4))/100),((10^K4)*('[8]Discharge'!F16^N4))))))</f>
        <v>273.27243313701786</v>
      </c>
      <c r="G18" s="97">
        <f>IF('[8]Discharge'!G16=0,0,IF(TRIM('[8]Discharge'!G16)="","",IF(COUNT(O6)=0,"",IF(O6=1,(((10^K4)*('[8]Discharge'!G16^N4))/100),((10^K4)*('[8]Discharge'!G16^N4))))))</f>
        <v>972.5486921828815</v>
      </c>
      <c r="H18" s="97">
        <f>IF('[8]Discharge'!H16=0,0,IF(TRIM('[8]Discharge'!H16)="","",IF(COUNT(O6)=0,"",IF(O6=1,(((10^K4)*('[8]Discharge'!H16^N4))/100),((10^K4)*('[8]Discharge'!H16^N4))))))</f>
        <v>514.5998955128649</v>
      </c>
      <c r="I18" s="97">
        <f>IF('[8]Discharge'!I16=0,0,IF(TRIM('[8]Discharge'!I16)="","",IF(COUNT(O6)=0,"",IF(O6=1,(((10^K4)*('[8]Discharge'!I16^N4))/100),((10^K4)*('[8]Discharge'!I16^N4))))))</f>
        <v>154.9421785930436</v>
      </c>
      <c r="J18" s="97">
        <f>IF('[8]Discharge'!J16=0,0,IF(TRIM('[8]Discharge'!J16)="","",IF(COUNT(O6)=0,"",IF(O6=1,(((10^K4)*('[8]Discharge'!J16^N4))/100),((10^K4)*('[8]Discharge'!J16^N4))))))</f>
        <v>7.076207031342564</v>
      </c>
      <c r="K18" s="97">
        <f>IF('[8]Discharge'!K16=0,0,IF(TRIM('[8]Discharge'!K16)="","",IF(COUNT(O6)=0,"",IF(O6=1,(((10^K4)*('[8]Discharge'!K16^N4))/100),((10^K4)*('[8]Discharge'!K16^N4))))))</f>
        <v>1.0487005116663406</v>
      </c>
      <c r="L18" s="97">
        <f>IF('[8]Discharge'!L16=0,0,IF(TRIM('[8]Discharge'!L16)="","",IF(COUNT(O6)=0,"",IF(O6=1,(((10^K4)*('[8]Discharge'!L16^N4))/100),((10^K4)*('[8]Discharge'!L16^N4))))))</f>
        <v>0.9094491198088999</v>
      </c>
      <c r="M18" s="97">
        <f>IF('[8]Discharge'!M16=0,0,IF(TRIM('[8]Discharge'!M16)="","",IF(COUNT(O6)=0,"",IF(O6=1,(((10^K4)*('[8]Discharge'!M16^N4))/100),((10^K4)*('[8]Discharge'!M16^N4))))))</f>
        <v>0.17802663602637397</v>
      </c>
      <c r="N18" s="97">
        <f>IF('[8]Discharge'!N16=0,0,IF(TRIM('[8]Discharge'!N16)="","",IF(COUNT(O6)=0,"",IF(O6=1,(((10^K4)*('[8]Discharge'!N16^N4))/100),((10^K4)*('[8]Discharge'!N16^N4))))))</f>
        <v>0.17802663602637397</v>
      </c>
      <c r="O18" s="126">
        <f t="shared" si="0"/>
        <v>1929.4686536257602</v>
      </c>
      <c r="P18" s="118"/>
      <c r="Q18" s="60"/>
    </row>
    <row r="19" spans="2:17" ht="21.75">
      <c r="B19" s="92">
        <v>9</v>
      </c>
      <c r="C19" s="97">
        <f>IF('[8]Discharge'!C17=0,0,IF(TRIM('[8]Discharge'!C17)="","",IF(COUNT(O6)=0,"",IF(O6=1,(((10^K4)*('[8]Discharge'!C17^N4))/100),((10^K4)*('[8]Discharge'!C17^N4))))))</f>
        <v>0.23423057061176467</v>
      </c>
      <c r="D19" s="97">
        <f>IF('[8]Discharge'!D17=0,0,IF(TRIM('[8]Discharge'!D17)="","",IF(COUNT(O6)=0,"",IF(O6=1,(((10^K4)*('[8]Discharge'!D17^N4))/100),((10^K4)*('[8]Discharge'!D17^N4))))))</f>
        <v>2.9854583155990237</v>
      </c>
      <c r="E19" s="97">
        <f>IF('[8]Discharge'!E17=0,0,IF(TRIM('[8]Discharge'!E17)="","",IF(COUNT(O6)=0,"",IF(O6=1,(((10^K4)*('[8]Discharge'!E17^N4))/100),((10^K4)*('[8]Discharge'!E17^N4))))))</f>
        <v>1.8715577777176435</v>
      </c>
      <c r="F19" s="97">
        <f>IF('[8]Discharge'!F17=0,0,IF(TRIM('[8]Discharge'!F17)="","",IF(COUNT(O6)=0,"",IF(O6=1,(((10^K4)*('[8]Discharge'!F17^N4))/100),((10^K4)*('[8]Discharge'!F17^N4))))))</f>
        <v>216.9475595904368</v>
      </c>
      <c r="G19" s="97">
        <f>IF('[8]Discharge'!G17=0,0,IF(TRIM('[8]Discharge'!G17)="","",IF(COUNT(O6)=0,"",IF(O6=1,(((10^K4)*('[8]Discharge'!G17^N4))/100),((10^K4)*('[8]Discharge'!G17^N4))))))</f>
        <v>763.4625251603728</v>
      </c>
      <c r="H19" s="97">
        <f>IF('[8]Discharge'!H17=0,0,IF(TRIM('[8]Discharge'!H17)="","",IF(COUNT(O6)=0,"",IF(O6=1,(((10^K4)*('[8]Discharge'!H17^N4))/100),((10^K4)*('[8]Discharge'!H17^N4))))))</f>
        <v>421.5052015255826</v>
      </c>
      <c r="I19" s="97">
        <f>IF('[8]Discharge'!I17=0,0,IF(TRIM('[8]Discharge'!I17)="","",IF(COUNT(O6)=0,"",IF(O6=1,(((10^K4)*('[8]Discharge'!I17^N4))/100),((10^K4)*('[8]Discharge'!I17^N4))))))</f>
        <v>200.5939320006513</v>
      </c>
      <c r="J19" s="97">
        <f>IF('[8]Discharge'!J17=0,0,IF(TRIM('[8]Discharge'!J17)="","",IF(COUNT(O6)=0,"",IF(O6=1,(((10^K4)*('[8]Discharge'!J17^N4))/100),((10^K4)*('[8]Discharge'!J17^N4))))))</f>
        <v>6.426973781663205</v>
      </c>
      <c r="K19" s="97">
        <f>IF('[8]Discharge'!K17=0,0,IF(TRIM('[8]Discharge'!K17)="","",IF(COUNT(O6)=0,"",IF(O6=1,(((10^K4)*('[8]Discharge'!K17^N4))/100),((10^K4)*('[8]Discharge'!K17^N4))))))</f>
        <v>0.9094491198088999</v>
      </c>
      <c r="L19" s="97">
        <f>IF('[8]Discharge'!L17=0,0,IF(TRIM('[8]Discharge'!L17)="","",IF(COUNT(O6)=0,"",IF(O6=1,(((10^K4)*('[8]Discharge'!L17^N4))/100),((10^K4)*('[8]Discharge'!L17^N4))))))</f>
        <v>0.9094491198088999</v>
      </c>
      <c r="M19" s="97">
        <f>IF('[8]Discharge'!M17=0,0,IF(TRIM('[8]Discharge'!M17)="","",IF(COUNT(O6)=0,"",IF(O6=1,(((10^K4)*('[8]Discharge'!M17^N4))/100),((10^K4)*('[8]Discharge'!M17^N4))))))</f>
        <v>0.10668577790514254</v>
      </c>
      <c r="N19" s="97">
        <f>IF('[8]Discharge'!N17=0,0,IF(TRIM('[8]Discharge'!N17)="","",IF(COUNT(O6)=0,"",IF(O6=1,(((10^K4)*('[8]Discharge'!N17^N4))/100),((10^K4)*('[8]Discharge'!N17^N4))))))</f>
        <v>0.17802663602637397</v>
      </c>
      <c r="O19" s="126">
        <f t="shared" si="0"/>
        <v>1616.1310493761844</v>
      </c>
      <c r="P19" s="118"/>
      <c r="Q19" s="60"/>
    </row>
    <row r="20" spans="2:17" ht="21.75">
      <c r="B20" s="92">
        <v>10</v>
      </c>
      <c r="C20" s="97">
        <f>IF('[8]Discharge'!C18=0,0,IF(TRIM('[8]Discharge'!C18)="","",IF(COUNT(O6)=0,"",IF(O6=1,(((10^K4)*('[8]Discharge'!C18^N4))/100),((10^K4)*('[8]Discharge'!C18^N4))))))</f>
        <v>1.8715577777176435</v>
      </c>
      <c r="D20" s="97">
        <f>IF('[8]Discharge'!D18=0,0,IF(TRIM('[8]Discharge'!D18)="","",IF(COUNT(O6)=0,"",IF(O6=1,(((10^K4)*('[8]Discharge'!D18^N4))/100),((10^K4)*('[8]Discharge'!D18^N4))))))</f>
        <v>4.005140745250619</v>
      </c>
      <c r="E20" s="97">
        <f>IF('[8]Discharge'!E18=0,0,IF(TRIM('[8]Discharge'!E18)="","",IF(COUNT(O6)=0,"",IF(O6=1,(((10^K4)*('[8]Discharge'!E18^N4))/100),((10^K4)*('[8]Discharge'!E18^N4))))))</f>
        <v>0.6810063364585793</v>
      </c>
      <c r="F20" s="97">
        <f>IF('[8]Discharge'!F18=0,0,IF(TRIM('[8]Discharge'!F18)="","",IF(COUNT(O6)=0,"",IF(O6=1,(((10^K4)*('[8]Discharge'!F18^N4))/100),((10^K4)*('[8]Discharge'!F18^N4))))))</f>
        <v>303.5489868912176</v>
      </c>
      <c r="G20" s="97">
        <f>IF('[8]Discharge'!G18=0,0,IF(TRIM('[8]Discharge'!G18)="","",IF(COUNT(O6)=0,"",IF(O6=1,(((10^K4)*('[8]Discharge'!G18^N4))/100),((10^K4)*('[8]Discharge'!G18^N4))))))</f>
        <v>263.49107151945424</v>
      </c>
      <c r="H20" s="97">
        <f>IF('[8]Discharge'!H18=0,0,IF(TRIM('[8]Discharge'!H18)="","",IF(COUNT(O6)=0,"",IF(O6=1,(((10^K4)*('[8]Discharge'!H18^N4))/100),((10^K4)*('[8]Discharge'!H18^N4))))))</f>
        <v>200.5939320006513</v>
      </c>
      <c r="I20" s="97">
        <f>IF('[8]Discharge'!I18=0,0,IF(TRIM('[8]Discharge'!I18)="","",IF(COUNT(O6)=0,"",IF(O6=1,(((10^K4)*('[8]Discharge'!I18^N4))/100),((10^K4)*('[8]Discharge'!I18^N4))))))</f>
        <v>192.6283774250848</v>
      </c>
      <c r="J20" s="97">
        <f>IF('[8]Discharge'!J18=0,0,IF(TRIM('[8]Discharge'!J18)="","",IF(COUNT(O6)=0,"",IF(O6=1,(((10^K4)*('[8]Discharge'!J18^N4))/100),((10^K4)*('[8]Discharge'!J18^N4))))))</f>
        <v>6.426973781663205</v>
      </c>
      <c r="K20" s="97">
        <f>IF('[8]Discharge'!K18=0,0,IF(TRIM('[8]Discharge'!K18)="","",IF(COUNT(O6)=0,"",IF(O6=1,(((10^K4)*('[8]Discharge'!K18^N4))/100),((10^K4)*('[8]Discharge'!K18^N4))))))</f>
        <v>0.9094491198088999</v>
      </c>
      <c r="L20" s="97">
        <f>IF('[8]Discharge'!L18=0,0,IF(TRIM('[8]Discharge'!L18)="","",IF(COUNT(O6)=0,"",IF(O6=1,(((10^K4)*('[8]Discharge'!L18^N4))/100),((10^K4)*('[8]Discharge'!L18^N4))))))</f>
        <v>1.1965669353188668</v>
      </c>
      <c r="M20" s="97">
        <f>IF('[8]Discharge'!M18=0,0,IF(TRIM('[8]Discharge'!M18)="","",IF(COUNT(O6)=0,"",IF(O6=1,(((10^K4)*('[8]Discharge'!M18^N4))/100),((10^K4)*('[8]Discharge'!M18^N4))))))</f>
        <v>0.10668577790514254</v>
      </c>
      <c r="N20" s="97">
        <f>IF('[8]Discharge'!N18=0,0,IF(TRIM('[8]Discharge'!N18)="","",IF(COUNT(O6)=0,"",IF(O6=1,(((10^K4)*('[8]Discharge'!N18^N4))/100),((10^K4)*('[8]Discharge'!N18^N4))))))</f>
        <v>0.17802663602637397</v>
      </c>
      <c r="O20" s="126">
        <f t="shared" si="0"/>
        <v>975.6377749465572</v>
      </c>
      <c r="P20" s="118"/>
      <c r="Q20" s="60"/>
    </row>
    <row r="21" spans="2:17" ht="21.75">
      <c r="B21" s="92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26"/>
      <c r="P21" s="118"/>
      <c r="Q21" s="60"/>
    </row>
    <row r="22" spans="2:17" ht="21.75">
      <c r="B22" s="92">
        <v>11</v>
      </c>
      <c r="C22" s="97">
        <f>IF('[8]Discharge'!C20=0,0,IF(TRIM('[8]Discharge'!C20)="","",IF(COUNT(O6)=0,"",IF(O6=1,(((10^K4)*('[8]Discharge'!C20^N4))/100),((10^K4)*('[8]Discharge'!C20^N4))))))</f>
        <v>4.005140745250619</v>
      </c>
      <c r="D22" s="97">
        <f>IF('[8]Discharge'!D20=0,0,IF(TRIM('[8]Discharge'!D20)="","",IF(COUNT(O6)=0,"",IF(O6=1,(((10^K4)*('[8]Discharge'!D20^N4))/100),((10^K4)*('[8]Discharge'!D20^N4))))))</f>
        <v>3.310764225898469</v>
      </c>
      <c r="E22" s="97">
        <f>IF('[8]Discharge'!E20=0,0,IF(TRIM('[8]Discharge'!E20)="","",IF(COUNT(O6)=0,"",IF(O6=1,(((10^K4)*('[8]Discharge'!E20^N4))/100),((10^K4)*('[8]Discharge'!E20^N4))))))</f>
        <v>0.5450043261929957</v>
      </c>
      <c r="F22" s="97">
        <f>IF('[8]Discharge'!F20=0,0,IF(TRIM('[8]Discharge'!F20)="","",IF(COUNT(O6)=0,"",IF(O6=1,(((10^K4)*('[8]Discharge'!F20^N4))/100),((10^K4)*('[8]Discharge'!F20^N4))))))</f>
        <v>293.3020695757812</v>
      </c>
      <c r="G22" s="97">
        <f>IF('[8]Discharge'!G20=0,0,IF(TRIM('[8]Discharge'!G20)="","",IF(COUNT(O6)=0,"",IF(O6=1,(((10^K4)*('[8]Discharge'!G20^N4))/100),((10^K4)*('[8]Discharge'!G20^N4))))))</f>
        <v>154.9421785930436</v>
      </c>
      <c r="H22" s="97">
        <f>IF('[8]Discharge'!H20=0,0,IF(TRIM('[8]Discharge'!H20)="","",IF(COUNT(O6)=0,"",IF(O6=1,(((10^K4)*('[8]Discharge'!H20^N4))/100),((10^K4)*('[8]Discharge'!H20^N4))))))</f>
        <v>500.8041583453599</v>
      </c>
      <c r="I22" s="97">
        <f>IF('[8]Discharge'!I20=0,0,IF(TRIM('[8]Discharge'!I20)="","",IF(COUNT(O6)=0,"",IF(O6=1,(((10^K4)*('[8]Discharge'!I20^N4))/100),((10^K4)*('[8]Discharge'!I20^N4))))))</f>
        <v>115.43614343842384</v>
      </c>
      <c r="J22" s="97">
        <f>IF('[8]Discharge'!J20=0,0,IF(TRIM('[8]Discharge'!J20)="","",IF(COUNT(O6)=0,"",IF(O6=1,(((10^K4)*('[8]Discharge'!J20^N4))/100),((10^K4)*('[8]Discharge'!J20^N4))))))</f>
        <v>5.564387704741411</v>
      </c>
      <c r="K22" s="97">
        <f>IF('[8]Discharge'!K20=0,0,IF(TRIM('[8]Discharge'!K20)="","",IF(COUNT(O6)=0,"",IF(O6=1,(((10^K4)*('[8]Discharge'!K20^N4))/100),((10^K4)*('[8]Discharge'!K20^N4))))))</f>
        <v>0.6810063364585793</v>
      </c>
      <c r="L22" s="97">
        <f>IF('[8]Discharge'!L20=0,0,IF(TRIM('[8]Discharge'!L20)="","",IF(COUNT(O6)=0,"",IF(O6=1,(((10^K4)*('[8]Discharge'!L20^N4))/100),((10^K4)*('[8]Discharge'!L20^N4))))))</f>
        <v>1.0487005116663406</v>
      </c>
      <c r="M22" s="97">
        <f>IF('[8]Discharge'!M20=0,0,IF(TRIM('[8]Discharge'!M20)="","",IF(COUNT(O6)=0,"",IF(O6=1,(((10^K4)*('[8]Discharge'!M20^N4))/100),((10^K4)*('[8]Discharge'!M20^N4))))))</f>
        <v>0.10668577790514254</v>
      </c>
      <c r="N22" s="97">
        <f>IF('[8]Discharge'!N20=0,0,IF(TRIM('[8]Discharge'!N20)="","",IF(COUNT(O6)=0,"",IF(O6=1,(((10^K4)*('[8]Discharge'!N20^N4))/100),((10^K4)*('[8]Discharge'!N20^N4))))))</f>
        <v>0.2052853977475132</v>
      </c>
      <c r="O22" s="126">
        <f t="shared" si="0"/>
        <v>1079.9515249784695</v>
      </c>
      <c r="P22" s="118"/>
      <c r="Q22" s="60"/>
    </row>
    <row r="23" spans="2:17" ht="21.75">
      <c r="B23" s="92">
        <v>12</v>
      </c>
      <c r="C23" s="97">
        <f>IF('[8]Discharge'!C21=0,0,IF(TRIM('[8]Discharge'!C21)="","",IF(COUNT(O6)=0,"",IF(O6=1,(((10^K4)*('[8]Discharge'!C21^N4))/100),((10^K4)*('[8]Discharge'!C21^N4))))))</f>
        <v>2.2576000000000005</v>
      </c>
      <c r="D23" s="97">
        <f>IF('[8]Discharge'!D21=0,0,IF(TRIM('[8]Discharge'!D21)="","",IF(COUNT(O6)=0,"",IF(O6=1,(((10^K4)*('[8]Discharge'!D21^N4))/100),((10^K4)*('[8]Discharge'!D21^N4))))))</f>
        <v>3.310764225898469</v>
      </c>
      <c r="E23" s="97">
        <f>IF('[8]Discharge'!E21=0,0,IF(TRIM('[8]Discharge'!E21)="","",IF(COUNT(O6)=0,"",IF(O6=1,(((10^K4)*('[8]Discharge'!E21^N4))/100),((10^K4)*('[8]Discharge'!E21^N4))))))</f>
        <v>0.4820237181600709</v>
      </c>
      <c r="F23" s="97">
        <f>IF('[8]Discharge'!F21=0,0,IF(TRIM('[8]Discharge'!F21)="","",IF(COUNT(O6)=0,"",IF(O6=1,(((10^K4)*('[8]Discharge'!F21^N4))/100),((10^K4)*('[8]Discharge'!F21^N4))))))</f>
        <v>140.88165412025572</v>
      </c>
      <c r="G23" s="97">
        <f>IF('[8]Discharge'!G21=0,0,IF(TRIM('[8]Discharge'!G21)="","",IF(COUNT(O6)=0,"",IF(O6=1,(((10^K4)*('[8]Discharge'!G21^N4))/100),((10^K4)*('[8]Discharge'!G21^N4))))))</f>
        <v>1985.710001766029</v>
      </c>
      <c r="H23" s="97">
        <f>IF('[8]Discharge'!H21=0,0,IF(TRIM('[8]Discharge'!H21)="","",IF(COUNT(O6)=0,"",IF(O6=1,(((10^K4)*('[8]Discharge'!H21^N4))/100),((10^K4)*('[8]Discharge'!H21^N4))))))</f>
        <v>556.9688919033907</v>
      </c>
      <c r="I23" s="97">
        <f>IF('[8]Discharge'!I21=0,0,IF(TRIM('[8]Discharge'!I21)="","",IF(COUNT(O6)=0,"",IF(O6=1,(((10^K4)*('[8]Discharge'!I21^N4))/100),((10^K4)*('[8]Discharge'!I21^N4))))))</f>
        <v>71.35216939994798</v>
      </c>
      <c r="J23" s="97">
        <f>IF('[8]Discharge'!J21=0,0,IF(TRIM('[8]Discharge'!J21)="","",IF(COUNT(O6)=0,"",IF(O6=1,(((10^K4)*('[8]Discharge'!J21^N4))/100),((10^K4)*('[8]Discharge'!J21^N4))))))</f>
        <v>5.153635962014309</v>
      </c>
      <c r="K23" s="97">
        <f>IF('[8]Discharge'!K21=0,0,IF(TRIM('[8]Discharge'!K21)="","",IF(COUNT(O6)=0,"",IF(O6=1,(((10^K4)*('[8]Discharge'!K21^N4))/100),((10^K4)*('[8]Discharge'!K21^N4))))))</f>
        <v>0.6113476889687675</v>
      </c>
      <c r="L23" s="97">
        <f>IF('[8]Discharge'!L21=0,0,IF(TRIM('[8]Discharge'!L21)="","",IF(COUNT(O6)=0,"",IF(O6=1,(((10^K4)*('[8]Discharge'!L21^N4))/100),((10^K4)*('[8]Discharge'!L21^N4))))))</f>
        <v>0.7539362923533006</v>
      </c>
      <c r="M23" s="97">
        <f>IF('[8]Discharge'!M21=0,0,IF(TRIM('[8]Discharge'!M21)="","",IF(COUNT(O6)=0,"",IF(O6=1,(((10^K4)*('[8]Discharge'!M21^N4))/100),((10^K4)*('[8]Discharge'!M21^N4))))))</f>
        <v>0.10668577790514254</v>
      </c>
      <c r="N23" s="97">
        <f>IF('[8]Discharge'!N21=0,0,IF(TRIM('[8]Discharge'!N21)="","",IF(COUNT(O6)=0,"",IF(O6=1,(((10^K4)*('[8]Discharge'!N21^N4))/100),((10^K4)*('[8]Discharge'!N21^N4))))))</f>
        <v>0.2052853977475132</v>
      </c>
      <c r="O23" s="126">
        <f t="shared" si="0"/>
        <v>2767.793996252671</v>
      </c>
      <c r="P23" s="118"/>
      <c r="Q23" s="60"/>
    </row>
    <row r="24" spans="2:17" ht="21.75">
      <c r="B24" s="92">
        <v>13</v>
      </c>
      <c r="C24" s="97">
        <f>IF('[8]Discharge'!C10=0,0,IF(TRIM('[8]Discharge'!C22)="","",IF(COUNT(O6)=0,"",IF(O6=1,(((10^K4)*('[8]Discharge'!C22^N4))/100),((10^K4)*('[8]Discharge'!C22^N4))))))</f>
        <v>1.3529088543973176</v>
      </c>
      <c r="D24" s="97">
        <f>IF('[8]Discharge'!D22=0,0,IF(TRIM('[8]Discharge'!D22)="","",IF(COUNT(O6)=0,"",IF(O6=1,(((10^K4)*('[8]Discharge'!D22^N4))/100),((10^K4)*('[8]Discharge'!D22^N4))))))</f>
        <v>17.500080029609485</v>
      </c>
      <c r="E24" s="97">
        <f>IF('[8]Discharge'!E22=0,0,IF(TRIM('[8]Discharge'!E22)="","",IF(COUNT(O6)=0,"",IF(O6=1,(((10^K4)*('[8]Discharge'!E22^N4))/100),((10^K4)*('[8]Discharge'!E22^N4))))))</f>
        <v>0.4224573694534445</v>
      </c>
      <c r="F24" s="97">
        <f>IF('[8]Discharge'!F22=0,0,IF(TRIM('[8]Discharge'!F22)="","",IF(COUNT(O6)=0,"",IF(O6=1,(((10^K4)*('[8]Discharge'!F22^N4))/100),((10^K4)*('[8]Discharge'!F22^N4))))))</f>
        <v>121.58905527498543</v>
      </c>
      <c r="G24" s="97">
        <f>IF('[8]Discharge'!G22=0,0,IF(TRIM('[8]Discharge'!G22)="","",IF(COUNT(O6)=0,"",IF(O6=1,(((10^K4)*('[8]Discharge'!G22^N4))/100),((10^K4)*('[8]Discharge'!G22^N4))))))</f>
        <v>1163.4918156826259</v>
      </c>
      <c r="H24" s="97">
        <f>IF('[8]Discharge'!H22=0,0,IF(TRIM('[8]Discharge'!H22)="","",IF(COUNT(O6)=0,"",IF(O6=1,(((10^K4)*('[8]Discharge'!H22^N4))/100),((10^K4)*('[8]Discharge'!H22^N4))))))</f>
        <v>2326.7259203772915</v>
      </c>
      <c r="I24" s="97">
        <f>IF('[8]Discharge'!I22=0,0,IF(TRIM('[8]Discharge'!I22)="","",IF(COUNT(O6)=0,"",IF(O6=1,(((10^K4)*('[8]Discharge'!I22^N4))/100),((10^K4)*('[8]Discharge'!I22^N4))))))</f>
        <v>58.74840059489167</v>
      </c>
      <c r="J24" s="97">
        <f>IF('[8]Discharge'!J22=0,0,IF(TRIM('[8]Discharge'!J22)="","",IF(COUNT(O6)=0,"",IF(O6=1,(((10^K4)*('[8]Discharge'!J22^N4))/100),((10^K4)*('[8]Discharge'!J22^N4))))))</f>
        <v>5.564387704741411</v>
      </c>
      <c r="K24" s="97">
        <f>IF('[8]Discharge'!K22=0,0,IF(TRIM('[8]Discharge'!K22)="","",IF(COUNT(O6)=0,"",IF(O6=1,(((10^K4)*('[8]Discharge'!K22^N4))/100),((10^K4)*('[8]Discharge'!K22^N4))))))</f>
        <v>0.4820237181600709</v>
      </c>
      <c r="L24" s="97">
        <f>IF('[8]Discharge'!L22=0,0,IF(TRIM('[8]Discharge'!L22)="","",IF(COUNT(O6)=0,"",IF(O6=1,(((10^K4)*('[8]Discharge'!L22^N4))/100),((10^K4)*('[8]Discharge'!L22^N4))))))</f>
        <v>0.6113476889687675</v>
      </c>
      <c r="M24" s="97">
        <f>IF('[8]Discharge'!M22=0,0,IF(TRIM('[8]Discharge'!M22)="","",IF(COUNT(O6)=0,"",IF(O6=1,(((10^K4)*('[8]Discharge'!M22^N4))/100),((10^K4)*('[8]Discharge'!M22^N4))))))</f>
        <v>0.10668577790514254</v>
      </c>
      <c r="N24" s="97">
        <f>IF('[8]Discharge'!N22=0,0,IF(TRIM('[8]Discharge'!N22)="","",IF(COUNT(O6)=0,"",IF(O6=1,(((10^K4)*('[8]Discharge'!N22^N4))/100),((10^K4)*('[8]Discharge'!N22^N4))))))</f>
        <v>0.21954894788636714</v>
      </c>
      <c r="O24" s="126">
        <f t="shared" si="0"/>
        <v>3696.8146320209166</v>
      </c>
      <c r="P24" s="118"/>
      <c r="Q24" s="60"/>
    </row>
    <row r="25" spans="2:17" ht="21.75">
      <c r="B25" s="92">
        <v>14</v>
      </c>
      <c r="C25" s="97">
        <f>IF('[8]Discharge'!C10=0,0,IF(TRIM('[8]Discharge'!C23)="","",IF(COUNT(O6)=0,"",IF(O6=1,(((10^K4)*('[8]Discharge'!C23^N4))/100),((10^K4)*('[8]Discharge'!C23^N4))))))</f>
        <v>1.1965669353188668</v>
      </c>
      <c r="D25" s="97">
        <f>IF('[8]Discharge'!D23=0,0,IF(TRIM('[8]Discharge'!D23)="","",IF(COUNT(O6)=0,"",IF(O6=1,(((10^K4)*('[8]Discharge'!D23^N4))/100),((10^K4)*('[8]Discharge'!D23^N4))))))</f>
        <v>12.366820535860505</v>
      </c>
      <c r="E25" s="97">
        <f>IF('[8]Discharge'!E23=0,0,IF(TRIM('[8]Discharge'!E23)="","",IF(COUNT(O6)=0,"",IF(O6=1,(((10^K4)*('[8]Discharge'!E23^N4))/100),((10^K4)*('[8]Discharge'!E23^N4))))))</f>
        <v>0.4820237181600709</v>
      </c>
      <c r="F25" s="97">
        <f>IF('[8]Discharge'!F23=0,0,IF(TRIM('[8]Discharge'!F23)="","",IF(COUNT(O6)=0,"",IF(O6=1,(((10^K4)*('[8]Discharge'!F23^N4))/100),((10^K4)*('[8]Discharge'!F23^N4))))))</f>
        <v>313.9497586575857</v>
      </c>
      <c r="G25" s="97">
        <f>IF('[8]Discharge'!G23=0,0,IF(TRIM('[8]Discharge'!G23)="","",IF(COUNT(O6)=0,"",IF(O6=1,(((10^K4)*('[8]Discharge'!G23^N4))/100),((10^K4)*('[8]Discharge'!G23^N4))))))</f>
        <v>384.11680875933945</v>
      </c>
      <c r="H25" s="97">
        <f>IF('[8]Discharge'!H23=0,0,IF(TRIM('[8]Discharge'!H23)="","",IF(COUNT(O6)=0,"",IF(O6=1,(((10^K4)*('[8]Discharge'!H23^N4))/100),((10^K4)*('[8]Discharge'!H23^N4))))))</f>
        <v>1238.935064711069</v>
      </c>
      <c r="I25" s="97">
        <f>IF('[8]Discharge'!I23=0,0,IF(TRIM('[8]Discharge'!I23)="","",IF(COUNT(O6)=0,"",IF(O6=1,(((10^K4)*('[8]Discharge'!I23^N4))/100),((10^K4)*('[8]Discharge'!I23^N4))))))</f>
        <v>58.74840059489167</v>
      </c>
      <c r="J25" s="97">
        <f>IF('[8]Discharge'!J23=0,0,IF(TRIM('[8]Discharge'!J23)="","",IF(COUNT(O6)=0,"",IF(O6=1,(((10^K4)*('[8]Discharge'!J23^N4))/100),((10^K4)*('[8]Discharge'!J23^N4))))))</f>
        <v>5.564387704741411</v>
      </c>
      <c r="K25" s="97">
        <f>IF('[8]Discharge'!K23=0,0,IF(TRIM('[8]Discharge'!K23)="","",IF(COUNT(O6)=0,"",IF(O6=1,(((10^K4)*('[8]Discharge'!K23^N4))/100),((10^K4)*('[8]Discharge'!K23^N4))))))</f>
        <v>0.7539362923533006</v>
      </c>
      <c r="L25" s="97">
        <f>IF('[8]Discharge'!L23=0,0,IF(TRIM('[8]Discharge'!L23)="","",IF(COUNT(O6)=0,"",IF(O6=1,(((10^K4)*('[8]Discharge'!L23^N4))/100),((10^K4)*('[8]Discharge'!L23^N4))))))</f>
        <v>0.6113476889687675</v>
      </c>
      <c r="M25" s="97">
        <f>IF('[8]Discharge'!M23=0,0,IF(TRIM('[8]Discharge'!M23)="","",IF(COUNT(O6)=0,"",IF(O6=1,(((10^K4)*('[8]Discharge'!M23^N4))/100),((10^K4)*('[8]Discharge'!M23^N4))))))</f>
        <v>0.10668577790514254</v>
      </c>
      <c r="N25" s="97">
        <f>IF('[8]Discharge'!N23=0,0,IF(TRIM('[8]Discharge'!N23)="","",IF(COUNT(O6)=0,"",IF(O6=1,(((10^K4)*('[8]Discharge'!N23^N4))/100),((10^K4)*('[8]Discharge'!N23^N4))))))</f>
        <v>0.19144340845512184</v>
      </c>
      <c r="O25" s="126">
        <f t="shared" si="0"/>
        <v>2017.0232447846488</v>
      </c>
      <c r="P25" s="118"/>
      <c r="Q25" s="60"/>
    </row>
    <row r="26" spans="2:17" ht="21.75">
      <c r="B26" s="92">
        <v>15</v>
      </c>
      <c r="C26" s="97">
        <f>IF('[8]Discharge'!C24=0,0,IF(TRIM('[8]Discharge'!C24)="","",IF(COUNT(O6)=0,"",IF(O6=1,(((10^K4)*('[8]Discharge'!C24^N4))/100),((10^K4)*('[8]Discharge'!C24^N4))))))</f>
        <v>1.690517777962056</v>
      </c>
      <c r="D26" s="97">
        <f>IF('[8]Discharge'!D24=0,0,IF(TRIM('[8]Discharge'!D24)="","",IF(COUNT(O6)=0,"",IF(O6=1,(((10^K4)*('[8]Discharge'!D24^N4))/100),((10^K4)*('[8]Discharge'!D24^N4))))))</f>
        <v>6.426973781663205</v>
      </c>
      <c r="E26" s="97">
        <f>IF('[8]Discharge'!E24=0,0,IF(TRIM('[8]Discharge'!E24)="","",IF(COUNT(O6)=0,"",IF(O6=1,(((10^K4)*('[8]Discharge'!E24^N4))/100),((10^K4)*('[8]Discharge'!E24^N4))))))</f>
        <v>0.366361490751764</v>
      </c>
      <c r="F26" s="97">
        <f>IF('[8]Discharge'!F24=0,0,IF(TRIM('[8]Discharge'!F24)="","",IF(COUNT(O6)=0,"",IF(O6=1,(((10^K4)*('[8]Discharge'!F24^N4))/100),((10^K4)*('[8]Discharge'!F24^N4))))))</f>
        <v>127.88151825145168</v>
      </c>
      <c r="G26" s="97">
        <f>IF('[8]Discharge'!G24=0,0,IF(TRIM('[8]Discharge'!G24)="","",IF(COUNT(O6)=0,"",IF(O6=1,(((10^K4)*('[8]Discharge'!G24^N4))/100),((10^K4)*('[8]Discharge'!G24^N4))))))</f>
        <v>192.6283774250848</v>
      </c>
      <c r="H26" s="97">
        <f>IF('[8]Discharge'!H24=0,0,IF(TRIM('[8]Discharge'!H24)="","",IF(COUNT(O6)=0,"",IF(O6=1,(((10^K4)*('[8]Discharge'!H24^N4))/100),((10^K4)*('[8]Discharge'!H24^N4))))))</f>
        <v>904.8345867382372</v>
      </c>
      <c r="I26" s="97">
        <f>IF('[8]Discharge'!I24=0,0,IF(TRIM('[8]Discharge'!I24)="","",IF(COUNT(O6)=0,"",IF(O6=1,(((10^K4)*('[8]Discharge'!I24^N4))/100),((10^K4)*('[8]Discharge'!I24^N4))))))</f>
        <v>50.00675252026831</v>
      </c>
      <c r="J26" s="97">
        <f>IF('[8]Discharge'!J24=0,0,IF(TRIM('[8]Discharge'!J24)="","",IF(COUNT(O6)=0,"",IF(O6=1,(((10^K4)*('[8]Discharge'!J24^N4))/100),((10^K4)*('[8]Discharge'!J24^N4))))))</f>
        <v>5.564387704741411</v>
      </c>
      <c r="K26" s="97">
        <f>IF('[8]Discharge'!K24=0,0,IF(TRIM('[8]Discharge'!K24)="","",IF(COUNT(O6)=0,"",IF(O6=1,(((10^K4)*('[8]Discharge'!K24^N4))/100),((10^K4)*('[8]Discharge'!K24^N4))))))</f>
        <v>0.7539362923533006</v>
      </c>
      <c r="L26" s="97">
        <f>IF('[8]Discharge'!L24=0,0,IF(TRIM('[8]Discharge'!L24)="","",IF(COUNT(O6)=0,"",IF(O6=1,(((10^K4)*('[8]Discharge'!L24^N4))/100),((10^K4)*('[8]Discharge'!L24^N4))))))</f>
        <v>0.7539362923533006</v>
      </c>
      <c r="M26" s="97">
        <f>IF('[8]Discharge'!M24=0,0,IF(TRIM('[8]Discharge'!M24)="","",IF(COUNT(O6)=0,"",IF(O6=1,(((10^K4)*('[8]Discharge'!M24^N4))/100),((10^K4)*('[8]Discharge'!M24^N4))))))</f>
        <v>0.10668577790514254</v>
      </c>
      <c r="N26" s="97">
        <f>IF('[8]Discharge'!N24=0,0,IF(TRIM('[8]Discharge'!N24)="","",IF(COUNT(O6)=0,"",IF(O6=1,(((10^K4)*('[8]Discharge'!N24^N4))/100),((10^K4)*('[8]Discharge'!N24^N4))))))</f>
        <v>0.19144340845512184</v>
      </c>
      <c r="O26" s="126">
        <f t="shared" si="0"/>
        <v>1291.2054774612272</v>
      </c>
      <c r="P26" s="118"/>
      <c r="Q26" s="60"/>
    </row>
    <row r="27" spans="2:17" ht="21.75">
      <c r="B27" s="92">
        <v>16</v>
      </c>
      <c r="C27" s="97">
        <f>IF('[8]Discharge'!C25=0,0,IF(TRIM('[8]Discharge'!C25)="","",IF(COUNT(O6)=0,"",IF(O6=1,(((10^K4)*('[8]Discharge'!C25^N4))/100),((10^K4)*('[8]Discharge'!C25^N4))))))</f>
        <v>2.0606168246764227</v>
      </c>
      <c r="D27" s="97">
        <f>IF('[8]Discharge'!D25=0,0,IF(TRIM('[8]Discharge'!D25)="","",IF(COUNT(O6)=0,"",IF(O6=1,(((10^K4)*('[8]Discharge'!D25^N4))/100),((10^K4)*('[8]Discharge'!D25^N4))))))</f>
        <v>7.076207031342564</v>
      </c>
      <c r="E27" s="97">
        <f>IF('[8]Discharge'!E25=0,0,IF(TRIM('[8]Discharge'!E25)="","",IF(COUNT(O6)=0,"",IF(O6=1,(((10^K4)*('[8]Discharge'!E25^N4))/100),((10^K4)*('[8]Discharge'!E25^N4))))))</f>
        <v>0.5450043261929957</v>
      </c>
      <c r="F27" s="97">
        <f>IF('[8]Discharge'!F25=0,0,IF(TRIM('[8]Discharge'!F25)="","",IF(COUNT(O6)=0,"",IF(O6=1,(((10^K4)*('[8]Discharge'!F25^N4))/100),((10^K4)*('[8]Discharge'!F25^N4))))))</f>
        <v>58.74840059489167</v>
      </c>
      <c r="G27" s="97">
        <f>IF('[8]Discharge'!G25=0,0,IF(TRIM('[8]Discharge'!G25)="","",IF(COUNT(O6)=0,"",IF(O6=1,(((10^K4)*('[8]Discharge'!G25^N4))/100),((10^K4)*('[8]Discharge'!G25^N4))))))</f>
        <v>192.6283774250848</v>
      </c>
      <c r="H27" s="97">
        <f>IF('[8]Discharge'!H25=0,0,IF(TRIM('[8]Discharge'!H25)="","",IF(COUNT(O6)=0,"",IF(O6=1,(((10^K4)*('[8]Discharge'!H25^N4))/100),((10^K4)*('[8]Discharge'!H25^N4))))))</f>
        <v>384.11680875933945</v>
      </c>
      <c r="I27" s="97">
        <f>IF('[8]Discharge'!I25=0,0,IF(TRIM('[8]Discharge'!I25)="","",IF(COUNT(O6)=0,"",IF(O6=1,(((10^K4)*('[8]Discharge'!I25^N4))/100),((10^K4)*('[8]Discharge'!I25^N4))))))</f>
        <v>37.51446151573593</v>
      </c>
      <c r="J27" s="97">
        <f>IF('[8]Discharge'!J25=0,0,IF(TRIM('[8]Discharge'!J25)="","",IF(COUNT(O6)=0,"",IF(O6=1,(((10^K4)*('[8]Discharge'!J25^N4))/100),((10^K4)*('[8]Discharge'!J25^N4))))))</f>
        <v>7.076207031342564</v>
      </c>
      <c r="K27" s="97">
        <f>IF('[8]Discharge'!K25=0,0,IF(TRIM('[8]Discharge'!K25)="","",IF(COUNT(O6)=0,"",IF(O6=1,(((10^K4)*('[8]Discharge'!K25^N4))/100),((10^K4)*('[8]Discharge'!K25^N4))))))</f>
        <v>0.8300966324704917</v>
      </c>
      <c r="L27" s="97">
        <f>IF('[8]Discharge'!L25=0,0,IF(TRIM('[8]Discharge'!L25)="","",IF(COUNT(O6)=0,"",IF(O6=1,(((10^K4)*('[8]Discharge'!L25^N4))/100),((10^K4)*('[8]Discharge'!L25^N4))))))</f>
        <v>0.9094491198088999</v>
      </c>
      <c r="M27" s="97">
        <f>IF('[8]Discharge'!M25=0,0,IF(TRIM('[8]Discharge'!M25)="","",IF(COUNT(O6)=0,"",IF(O6=1,(((10^K4)*('[8]Discharge'!M25^N4))/100),((10^K4)*('[8]Discharge'!M25^N4))))))</f>
        <v>0.08650877326061983</v>
      </c>
      <c r="N27" s="97">
        <f>IF('[8]Discharge'!N25=0,0,IF(TRIM('[8]Discharge'!N25)="","",IF(COUNT(O6)=0,"",IF(O6=1,(((10^K4)*('[8]Discharge'!N25^N4))/100),((10^K4)*('[8]Discharge'!N25^N4))))))</f>
        <v>0.2052853977475132</v>
      </c>
      <c r="O27" s="126">
        <f t="shared" si="0"/>
        <v>691.7974234318939</v>
      </c>
      <c r="P27" s="118"/>
      <c r="Q27" s="60"/>
    </row>
    <row r="28" spans="2:17" ht="21.75">
      <c r="B28" s="92">
        <v>17</v>
      </c>
      <c r="C28" s="97">
        <f>IF('[8]Discharge'!C26=0,0,IF(TRIM('[8]Discharge'!C26)="","",IF(COUNT(O6)=0,"",IF(O6=1,(((10^K4)*('[8]Discharge'!C26^N4))/100),((10^K4)*('[8]Discharge'!C26^N4))))))</f>
        <v>0.8300966324704917</v>
      </c>
      <c r="D28" s="97">
        <f>IF('[8]Discharge'!D26=0,0,IF(TRIM('[8]Discharge'!D26)="","",IF(COUNT(O6)=0,"",IF(O6=1,(((10^K4)*('[8]Discharge'!D26^N4))/100),((10^K4)*('[8]Discharge'!D26^N4))))))</f>
        <v>868.5073180110817</v>
      </c>
      <c r="E28" s="97">
        <f>IF('[8]Discharge'!E26=0,0,IF(TRIM('[8]Discharge'!E26)="","",IF(COUNT(O6)=0,"",IF(O6=1,(((10^K4)*('[8]Discharge'!E26^N4))/100),((10^K4)*('[8]Discharge'!E26^N4))))))</f>
        <v>0.4820237181600709</v>
      </c>
      <c r="F28" s="97">
        <f>IF('[8]Discharge'!F26=0,0,IF(TRIM('[8]Discharge'!F26)="","",IF(COUNT(O6)=0,"",IF(O6=1,(((10^K4)*('[8]Discharge'!F26^N4))/100),((10^K4)*('[8]Discharge'!F26^N4))))))</f>
        <v>28.669964860940436</v>
      </c>
      <c r="G28" s="97">
        <f>IF('[8]Discharge'!G26=0,0,IF(TRIM('[8]Discharge'!G26)="","",IF(COUNT(O6)=0,"",IF(O6=1,(((10^K4)*('[8]Discharge'!G26^N4))/100),((10^K4)*('[8]Discharge'!G26^N4))))))</f>
        <v>109.42368191256298</v>
      </c>
      <c r="H28" s="97">
        <f>IF('[8]Discharge'!H26=0,0,IF(TRIM('[8]Discharge'!H26)="","",IF(COUNT(O6)=0,"",IF(O6=1,(((10^K4)*('[8]Discharge'!H26^N4))/100),((10^K4)*('[8]Discharge'!H26^N4))))))</f>
        <v>200.5939320006513</v>
      </c>
      <c r="I28" s="97">
        <f>IF('[8]Discharge'!I26=0,0,IF(TRIM('[8]Discharge'!I26)="","",IF(COUNT(O6)=0,"",IF(O6=1,(((10^K4)*('[8]Discharge'!I26^N4))/100),((10^K4)*('[8]Discharge'!I26^N4))))))</f>
        <v>26.622790521381596</v>
      </c>
      <c r="J28" s="97">
        <f>IF('[8]Discharge'!J26=0,0,IF(TRIM('[8]Discharge'!J26)="","",IF(COUNT(O6)=0,"",IF(O6=1,(((10^K4)*('[8]Discharge'!J26^N4))/100),((10^K4)*('[8]Discharge'!J26^N4))))))</f>
        <v>5.988875093763173</v>
      </c>
      <c r="K28" s="97">
        <f>IF('[8]Discharge'!K26=0,0,IF(TRIM('[8]Discharge'!K26)="","",IF(COUNT(O6)=0,"",IF(O6=1,(((10^K4)*('[8]Discharge'!K26^N4))/100),((10^K4)*('[8]Discharge'!K26^N4))))))</f>
        <v>1.3529088543973176</v>
      </c>
      <c r="L28" s="97">
        <f>IF('[8]Discharge'!L26=0,0,IF(TRIM('[8]Discharge'!L26)="","",IF(COUNT(O6)=0,"",IF(O6=1,(((10^K4)*('[8]Discharge'!L26^N4))/100),((10^K4)*('[8]Discharge'!L26^N4))))))</f>
        <v>1.690517777962056</v>
      </c>
      <c r="M28" s="97">
        <f>IF('[8]Discharge'!M26=0,0,IF(TRIM('[8]Discharge'!M26)="","",IF(COUNT(O6)=0,"",IF(O6=1,(((10^K4)*('[8]Discharge'!M26^N4))/100),((10^K4)*('[8]Discharge'!M26^N4))))))</f>
        <v>0.10668577790514254</v>
      </c>
      <c r="N28" s="97">
        <f>IF('[8]Discharge'!N26=0,0,IF(TRIM('[8]Discharge'!N26)="","",IF(COUNT(O6)=0,"",IF(O6=1,(((10^K4)*('[8]Discharge'!N26^N4))/100),((10^K4)*('[8]Discharge'!N26^N4))))))</f>
        <v>0.2052853977475132</v>
      </c>
      <c r="O28" s="126">
        <f t="shared" si="0"/>
        <v>1244.4740805590238</v>
      </c>
      <c r="P28" s="118"/>
      <c r="Q28" s="60"/>
    </row>
    <row r="29" spans="2:17" ht="21.75">
      <c r="B29" s="92">
        <v>18</v>
      </c>
      <c r="C29" s="97">
        <f>IF('[8]Discharge'!C27=0,0,IF(TRIM('[8]Discharge'!C27)="","",IF(COUNT(O6)=0,"",IF(O6=1,(((10^K4)*('[8]Discharge'!C27^N4))/100),((10^K4)*('[8]Discharge'!C27^N4))))))</f>
        <v>1.51759841485789</v>
      </c>
      <c r="D29" s="97">
        <f>IF('[8]Discharge'!D27=0,0,IF(TRIM('[8]Discharge'!D27)="","",IF(COUNT(O6)=0,"",IF(O6=1,(((10^K4)*('[8]Discharge'!D27^N4))/100),((10^K4)*('[8]Discharge'!D27^N4))))))</f>
        <v>263.49107151945424</v>
      </c>
      <c r="E29" s="97">
        <f>IF('[8]Discharge'!E27=0,0,IF(TRIM('[8]Discharge'!E27)="","",IF(COUNT(O6)=0,"",IF(O6=1,(((10^K4)*('[8]Discharge'!E27^N4))/100),((10^K4)*('[8]Discharge'!E27^N4))))))</f>
        <v>0.4224573694534445</v>
      </c>
      <c r="F29" s="97">
        <f>IF('[8]Discharge'!F27=0,0,IF(TRIM('[8]Discharge'!F27)="","",IF(COUNT(O6)=0,"",IF(O6=1,(((10^K4)*('[8]Discharge'!F27^N4))/100),((10^K4)*('[8]Discharge'!F27^N4))))))</f>
        <v>127.88151825145168</v>
      </c>
      <c r="G29" s="97">
        <f>IF('[8]Discharge'!G27=0,0,IF(TRIM('[8]Discharge'!G27)="","",IF(COUNT(O6)=0,"",IF(O6=1,(((10^K4)*('[8]Discharge'!G27^N4))/100),((10^K4)*('[8]Discharge'!G27^N4))))))</f>
        <v>61.79859377864924</v>
      </c>
      <c r="H29" s="97">
        <f>IF('[8]Discharge'!H27=0,0,IF(TRIM('[8]Discharge'!H27)="","",IF(COUNT(O6)=0,"",IF(O6=1,(((10^K4)*('[8]Discharge'!H27^N4))/100),((10^K4)*('[8]Discharge'!H27^N4))))))</f>
        <v>127.88151825145168</v>
      </c>
      <c r="I29" s="97">
        <f>IF('[8]Discharge'!I27=0,0,IF(TRIM('[8]Discharge'!I27)="","",IF(COUNT(O6)=0,"",IF(O6=1,(((10^K4)*('[8]Discharge'!I27^N4))/100),((10^K4)*('[8]Discharge'!I27^N4))))))</f>
        <v>18.70039804829629</v>
      </c>
      <c r="J29" s="97">
        <f>IF('[8]Discharge'!J27=0,0,IF(TRIM('[8]Discharge'!J27)="","",IF(COUNT(O6)=0,"",IF(O6=1,(((10^K4)*('[8]Discharge'!J27^N4))/100),((10^K4)*('[8]Discharge'!J27^N4))))))</f>
        <v>5.988875093763173</v>
      </c>
      <c r="K29" s="97">
        <f>IF('[8]Discharge'!K27=0,0,IF(TRIM('[8]Discharge'!K27)="","",IF(COUNT(O6)=0,"",IF(O6=1,(((10^K4)*('[8]Discharge'!K27^N4))/100),((10^K4)*('[8]Discharge'!K27^N4))))))</f>
        <v>1.3529088543973176</v>
      </c>
      <c r="L29" s="97">
        <f>IF('[8]Discharge'!L27=0,0,IF(TRIM('[8]Discharge'!L27)="","",IF(COUNT(O6)=0,"",IF(O6=1,(((10^K4)*('[8]Discharge'!L27^N4))/100),((10^K4)*('[8]Discharge'!L27^N4))))))</f>
        <v>0.9094491198088999</v>
      </c>
      <c r="M29" s="97">
        <f>IF('[8]Discharge'!M27=0,0,IF(TRIM('[8]Discharge'!M27)="","",IF(COUNT(O6)=0,"",IF(O6=1,(((10^K4)*('[8]Discharge'!M27^N4))/100),((10^K4)*('[8]Discharge'!M27^N4))))))</f>
        <v>0.08650877326061983</v>
      </c>
      <c r="N29" s="97">
        <f>IF('[8]Discharge'!N27=0,0,IF(TRIM('[8]Discharge'!N27)="","",IF(COUNT(O6)=0,"",IF(O6=1,(((10^K4)*('[8]Discharge'!N27^N4))/100),((10^K4)*('[8]Discharge'!N27^N4))))))</f>
        <v>0.2052853977475132</v>
      </c>
      <c r="O29" s="126">
        <f t="shared" si="0"/>
        <v>610.2361828725922</v>
      </c>
      <c r="P29" s="118"/>
      <c r="Q29" s="60"/>
    </row>
    <row r="30" spans="2:17" ht="21.75">
      <c r="B30" s="92">
        <v>19</v>
      </c>
      <c r="C30" s="97">
        <f>IF('[8]Discharge'!C28=0,0,IF(TRIM('[8]Discharge'!C28)="","",IF(COUNT(O6)=0,"",IF(O6=1,(((10^K4)*('[8]Discharge'!C28^N4))/100),((10^K4)*('[8]Discharge'!C28^N4))))))</f>
        <v>1.690517777962056</v>
      </c>
      <c r="D30" s="97">
        <f>IF('[8]Discharge'!D28=0,0,IF(TRIM('[8]Discharge'!D28)="","",IF(COUNT(O6)=0,"",IF(O6=1,(((10^K4)*('[8]Discharge'!D28^N4))/100),((10^K4)*('[8]Discharge'!D28^N4))))))</f>
        <v>55.76606751038241</v>
      </c>
      <c r="E30" s="97">
        <f>IF('[8]Discharge'!E28=0,0,IF('[8]Discharge'!E28=0,0,IF(TRIM('[8]Discharge'!E28)="","",IF(COUNT(O6)=0,"",IF(O6=1,(((10^K4)*('[8]Discharge'!E28^N4))/100),((10^K4)*('[8]Discharge'!E28^N4)))))))</f>
        <v>0.4820237181600709</v>
      </c>
      <c r="F30" s="97">
        <f>IF('[8]Discharge'!F28=0,0,IF(TRIM('[8]Discharge'!F28)="","",IF(COUNT(O6)=0,"",IF(O6=1,(((10^K4)*('[8]Discharge'!F28^N4))/100),((10^K4)*('[8]Discharge'!F28^N4))))))</f>
        <v>39.886831870471994</v>
      </c>
      <c r="G30" s="97">
        <f>IF('[8]Discharge'!G28=0,0,IF(TRIM('[8]Discharge'!G28)="","",IF(COUNT(O6)=0,"",IF(O6=1,(((10^K4)*('[8]Discharge'!G28^N4))/100),((10^K4)*('[8]Discharge'!G28^N4))))))</f>
        <v>52.85203319577048</v>
      </c>
      <c r="H30" s="97">
        <f>IF('[8]Discharge'!H28=0,0,IF(TRIM('[8]Discharge'!H28)="","",IF(COUNT(O6)=0,"",IF(O6=1,(((10^K4)*('[8]Discharge'!H28^N4))/100),((10^K4)*('[8]Discharge'!H28^N4))))))</f>
        <v>127.88151825145168</v>
      </c>
      <c r="I30" s="97">
        <f>IF('[8]Discharge'!I28=0,0,IF(TRIM('[8]Discharge'!I28)="","",IF(COUNT(O6)=0,"",IF(O6=1,(((10^K4)*('[8]Discharge'!I28^N4))/100),((10^K4)*('[8]Discharge'!I28^N4))))))</f>
        <v>18.70039804829629</v>
      </c>
      <c r="J30" s="97">
        <f>IF('[8]Discharge'!J28=0,0,IF(TRIM('[8]Discharge'!J28)="","",IF(COUNT(O6)=0,"",IF(O6=1,(((10^K4)*('[8]Discharge'!J28^N4))/100),((10^K4)*('[8]Discharge'!J28^N4))))))</f>
        <v>8.456002819503956</v>
      </c>
      <c r="K30" s="97">
        <f>IF('[8]Discharge'!K28=0,0,IF(TRIM('[8]Discharge'!K28)="","",IF(COUNT(O6)=0,"",IF(O6=1,(((10^K4)*('[8]Discharge'!K28^N4))/100),((10^K4)*('[8]Discharge'!K28^N4))))))</f>
        <v>2.0606168246764227</v>
      </c>
      <c r="L30" s="97">
        <f>IF('[8]Discharge'!L28=0,0,IF(TRIM('[8]Discharge'!L28)="","",IF(COUNT(O6)=0,"",IF(O6=1,(((10^K4)*('[8]Discharge'!L28^N4))/100),((10^K4)*('[8]Discharge'!L28^N4))))))</f>
        <v>0.6113476889687675</v>
      </c>
      <c r="M30" s="97">
        <f>IF('[8]Discharge'!M28=0,0,IF(TRIM('[8]Discharge'!M28)="","",IF(COUNT(O6)=0,"",IF(O6=1,(((10^K4)*('[8]Discharge'!M28^N4))/100),((10^K4)*('[8]Discharge'!M28^N4))))))</f>
        <v>0.08650877326061983</v>
      </c>
      <c r="N30" s="97">
        <f>IF('[8]Discharge'!N28=0,0,IF(TRIM('[8]Discharge'!N28)="","",IF(COUNT(O6)=0,"",IF(O6=1,(((10^K4)*('[8]Discharge'!N28^N4))/100),((10^K4)*('[8]Discharge'!N28^N4))))))</f>
        <v>0.2052853977475132</v>
      </c>
      <c r="O30" s="126">
        <f t="shared" si="0"/>
        <v>308.6791518766522</v>
      </c>
      <c r="P30" s="118"/>
      <c r="Q30" s="60"/>
    </row>
    <row r="31" spans="2:17" ht="21.75">
      <c r="B31" s="92">
        <v>20</v>
      </c>
      <c r="C31" s="97">
        <f>IF('[8]Discharge'!C29=0,0,IF(TRIM('[8]Discharge'!C29)="","",IF(COUNT(O6)=0,"",IF(O6=1,(((10^K4)*('[8]Discharge'!C29^N4))/100),((10^K4)*('[8]Discharge'!C29^N4))))))</f>
        <v>1.51759841485789</v>
      </c>
      <c r="D31" s="97">
        <f>IF('[8]Discharge'!D29=0,0,IF(TRIM('[8]Discharge'!D29)="","",IF(COUNT(O6)=0,"",IF(O6=1,(((10^K4)*('[8]Discharge'!D29^N4))/100),((10^K4)*('[8]Discharge'!D29^N4))))))</f>
        <v>17.500080029609485</v>
      </c>
      <c r="E31" s="97">
        <f>IF('[8]Discharge'!E29=0,0,IF(TRIM('[8]Discharge'!E29)="","",IF(COUNT(O6)=0,"",IF(O6=1,(((10^K4)*('[8]Discharge'!E29^N4))/100),((10^K4)*('[8]Discharge'!E29^N4))))))</f>
        <v>0.5450043261929957</v>
      </c>
      <c r="F31" s="97">
        <f>IF('[8]Discharge'!F29=0,0,IF(TRIM('[8]Discharge'!F29)="","",IF(COUNT(O6)=0,"",IF(O6=1,(((10^K4)*('[8]Discharge'!F29^N4))/100),((10^K4)*('[8]Discharge'!F29^N4))))))</f>
        <v>408.873466755343</v>
      </c>
      <c r="G31" s="97">
        <f>IF('[8]Discharge'!G29=0,0,IF(TRIM('[8]Discharge'!G29)="","",IF(COUNT(O6)=0,"",IF(O6=1,(((10^K4)*('[8]Discharge'!G29^N4))/100),((10^K4)*('[8]Discharge'!G29^N4))))))</f>
        <v>42.32270104055908</v>
      </c>
      <c r="H31" s="97">
        <f>IF('[8]Discharge'!H29=0,0,IF(TRIM('[8]Discharge'!H29)="","",IF(COUNT(O6)=0,"",IF(O6=1,(((10^K4)*('[8]Discharge'!H29^N4))/100),((10^K4)*('[8]Discharge'!H29^N4))))))</f>
        <v>71.35216939994798</v>
      </c>
      <c r="I31" s="97">
        <f>IF('[8]Discharge'!I29=0,0,IF(TRIM('[8]Discharge'!I29)="","",IF(COUNT(O6)=0,"",IF(O6=1,(((10^K4)*('[8]Discharge'!I29^N4))/100),((10^K4)*('[8]Discharge'!I29^N4))))))</f>
        <v>18.70039804829629</v>
      </c>
      <c r="J31" s="97">
        <f>IF('[8]Discharge'!J29=0,0,IF(TRIM('[8]Discharge'!J29)="","",IF(COUNT(O6)=0,"",IF(O6=1,(((10^K4)*('[8]Discharge'!J29^N4))/100),((10^K4)*('[8]Discharge'!J29^N4))))))</f>
        <v>7.076207031342564</v>
      </c>
      <c r="K31" s="97">
        <f>IF('[8]Discharge'!K29=0,0,IF(TRIM('[8]Discharge'!K29)="","",IF(COUNT(O6)=0,"",IF(O6=1,(((10^K4)*('[8]Discharge'!K29^N4))/100),((10^K4)*('[8]Discharge'!K29^N4))))))</f>
        <v>2.2576000000000005</v>
      </c>
      <c r="L31" s="97">
        <f>IF('[8]Discharge'!L29=0,0,IF(TRIM('[8]Discharge'!L29)="","",IF(COUNT(O6)=0,"",IF(O6=1,(((10^K4)*('[8]Discharge'!L29^N4))/100),((10^K4)*('[8]Discharge'!L29^N4))))))</f>
        <v>0.3137978459001818</v>
      </c>
      <c r="M31" s="97">
        <f>IF('[8]Discharge'!M29=0,0,IF(TRIM('[8]Discharge'!M29)="","",IF(COUNT(O6)=0,"",IF(O6=1,(((10^K4)*('[8]Discharge'!M29^N4))/100),((10^K4)*('[8]Discharge'!M29^N4))))))</f>
        <v>0.17802663602637397</v>
      </c>
      <c r="N31" s="97">
        <f>IF('[8]Discharge'!N29=0,0,IF(TRIM('[8]Discharge'!N29)="","",IF(COUNT(O6)=0,"",IF(O6=1,(((10^K4)*('[8]Discharge'!N29^N4))/100),((10^K4)*('[8]Discharge'!N29^N4))))))</f>
        <v>0.2052853977475132</v>
      </c>
      <c r="O31" s="126">
        <f t="shared" si="0"/>
        <v>570.8423349258234</v>
      </c>
      <c r="P31" s="118"/>
      <c r="Q31" s="60"/>
    </row>
    <row r="32" spans="2:17" ht="21.75">
      <c r="B32" s="9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26"/>
      <c r="P32" s="118"/>
      <c r="Q32" s="60"/>
    </row>
    <row r="33" spans="2:17" ht="21.75">
      <c r="B33" s="92">
        <v>21</v>
      </c>
      <c r="C33" s="97">
        <f>IF('[8]Discharge'!C31=0,0,IF(TRIM('[8]Discharge'!C31)="","",IF(COUNT(O6)=0,"",IF(O6=1,(((10^K4)*('[8]Discharge'!C31^N4))/100),((10^K4)*('[8]Discharge'!C31^N4))))))</f>
        <v>1.3529088543973176</v>
      </c>
      <c r="D33" s="97">
        <f>IF('[8]Discharge'!D31=0,0,IF(TRIM('[8]Discharge'!D31)="","",IF(COUNT(O6)=0,"",IF(O6=1,(((10^K4)*('[8]Discharge'!D31^N4))/100),((10^K4)*('[8]Discharge'!D31^N4))))))</f>
        <v>14.110538121813317</v>
      </c>
      <c r="E33" s="97">
        <f>IF('[8]Discharge'!E31=0,0,IF(TRIM('[8]Discharge'!E31)="","",IF(COUNT(O6)=0,"",IF(O6=1,(((10^K4)*('[8]Discharge'!E31^N4))/100),((10^K4)*('[8]Discharge'!E31^N4))))))</f>
        <v>0.5450043261929957</v>
      </c>
      <c r="F33" s="97">
        <f>IF('[8]Discharge'!F31=0,0,IF(TRIM('[8]Discharge'!F31)="","",IF(COUNT(O6)=0,"",IF(O6=1,(((10^K4)*('[8]Discharge'!F31^N4))/100),((10^K4)*('[8]Discharge'!F31^N4))))))</f>
        <v>97.82387422101391</v>
      </c>
      <c r="G33" s="97">
        <f>IF('[8]Discharge'!G31=0,0,IF(TRIM('[8]Discharge'!G31)="","",IF(COUNT(O6)=0,"",IF(O6=1,(((10^K4)*('[8]Discharge'!G31^N4))/100),((10^K4)*('[8]Discharge'!G31^N4))))))</f>
        <v>4793.93933958238</v>
      </c>
      <c r="H33" s="97">
        <f>IF('[8]Discharge'!H31=0,0,IF(TRIM('[8]Discharge'!H31)="","",IF(COUNT(O6)=0,"",IF(O6=1,(((10^K4)*('[8]Discharge'!H31^N4))/100),((10^K4)*('[8]Discharge'!H31^N4))))))</f>
        <v>154.9421785930436</v>
      </c>
      <c r="I33" s="97">
        <f>IF('[8]Discharge'!I31=0,0,IF(TRIM('[8]Discharge'!I31)="","",IF(COUNT(O6)=0,"",IF(O6=1,(((10^K4)*('[8]Discharge'!I31^N4))/100),((10^K4)*('[8]Discharge'!I31^N4))))))</f>
        <v>14.110538121813317</v>
      </c>
      <c r="J33" s="97">
        <f>IF('[8]Discharge'!J31=0,0,IF(TRIM('[8]Discharge'!J31)="","",IF(COUNT(O6)=0,"",IF(O6=1,(((10^K4)*('[8]Discharge'!J31^N4))/100),((10^K4)*('[8]Discharge'!J31^N4))))))</f>
        <v>7.076207031342564</v>
      </c>
      <c r="K33" s="97">
        <f>IF('[8]Discharge'!K31=0,0,IF(TRIM('[8]Discharge'!K31)="","",IF(COUNT(O6)=0,"",IF(O6=1,(((10^K4)*('[8]Discharge'!K31^N4))/100),((10^K4)*('[8]Discharge'!K31^N4))))))</f>
        <v>2.2576000000000005</v>
      </c>
      <c r="L33" s="97">
        <f>IF('[8]Discharge'!L31=0,0,IF(TRIM('[8]Discharge'!L31)="","",IF(COUNT(O6)=0,"",IF(O6=1,(((10^K4)*('[8]Discharge'!L31^N4))/100),((10^K4)*('[8]Discharge'!L31^N4))))))</f>
        <v>0.9094491198088999</v>
      </c>
      <c r="M33" s="97">
        <f>IF('[8]Discharge'!M31=0,0,IF(TRIM('[8]Discharge'!M31)="","",IF(COUNT(O6)=0,"",IF(O6=1,(((10^K4)*('[8]Discharge'!M31^N4))/100),((10^K4)*('[8]Discharge'!M31^N4))))))</f>
        <v>0.10668577790514254</v>
      </c>
      <c r="N33" s="97">
        <f>IF('[8]Discharge'!N31=0,0,IF(TRIM('[8]Discharge'!N31)="","",IF(COUNT(O6)=0,"",IF(O6=1,(((10^K4)*('[8]Discharge'!N31^N4))/100),((10^K4)*('[8]Discharge'!N31^N4))))))</f>
        <v>0.17802663602637397</v>
      </c>
      <c r="O33" s="126">
        <f t="shared" si="0"/>
        <v>5087.352350385737</v>
      </c>
      <c r="P33" s="118"/>
      <c r="Q33" s="60"/>
    </row>
    <row r="34" spans="2:17" ht="21.75">
      <c r="B34" s="92">
        <v>22</v>
      </c>
      <c r="C34" s="97">
        <f>IF('[8]Discharge'!C32=0,0,IF(TRIM('[8]Discharge'!C32)="","",IF(COUNT(O6)=0,"",IF(O6=1,(((10^K4)*('[8]Discharge'!C32^N4))/100),((10^K4)*('[8]Discharge'!C32^N4))))))</f>
        <v>1.1965669353188668</v>
      </c>
      <c r="D34" s="97">
        <f>IF('[8]Discharge'!D32=0,0,IF(TRIM('[8]Discharge'!D32)="","",IF(COUNT(O6)=0,"",IF(O6=1,(((10^K4)*('[8]Discharge'!D32^N4))/100),((10^K4)*('[8]Discharge'!D32^N4))))))</f>
        <v>74.66970637549923</v>
      </c>
      <c r="E34" s="97">
        <f>IF('[8]Discharge'!E32=0,0,IF(TRIM('[8]Discharge'!E32)="","",IF(COUNT(O6)=0,"",IF(O6=1,(((10^K4)*('[8]Discharge'!E32^N4))/100),((10^K4)*('[8]Discharge'!E32^N4))))))</f>
        <v>0.6113476889687675</v>
      </c>
      <c r="F34" s="97">
        <f>IF('[8]Discharge'!F32=0,0,IF(TRIM('[8]Discharge'!F32)="","",IF(COUNT(O6)=0,"",IF(O6=1,(((10^K4)*('[8]Discharge'!F32^N4))/100),((10^K4)*('[8]Discharge'!F32^N4))))))</f>
        <v>64.91622356949918</v>
      </c>
      <c r="G34" s="97">
        <f>IF('[8]Discharge'!G32=0,0,IF(TRIM('[8]Discharge'!G32)="","",IF(COUNT(O6)=0,"",IF(O6=1,(((10^K4)*('[8]Discharge'!G32^N4))/100),((10^K4)*('[8]Discharge'!G32^N4))))))</f>
        <v>5434.2236559997045</v>
      </c>
      <c r="H34" s="97">
        <f>IF('[8]Discharge'!H32=0,0,IF(TRIM('[8]Discharge'!H32)="","",IF(COUNT(O6)=0,"",IF(O6=1,(((10^K4)*('[8]Discharge'!H32^N4))/100),((10^K4)*('[8]Discharge'!H32^N4))))))</f>
        <v>64.91622356949918</v>
      </c>
      <c r="I34" s="97">
        <f>IF('[8]Discharge'!I32=0,0,IF(TRIM('[8]Discharge'!I32)="","",IF(COUNT(O6)=0,"",IF(O6=1,(((10^K4)*('[8]Discharge'!I32^N4))/100),((10^K4)*('[8]Discharge'!I32^N4))))))</f>
        <v>15.204842775094681</v>
      </c>
      <c r="J34" s="97">
        <f>IF('[8]Discharge'!J32=0,0,IF(TRIM('[8]Discharge'!J32)="","",IF(COUNT(O6)=0,"",IF(O6=1,(((10^K4)*('[8]Discharge'!J32^N4))/100),((10^K4)*('[8]Discharge'!J32^N4))))))</f>
        <v>7.076207031342564</v>
      </c>
      <c r="K34" s="97">
        <f>IF('[8]Discharge'!K32=0,0,IF(TRIM('[8]Discharge'!K32)="","",IF(COUNT(O6)=0,"",IF(O6=1,(((10^K4)*('[8]Discharge'!K32^N4))/100),((10^K4)*('[8]Discharge'!K32^N4))))))</f>
        <v>2.2576000000000005</v>
      </c>
      <c r="L34" s="97">
        <f>IF('[8]Discharge'!L32=0,0,IF(TRIM('[8]Discharge'!L32)="","",IF(COUNT(O6)=0,"",IF(O6=1,(((10^K4)*('[8]Discharge'!L32^N4))/100),((10^K4)*('[8]Discharge'!L32^N4))))))</f>
        <v>0.366361490751764</v>
      </c>
      <c r="M34" s="97">
        <f>IF('[8]Discharge'!M32=0,0,IF(TRIM('[8]Discharge'!M32)="","",IF(COUNT(O6)=0,"",IF(O6=1,(((10^K4)*('[8]Discharge'!M32^N4))/100),((10^K4)*('[8]Discharge'!M32^N4))))))</f>
        <v>0.17802663602637397</v>
      </c>
      <c r="N34" s="97">
        <f>IF('[8]Discharge'!N32=0,0,IF(TRIM('[8]Discharge'!N32)="","",IF(COUNT(O6)=0,"",IF(O6=1,(((10^K4)*('[8]Discharge'!N32^N4))/100),((10^K4)*('[8]Discharge'!N32^N4))))))</f>
        <v>0.16503891952422703</v>
      </c>
      <c r="O34" s="126">
        <f t="shared" si="0"/>
        <v>5665.781800991229</v>
      </c>
      <c r="P34" s="118"/>
      <c r="Q34" s="60"/>
    </row>
    <row r="35" spans="2:17" ht="21.75">
      <c r="B35" s="92">
        <v>23</v>
      </c>
      <c r="C35" s="97">
        <f>IF('[8]Discharge'!C33=0,0,IF(TRIM('[8]Discharge'!C33)="","",IF(COUNT(O6)=0,"",IF(O6=1,(((10^K4)*('[8]Discharge'!C33^N4))/100),((10^K4)*('[8]Discharge'!C33^N4))))))</f>
        <v>1.690517777962056</v>
      </c>
      <c r="D35" s="97">
        <f>IF('[8]Discharge'!D33=0,0,IF(TRIM('[8]Discharge'!D33)="","",IF(COUNT(O6)=0,"",IF(O6=1,(((10^K4)*('[8]Discharge'!D33^N4))/100),((10^K4)*('[8]Discharge'!D33^N4))))))</f>
        <v>127.88151825145168</v>
      </c>
      <c r="E35" s="97">
        <f>IF('[8]Discharge'!E33=0,0,IF(TRIM('[8]Discharge'!E33)="","",IF(COUNT(O6)=0,"",IF(O6=1,(((10^K4)*('[8]Discharge'!E33^N4))/100),((10^K4)*('[8]Discharge'!E33^N4))))))</f>
        <v>0.26483484007248226</v>
      </c>
      <c r="F35" s="97">
        <f>IF('[8]Discharge'!F33=0,0,IF(TRIM('[8]Discharge'!F33)="","",IF(COUNT(O6)=0,"",IF(O6=1,(((10^K4)*('[8]Discharge'!F33^N4))/100),((10^K4)*('[8]Discharge'!F33^N4))))))</f>
        <v>127.88151825145168</v>
      </c>
      <c r="G35" s="97">
        <f>IF('[8]Discharge'!G33=0,0,IF(TRIM('[8]Discharge'!G33)="","",IF(COUNT(O6)=0,"",IF(O6=1,(((10^K4)*('[8]Discharge'!G33^N4))/100),((10^K4)*('[8]Discharge'!G33^N4))))))</f>
        <v>648.4757327555413</v>
      </c>
      <c r="H35" s="97">
        <f>IF('[8]Discharge'!H33=0,0,IF(TRIM('[8]Discharge'!H33)="","",IF(COUNT(O6)=0,"",IF(O6=1,(((10^K4)*('[8]Discharge'!H33^N4))/100),((10^K4)*('[8]Discharge'!H33^N4))))))</f>
        <v>121.58905527498543</v>
      </c>
      <c r="I35" s="97">
        <f>IF('[8]Discharge'!I33=0,0,IF(TRIM('[8]Discharge'!I33)="","",IF(COUNT(O6)=0,"",IF(O6=1,(((10^K4)*('[8]Discharge'!I33^N4))/100),((10^K4)*('[8]Discharge'!I33^N4))))))</f>
        <v>86.79753023047904</v>
      </c>
      <c r="J35" s="97">
        <f>IF('[8]Discharge'!J33=0,0,IF(TRIM('[8]Discharge'!J33)="","",IF(COUNT(O6)=0,"",IF(O6=1,(((10^K4)*('[8]Discharge'!J33^N4))/100),((10^K4)*('[8]Discharge'!J33^N4))))))</f>
        <v>5.988875093763173</v>
      </c>
      <c r="K35" s="97">
        <f>IF('[8]Discharge'!K33=0,0,IF(TRIM('[8]Discharge'!K33)="","",IF(COUNT(O6)=0,"",IF(O6=1,(((10^K4)*('[8]Discharge'!K33^N4))/100),((10^K4)*('[8]Discharge'!K33^N4))))))</f>
        <v>2.0606168246764227</v>
      </c>
      <c r="L35" s="97">
        <f>IF('[8]Discharge'!L33=0,0,IF(TRIM('[8]Discharge'!L33)="","",IF(COUNT(O6)=0,"",IF(O6=1,(((10^K4)*('[8]Discharge'!L33^N4))/100),((10^K4)*('[8]Discharge'!L33^N4))))))</f>
        <v>0.4224573694534445</v>
      </c>
      <c r="M35" s="97">
        <f>IF('[8]Discharge'!M33=0,0,IF(TRIM('[8]Discharge'!M33)="","",IF(COUNT(O6)=0,"",IF(O6=1,(((10^K4)*('[8]Discharge'!M33^N4))/100),((10^K4)*('[8]Discharge'!M33^N4))))))</f>
        <v>0.21954894788636714</v>
      </c>
      <c r="N35" s="97">
        <f>IF('[8]Discharge'!N33=0,0,IF(TRIM('[8]Discharge'!N33)="","",IF(COUNT(O6)=0,"",IF(O6=1,(((10^K4)*('[8]Discharge'!N33^N4))/100),((10^K4)*('[8]Discharge'!N33^N4))))))</f>
        <v>0.16503891952422703</v>
      </c>
      <c r="O35" s="126">
        <f t="shared" si="0"/>
        <v>1123.4372445372474</v>
      </c>
      <c r="P35" s="118"/>
      <c r="Q35" s="60"/>
    </row>
    <row r="36" spans="2:17" ht="21.75">
      <c r="B36" s="92">
        <v>24</v>
      </c>
      <c r="C36" s="97">
        <f>IF('[8]Discharge'!C34=0,0,IF(TRIM('[8]Discharge'!C34)="","",IF(COUNT(O6)=0,"",IF(O6=1,(((10^K4)*('[8]Discharge'!C34^N4))/100),((10^K4)*('[8]Discharge'!C34^N4))))))</f>
        <v>1.1965669353188668</v>
      </c>
      <c r="D36" s="97">
        <f>IF('[8]Discharge'!D34=0,0,IF(TRIM('[8]Discharge'!D34)="","",IF(COUNT(O6)=0,"",IF(O6=1,(((10^K4)*('[8]Discharge'!D34^N4))/100),((10^K4)*('[8]Discharge'!D34^N4))))))</f>
        <v>37.51446151573593</v>
      </c>
      <c r="E36" s="97">
        <f>IF('[8]Discharge'!E34=0,0,IF(TRIM('[8]Discharge'!E34)="","",IF(COUNT(O6)=0,"",IF(O6=1,(((10^K4)*('[8]Discharge'!E34^N4))/100),((10^K4)*('[8]Discharge'!E34^N4))))))</f>
        <v>0.23423057061176467</v>
      </c>
      <c r="F36" s="97">
        <f>IF('[8]Discharge'!F34=0,0,IF(TRIM('[8]Discharge'!F34)="","",IF(COUNT(O6)=0,"",IF(O6=1,(((10^K4)*('[8]Discharge'!F34^N4))/100),((10^K4)*('[8]Discharge'!F34^N4))))))</f>
        <v>200.5939320006513</v>
      </c>
      <c r="G36" s="97">
        <f>IF('[8]Discharge'!G34=0,0,IF(TRIM('[8]Discharge'!G34)="","",IF(COUNT(O6)=0,"",IF(O6=1,(((10^K4)*('[8]Discharge'!G34^N4))/100),((10^K4)*('[8]Discharge'!G34^N4))))))</f>
        <v>253.86628081799586</v>
      </c>
      <c r="H36" s="97">
        <f>IF('[8]Discharge'!H34=0,0,IF(TRIM('[8]Discharge'!H34)="","",IF(COUNT(O6)=0,"",IF(O6=1,(((10^K4)*('[8]Discharge'!H34^N4))/100),((10^K4)*('[8]Discharge'!H34^N4))))))</f>
        <v>154.9421785930436</v>
      </c>
      <c r="I36" s="97">
        <f>IF('[8]Discharge'!I34=0,0,IF(TRIM('[8]Discharge'!I34)="","",IF(COUNT(O6)=0,"",IF(O6=1,(((10^K4)*('[8]Discharge'!I34^N4))/100),((10^K4)*('[8]Discharge'!I34^N4))))))</f>
        <v>32.96217215586772</v>
      </c>
      <c r="J36" s="97">
        <f>IF('[8]Discharge'!J34=0,0,IF(TRIM('[8]Discharge'!J34)="","",IF(COUNT(O6)=0,"",IF(O6=1,(((10^K4)*('[8]Discharge'!J34^N4))/100),((10^K4)*('[8]Discharge'!J34^N4))))))</f>
        <v>5.153635962014309</v>
      </c>
      <c r="K36" s="97">
        <f>IF('[8]Discharge'!K34=0,0,IF(TRIM('[8]Discharge'!K34)="","",IF(COUNT(O6)=0,"",IF(O6=1,(((10^K4)*('[8]Discharge'!K34^N4))/100),((10^K4)*('[8]Discharge'!K34^N4))))))</f>
        <v>1.8715577777176435</v>
      </c>
      <c r="L36" s="97">
        <f>IF('[8]Discharge'!L34=0,0,IF(TRIM('[8]Discharge'!L34)="","",IF(COUNT(O6)=0,"",IF(O6=1,(((10^K4)*('[8]Discharge'!L34^N4))/100),((10^K4)*('[8]Discharge'!L34^N4))))))</f>
        <v>0.26483484007248226</v>
      </c>
      <c r="M36" s="97">
        <f>IF('[8]Discharge'!M34=0,0,IF(TRIM('[8]Discharge'!M34)="","",IF(COUNT(O6)=0,"",IF(O6=1,(((10^K4)*('[8]Discharge'!M34^N4))/100),((10^K4)*('[8]Discharge'!M34^N4))))))</f>
        <v>0.21954894788636714</v>
      </c>
      <c r="N36" s="97">
        <f>IF('[8]Discharge'!N34=0,0,IF(TRIM('[8]Discharge'!N34)="","",IF(COUNT(O6)=0,"",IF(O6=1,(((10^K4)*('[8]Discharge'!N34^N4))/100),((10^K4)*('[8]Discharge'!N34^N4))))))</f>
        <v>0.16503891952422703</v>
      </c>
      <c r="O36" s="126">
        <f t="shared" si="0"/>
        <v>688.98443903644</v>
      </c>
      <c r="P36" s="118"/>
      <c r="Q36" s="60"/>
    </row>
    <row r="37" spans="2:17" ht="21.75">
      <c r="B37" s="92">
        <v>25</v>
      </c>
      <c r="C37" s="97">
        <f>IF('[8]Discharge'!C35=0,0,IF(TRIM('[8]Discharge'!C35)="","",IF(COUNT(O6)=0,"",IF(O6=1,(((10^K4)*('[8]Discharge'!C35^N4))/100),((10^K4)*('[8]Discharge'!C35^N4))))))</f>
        <v>0.7539362923533006</v>
      </c>
      <c r="D37" s="97">
        <f>IF('[8]Discharge'!D35=0,0,IF(TRIM('[8]Discharge'!D35)="","",IF(COUNT(O6)=0,"",IF(O6=1,(((10^K4)*('[8]Discharge'!D35^N4))/100),((10^K4)*('[8]Discharge'!D35^N4))))))</f>
        <v>21.205000309523193</v>
      </c>
      <c r="E37" s="97">
        <f>IF('[8]Discharge'!E35=0,0,IF(TRIM('[8]Discharge'!E35)="","",IF(COUNT(O6)=0,"",IF(O6=1,(((10^K4)*('[8]Discharge'!E35^N4))/100),((10^K4)*('[8]Discharge'!E35^N4))))))</f>
        <v>0.26483484007248226</v>
      </c>
      <c r="F37" s="97">
        <f>IF('[8]Discharge'!F35=0,0,IF(TRIM('[8]Discharge'!F35)="","",IF(COUNT(O6)=0,"",IF(O6=1,(((10^K4)*('[8]Discharge'!F35^N4))/100),((10^K4)*('[8]Discharge'!F35^N4))))))</f>
        <v>86.79753023047904</v>
      </c>
      <c r="G37" s="97">
        <f>IF('[8]Discharge'!G35=0,0,IF(TRIM('[8]Discharge'!G35)="","",IF(COUNT(O6)=0,"",IF(O6=1,(((10^K4)*('[8]Discharge'!G35^N4))/100),((10^K4)*('[8]Discharge'!G35^N4))))))</f>
        <v>303.5489868912176</v>
      </c>
      <c r="H37" s="97">
        <f>IF('[8]Discharge'!H35=0,0,IF(TRIM('[8]Discharge'!H35)="","",IF(COUNT(O6)=0,"",IF(O6=1,(((10^K4)*('[8]Discharge'!H35^N4))/100),((10^K4)*('[8]Discharge'!H35^N4))))))</f>
        <v>200.5939320006513</v>
      </c>
      <c r="I37" s="97">
        <f>IF('[8]Discharge'!I35=0,0,IF(TRIM('[8]Discharge'!I35)="","",IF(COUNT(O6)=0,"",IF(O6=1,(((10^K4)*('[8]Discharge'!I35^N4))/100),((10^K4)*('[8]Discharge'!I35^N4))))))</f>
        <v>21.205000309523193</v>
      </c>
      <c r="J37" s="97">
        <f>IF('[8]Discharge'!J35=0,0,IF(TRIM('[8]Discharge'!J35)="","",IF(COUNT(O6)=0,"",IF(O6=1,(((10^K4)*('[8]Discharge'!J35^N4))/100),((10^K4)*('[8]Discharge'!J35^N4))))))</f>
        <v>5.153635962014309</v>
      </c>
      <c r="K37" s="97">
        <f>IF('[8]Discharge'!K35=0,0,IF(TRIM('[8]Discharge'!K35)="","",IF(COUNT(O6)=0,"",IF(O6=1,(((10^K4)*('[8]Discharge'!K35^N4))/100),((10^K4)*('[8]Discharge'!K35^N4))))))</f>
        <v>1.51759841485789</v>
      </c>
      <c r="L37" s="97">
        <f>IF('[8]Discharge'!L35=0,0,IF(TRIM('[8]Discharge'!L35)="","",IF(COUNT(O6)=0,"",IF(O6=1,(((10^K4)*('[8]Discharge'!L35^N4))/100),((10^K4)*('[8]Discharge'!L35^N4))))))</f>
        <v>0.26483484007248226</v>
      </c>
      <c r="M37" s="97">
        <f>IF('[8]Discharge'!M35=0,0,IF(TRIM('[8]Discharge'!M35)="","",IF(COUNT(O6)=0,"",IF(O6=1,(((10^K4)*('[8]Discharge'!M35^N4))/100),((10^K4)*('[8]Discharge'!M35^N4))))))</f>
        <v>0.21954894788636714</v>
      </c>
      <c r="N37" s="97">
        <f>IF('[8]Discharge'!N35=0,0,IF(TRIM('[8]Discharge'!N35)="","",IF(COUNT(O6)=0,"",IF(O6=1,(((10^K4)*('[8]Discharge'!N35^N4))/100),((10^K4)*('[8]Discharge'!N35^N4))))))</f>
        <v>0.16503891952422703</v>
      </c>
      <c r="O37" s="126">
        <f t="shared" si="0"/>
        <v>641.6898779581753</v>
      </c>
      <c r="P37" s="118"/>
      <c r="Q37" s="60"/>
    </row>
    <row r="38" spans="2:17" ht="21.75">
      <c r="B38" s="92">
        <v>26</v>
      </c>
      <c r="C38" s="97">
        <f>IF('[8]Discharge'!C36=0,0,IF(TRIM('[8]Discharge'!C36)="","",IF(COUNT(O6)=0,"",IF(O6=1,(((10^K4)*('[8]Discharge'!C36^N4))/100),((10^K4)*('[8]Discharge'!C36^N4))))))</f>
        <v>1.0487005116663406</v>
      </c>
      <c r="D38" s="97">
        <f>IF('[8]Discharge'!D36=0,0,IF(TRIM('[8]Discharge'!D36)="","",IF(COUNT(O6)=0,"",IF(O6=1,(((10^K4)*('[8]Discharge'!D36^N4))/100),((10^K4)*('[8]Discharge'!D36^N4))))))</f>
        <v>9.185972184146777</v>
      </c>
      <c r="E38" s="97">
        <f>IF('[8]Discharge'!E36=0,0,IF(TRIM('[8]Discharge'!E36)="","",IF(COUNT(O6)=0,"",IF(O6=1,(((10^K4)*('[8]Discharge'!E36^N4))/100),((10^K4)*('[8]Discharge'!E36^N4))))))</f>
        <v>0.23423057061176467</v>
      </c>
      <c r="F38" s="97">
        <f>IF('[8]Discharge'!F36=0,0,IF(TRIM('[8]Discharge'!F36)="","",IF(COUNT(O6)=0,"",IF(O6=1,(((10^K4)*('[8]Discharge'!F36^N4))/100),((10^K4)*('[8]Discharge'!F36^N4))))))</f>
        <v>30.783285198838808</v>
      </c>
      <c r="G38" s="97">
        <f>IF('[8]Discharge'!G36=0,0,IF(TRIM('[8]Discharge'!G36)="","",IF(COUNT(O6)=0,"",IF(O6=1,(((10^K4)*('[8]Discharge'!G36^N4))/100),((10^K4)*('[8]Discharge'!G36^N4))))))</f>
        <v>140.88165412025572</v>
      </c>
      <c r="H38" s="97">
        <f>IF('[8]Discharge'!H36=0,0,IF(TRIM('[8]Discharge'!H36)="","",IF(COUNT(O6)=0,"",IF(O6=1,(((10^K4)*('[8]Discharge'!H36^N4))/100),((10^K4)*('[8]Discharge'!H36^N4))))))</f>
        <v>235.08931980755926</v>
      </c>
      <c r="I38" s="97">
        <f>IF('[8]Discharge'!I36=0,0,IF(TRIM('[8]Discharge'!I36)="","",IF(COUNT(O6)=0,"",IF(O6=1,(((10^K4)*('[8]Discharge'!I36^N4))/100),((10^K4)*('[8]Discharge'!I36^N4))))))</f>
        <v>17.500080029609485</v>
      </c>
      <c r="J38" s="97">
        <f>IF('[8]Discharge'!J36=0,0,IF(TRIM('[8]Discharge'!J36)="","",IF(COUNT(O6)=0,"",IF(O6=1,(((10^K4)*('[8]Discharge'!J36^N4))/100),((10^K4)*('[8]Discharge'!J36^N4))))))</f>
        <v>5.153635962014309</v>
      </c>
      <c r="K38" s="97">
        <f>IF('[8]Discharge'!K36=0,0,IF(TRIM('[8]Discharge'!K36)="","",IF(COUNT(O6)=0,"",IF(O6=1,(((10^K4)*('[8]Discharge'!K36^N4))/100),((10^K4)*('[8]Discharge'!K36^N4))))))</f>
        <v>0.9094491198088999</v>
      </c>
      <c r="L38" s="97">
        <f>IF('[8]Discharge'!L36=0,0,IF(TRIM('[8]Discharge'!L36)="","",IF(COUNT(O6)=0,"",IF(O6=1,(((10^K4)*('[8]Discharge'!L36^N4))/100),((10^K4)*('[8]Discharge'!L36^N4))))))</f>
        <v>0.26483484007248226</v>
      </c>
      <c r="M38" s="97">
        <f>IF('[8]Discharge'!M36=0,0,IF(TRIM('[8]Discharge'!M36)="","",IF(COUNT(O6)=0,"",IF(O6=1,(((10^K4)*('[8]Discharge'!M36^N4))/100),((10^K4)*('[8]Discharge'!M36^N4))))))</f>
        <v>0.21954894788636714</v>
      </c>
      <c r="N38" s="97">
        <f>IF('[8]Discharge'!N36=0,0,IF(TRIM('[8]Discharge'!N36)="","",IF(COUNT(O6)=0,"",IF(O6=1,(((10^K4)*('[8]Discharge'!N36^N4))/100),((10^K4)*('[8]Discharge'!N36^N4))))))</f>
        <v>0.16503891952422703</v>
      </c>
      <c r="O38" s="126">
        <f t="shared" si="0"/>
        <v>441.4357502119945</v>
      </c>
      <c r="P38" s="118"/>
      <c r="Q38" s="60"/>
    </row>
    <row r="39" spans="2:17" ht="21.75">
      <c r="B39" s="92">
        <v>27</v>
      </c>
      <c r="C39" s="97">
        <f>IF('[8]Discharge'!C37=0,0,IF(TRIM('[8]Discharge'!C37)="","",IF(COUNT(O6)=0,"",IF(O6=1,(((10^K4)*('[8]Discharge'!C37^N4))/100),((10^K4)*('[8]Discharge'!C37^N4))))))</f>
        <v>0.9094491198088999</v>
      </c>
      <c r="D39" s="97">
        <f>IF('[8]Discharge'!D37=0,0,IF(TRIM('[8]Discharge'!D37)="","",IF(COUNT(O6)=0,"",IF(O6=1,(((10^K4)*('[8]Discharge'!D37^N4))/100),((10^K4)*('[8]Discharge'!D37^N4))))))</f>
        <v>2.2576000000000005</v>
      </c>
      <c r="E39" s="97">
        <f>IF('[8]Discharge'!E37=0,0,IF(TRIM('[8]Discharge'!E37)="","",IF(COUNT(O6)=0,"",IF(O6=1,(((10^K4)*('[8]Discharge'!E37^N4))/100),((10^K4)*('[8]Discharge'!E37^N4))))))</f>
        <v>0.5450043261929957</v>
      </c>
      <c r="F39" s="97">
        <f>IF('[8]Discharge'!F37=0,0,IF(TRIM('[8]Discharge'!F37)="","",IF(COUNT(O6)=0,"",IF(O6=1,(((10^K4)*('[8]Discharge'!F37^N4))/100),((10^K4)*('[8]Discharge'!F37^N4))))))</f>
        <v>32.96217215586772</v>
      </c>
      <c r="G39" s="97">
        <f>IF('[8]Discharge'!G37=0,0,IF(TRIM('[8]Discharge'!G37)="","",IF(COUNT(O6)=0,"",IF(O6=1,(((10^K4)*('[8]Discharge'!G37^N4))/100),((10^K4)*('[8]Discharge'!G37^N4))))))</f>
        <v>92.23850123458334</v>
      </c>
      <c r="H39" s="97">
        <f>IF('[8]Discharge'!H37=0,0,IF(TRIM('[8]Discharge'!H37)="","",IF(COUNT(O6)=0,"",IF(O6=1,(((10^K4)*('[8]Discharge'!H37^N4))/100),((10^K4)*('[8]Discharge'!H37^N4))))))</f>
        <v>115.43614343842384</v>
      </c>
      <c r="I39" s="97">
        <f>IF('[8]Discharge'!I37=0,0,IF(TRIM('[8]Discharge'!I37)="","",IF(COUNT(O6)=0,"",IF(O6=1,(((10^K4)*('[8]Discharge'!I37^N4))/100),((10^K4)*('[8]Discharge'!I37^N4))))))</f>
        <v>21.205000309523193</v>
      </c>
      <c r="J39" s="97">
        <f>IF('[8]Discharge'!J37=0,0,IF(TRIM('[8]Discharge'!J37)="","",IF(COUNT(O6)=0,"",IF(O6=1,(((10^K4)*('[8]Discharge'!J37^N4))/100),((10^K4)*('[8]Discharge'!J37^N4))))))</f>
        <v>4.756750785777697</v>
      </c>
      <c r="K39" s="97">
        <f>IF('[8]Discharge'!K37=0,0,IF(TRIM('[8]Discharge'!K37)="","",IF(COUNT(O6)=0,"",IF(O6=1,(((10^K4)*('[8]Discharge'!K37^N4))/100),((10^K4)*('[8]Discharge'!K37^N4))))))</f>
        <v>1.0487005116663406</v>
      </c>
      <c r="L39" s="97">
        <f>IF('[8]Discharge'!L37=0,0,IF(TRIM('[8]Discharge'!L37)="","",IF(COUNT(O6)=0,"",IF(O6=1,(((10^K4)*('[8]Discharge'!L37^N4))/100),((10^K4)*('[8]Discharge'!L37^N4))))))</f>
        <v>0.17802663602637397</v>
      </c>
      <c r="M39" s="97">
        <f>IF('[8]Discharge'!M37=0,0,IF(TRIM('[8]Discharge'!M37)="","",IF(COUNT(O6)=0,"",IF(O6=1,(((10^K4)*('[8]Discharge'!M37^N4))/100),((10^K4)*('[8]Discharge'!M37^N4))))))</f>
        <v>0.21954894788636714</v>
      </c>
      <c r="N39" s="97">
        <f>IF('[8]Discharge'!N37=0,0,IF(TRIM('[8]Discharge'!N37)="","",IF(COUNT(O6)=0,"",IF(O6=1,(((10^K4)*('[8]Discharge'!N37^N4))/100),((10^K4)*('[8]Discharge'!N37^N4))))))</f>
        <v>0.16503891952422703</v>
      </c>
      <c r="O39" s="126">
        <f t="shared" si="0"/>
        <v>271.9219363852811</v>
      </c>
      <c r="P39" s="118"/>
      <c r="Q39" s="60"/>
    </row>
    <row r="40" spans="2:17" ht="21.75">
      <c r="B40" s="92">
        <v>28</v>
      </c>
      <c r="C40" s="97">
        <f>IF('[8]Discharge'!C38=0,0,IF(TRIM('[8]Discharge'!C38)="","",IF(COUNT(O6)=0,"",IF(O6=1,(((10^K4)*('[8]Discharge'!C38^N4))/100),((10^K4)*('[8]Discharge'!C38^N4))))))</f>
        <v>0.7539362923533006</v>
      </c>
      <c r="D40" s="97">
        <f>IF('[8]Discharge'!D38=0,0,IF(TRIM('[8]Discharge'!D38)="","",IF(COUNT(O6)=0,"",IF(O6=1,(((10^K4)*('[8]Discharge'!D38^N4))/100),((10^K4)*('[8]Discharge'!D38^N4))))))</f>
        <v>4.373870330125711</v>
      </c>
      <c r="E40" s="97">
        <f>IF('[8]Discharge'!E38=0,0,IF(TRIM('[8]Discharge'!E38)="","",IF(COUNT(O6)=0,"",IF(O6=1,(((10^K4)*('[8]Discharge'!E38^N4))/100),((10^K4)*('[8]Discharge'!E38^N4))))))</f>
        <v>0.4224573694534445</v>
      </c>
      <c r="F40" s="97">
        <f>IF('[8]Discharge'!F38=0,0,IF(TRIM('[8]Discharge'!F38)="","",IF(COUNT(O6)=0,"",IF(O6=1,(((10^K4)*('[8]Discharge'!F38^N4))/100),((10^K4)*('[8]Discharge'!F38^N4))))))</f>
        <v>15.204842775094681</v>
      </c>
      <c r="G40" s="97">
        <f>IF('[8]Discharge'!G38=0,0,IF(TRIM('[8]Discharge'!G38)="","",IF(COUNT(O6)=0,"",IF(O6=1,(((10^K4)*('[8]Discharge'!G38^N4))/100),((10^K4)*('[8]Discharge'!G38^N4))))))</f>
        <v>68.1008807243256</v>
      </c>
      <c r="H40" s="97">
        <f>IF('[8]Discharge'!H38=0,0,IF(TRIM('[8]Discharge'!H38)="","",IF(COUNT(O6)=0,"",IF(O6=1,(((10^K4)*('[8]Discharge'!H38^N4))/100),((10^K4)*('[8]Discharge'!H38^N4))))))</f>
        <v>71.35216939994798</v>
      </c>
      <c r="I40" s="97">
        <f>IF('[8]Discharge'!I38=0,0,IF(TRIM('[8]Discharge'!I38)="","",IF(COUNT(O6)=0,"",IF(O6=1,(((10^K4)*('[8]Discharge'!I38^N4))/100),((10^K4)*('[8]Discharge'!I38^N4))))))</f>
        <v>18.70039804829629</v>
      </c>
      <c r="J40" s="97">
        <f>IF('[8]Discharge'!J38=0,0,IF(TRIM('[8]Discharge'!J38)="","",IF(COUNT(O6)=0,"",IF(O6=1,(((10^K4)*('[8]Discharge'!J38^N4))/100),((10^K4)*('[8]Discharge'!J38^N4))))))</f>
        <v>4.373870330125711</v>
      </c>
      <c r="K40" s="97">
        <f>IF('[8]Discharge'!K38=0,0,IF(TRIM('[8]Discharge'!K38)="","",IF(COUNT(O6)=0,"",IF(O6=1,(((10^K4)*('[8]Discharge'!K38^N4))/100),((10^K4)*('[8]Discharge'!K38^N4))))))</f>
        <v>1.1965669353188668</v>
      </c>
      <c r="L40" s="97">
        <f>IF('[8]Discharge'!L38=0,0,IF(TRIM('[8]Discharge'!L38)="","",IF(COUNT(O6)=0,"",IF(O6=1,(((10^K4)*('[8]Discharge'!L38^N4))/100),((10^K4)*('[8]Discharge'!L38^N4))))))</f>
        <v>0.17802663602637397</v>
      </c>
      <c r="M40" s="97">
        <f>IF('[8]Discharge'!M38=0,0,IF(TRIM('[8]Discharge'!M38)="","",IF(COUNT(O6)=0,"",IF(O6=1,(((10^K4)*('[8]Discharge'!M38^N4))/100),((10^K4)*('[8]Discharge'!M38^N4))))))</f>
        <v>0.21954894788636714</v>
      </c>
      <c r="N40" s="97">
        <f>IF('[8]Discharge'!N38=0,0,IF(TRIM('[8]Discharge'!N38)="","",IF(COUNT(O6)=0,"",IF(O6=1,(((10^K4)*('[8]Discharge'!N38^N4))/100),((10^K4)*('[8]Discharge'!N38^N4))))))</f>
        <v>0.16503891952422703</v>
      </c>
      <c r="O40" s="126">
        <f t="shared" si="0"/>
        <v>185.04160670847855</v>
      </c>
      <c r="P40" s="118"/>
      <c r="Q40" s="60"/>
    </row>
    <row r="41" spans="2:17" ht="21.75">
      <c r="B41" s="92">
        <v>29</v>
      </c>
      <c r="C41" s="97">
        <f>IF('[8]Discharge'!C39=0,0,IF(TRIM('[8]Discharge'!C39)="","",IF(COUNT(O6)=0,"",IF(O6=1,(((10^K4)*('[8]Discharge'!C39^N4))/100),((10^K4)*('[8]Discharge'!C39^N4))))))</f>
        <v>0.6810063364585793</v>
      </c>
      <c r="D41" s="97">
        <f>IF('[8]Discharge'!D39=0,0,IF(TRIM('[8]Discharge'!D39)="","",IF(COUNT(O6)=0,"",IF(O6=1,(((10^K4)*('[8]Discharge'!D39^N4))/100),((10^K4)*('[8]Discharge'!D39^N4))))))</f>
        <v>2.9854583155990237</v>
      </c>
      <c r="E41" s="97">
        <f>IF('[8]Discharge'!E39=0,0,IF(TRIM('[8]Discharge'!E39)="","",IF(COUNT(O6)=0,"",IF(O6=1,(((10^K4)*('[8]Discharge'!E39^N4))/100),((10^K4)*('[8]Discharge'!E39^N4))))))</f>
        <v>0.4224573694534445</v>
      </c>
      <c r="F41" s="97">
        <f>IF('[8]Discharge'!F39=0,0,IF(TRIM('[8]Discharge'!F39)="","",IF(COUNT(O6)=0,"",IF(O6=1,(((10^K4)*('[8]Discharge'!F39^N4))/100),((10^K4)*('[8]Discharge'!F39^N4))))))</f>
        <v>5.988875093763173</v>
      </c>
      <c r="G41" s="97">
        <f>IF('[8]Discharge'!G39=0,0,IF(TRIM('[8]Discharge'!G39)="","",IF(COUNT(O6)=0,"",IF(O6=1,(((10^K4)*('[8]Discharge'!G39^N4))/100),((10^K4)*('[8]Discharge'!G39^N4))))))</f>
        <v>42.32270104055908</v>
      </c>
      <c r="H41" s="97">
        <f>IF('[8]Discharge'!H39=0,0,IF(TRIM('[8]Discharge'!H39)="","",IF(COUNT(O6)=0,"",IF(O6=1,(((10^K4)*('[8]Discharge'!H39^N4))/100),((10^K4)*('[8]Discharge'!H39^N4))))))</f>
        <v>50.00675252026831</v>
      </c>
      <c r="I41" s="97">
        <f>IF('[8]Discharge'!I39=0,0,IF(TRIM('[8]Discharge'!I39)="","",IF(COUNT(O6)=0,"",IF(O6=1,(((10^K4)*('[8]Discharge'!I39^N4))/100),((10^K4)*('[8]Discharge'!I39^N4))))))</f>
        <v>17.500080029609485</v>
      </c>
      <c r="J41" s="97">
        <f>IF('[8]Discharge'!J39=0,0,IF(TRIM('[8]Discharge'!J39)="","",IF(COUNT(O6)=0,"",IF(O6=1,(((10^K4)*('[8]Discharge'!J39^N4))/100),((10^K4)*('[8]Discharge'!J39^N4))))))</f>
        <v>4.756750785777697</v>
      </c>
      <c r="K41" s="97">
        <f>IF('[8]Discharge'!K39=0,0,IF(TRIM('[8]Discharge'!K39)="","",IF(COUNT(O6)=0,"",IF(O6=1,(((10^K4)*('[8]Discharge'!K39^N4))/100),((10^K4)*('[8]Discharge'!K39^N4))))))</f>
        <v>0.8300966324704917</v>
      </c>
      <c r="L41" s="97">
        <f>IF('[8]Discharge'!L39=0,0,IF(TRIM('[8]Discharge'!L39)="","",IF(COUNT(O6)=0,"",IF(O6=1,(((10^K4)*('[8]Discharge'!L39^N4))/100),((10^K4)*('[8]Discharge'!L39^N4))))))</f>
        <v>0.17802663602637397</v>
      </c>
      <c r="M41" s="97">
        <f>IF('[8]Discharge'!M39=0,0,IF(TRIM('[8]Discharge'!M39)="","",IF(COUNT(O6)=0,"",IF(O6=1,(((10^K4)*('[8]Discharge'!M39^N4))/100),((10^K4)*('[8]Discharge'!M39^N4))))))</f>
      </c>
      <c r="N41" s="97">
        <f>IF('[8]Discharge'!N39=0,0,IF(TRIM('[8]Discharge'!N39)="","",IF(COUNT(O6)=0,"",IF(O6=1,(((10^K4)*('[8]Discharge'!N39^N4))/100),((10^K4)*('[8]Discharge'!N39^N4))))))</f>
        <v>0.17802663602637397</v>
      </c>
      <c r="O41" s="126">
        <f t="shared" si="0"/>
        <v>125.85023139601203</v>
      </c>
      <c r="P41" s="118"/>
      <c r="Q41" s="60"/>
    </row>
    <row r="42" spans="2:17" ht="21.75">
      <c r="B42" s="92">
        <v>30</v>
      </c>
      <c r="C42" s="97">
        <f>IF('[8]Discharge'!C40=0,0,IF(TRIM('[8]Discharge'!C40)="","",IF(COUNT(O6)=0,"",IF(O6=1,(((10^K4)*('[8]Discharge'!C40^N4))/100),((10^K4)*('[8]Discharge'!C40^N4))))))</f>
        <v>0.6810063364585793</v>
      </c>
      <c r="D42" s="97">
        <f>IF('[8]Discharge'!D40=0,0,IF(TRIM('[8]Discharge'!D40)="","",IF(COUNT(O6)=0,"",IF(O6=1,(((10^K4)*('[8]Discharge'!D40^N4))/100),((10^K4)*('[8]Discharge'!D40^N4))))))</f>
        <v>3.6507170619996225</v>
      </c>
      <c r="E42" s="97">
        <f>IF('[8]Discharge'!E40=0,0,IF(TRIM('[8]Discharge'!E40)="","",IF(COUNT(O6)=0,"",IF(O6=1,(((10^K4)*('[8]Discharge'!E40^N4))/100),((10^K4)*('[8]Discharge'!E40^N4))))))</f>
        <v>140.88165412025572</v>
      </c>
      <c r="F42" s="97">
        <f>IF('[8]Discharge'!F40=0,0,IF(TRIM('[8]Discharge'!F40)="","",IF(COUNT(O6)=0,"",IF(O6=1,(((10^K4)*('[8]Discharge'!F40^N4))/100),((10^K4)*('[8]Discharge'!F40^N4))))))</f>
        <v>5.564387704741411</v>
      </c>
      <c r="G42" s="97">
        <f>IF('[8]Discharge'!G40=0,0,IF(TRIM('[8]Discharge'!G40)="","",IF(COUNT(O6)=0,"",IF(O6=1,(((10^K4)*('[8]Discharge'!G40^N4))/100),((10^K4)*('[8]Discharge'!G40^N4))))))</f>
        <v>19.9354627371347</v>
      </c>
      <c r="H42" s="97">
        <f>IF('[8]Discharge'!H40=0,0,IF(TRIM('[8]Discharge'!H40)="","",IF(COUNT(O6)=0,"",IF(O6=1,(((10^K4)*('[8]Discharge'!H40^N4))/100),((10^K4)*('[8]Discharge'!H40^N4))))))</f>
        <v>39.886831870471994</v>
      </c>
      <c r="I42" s="97">
        <f>IF('[8]Discharge'!I40=0,0,IF(TRIM('[8]Discharge'!I40)="","",IF(COUNT(O6)=0,"",IF(O6=1,(((10^K4)*('[8]Discharge'!I40^N4))/100),((10^K4)*('[8]Discharge'!I40^N4))))))</f>
        <v>13.226086546531214</v>
      </c>
      <c r="J42" s="97">
        <f>IF('[8]Discharge'!J40=0,0,IF(TRIM('[8]Discharge'!J40)="","",IF(COUNT(O6)=0,"",IF(O6=1,(((10^K4)*('[8]Discharge'!J40^N4))/100),((10^K4)*('[8]Discharge'!J40^N4))))))</f>
        <v>5.988875093763173</v>
      </c>
      <c r="K42" s="97">
        <f>IF('[8]Discharge'!K40=0,0,IF(TRIM('[8]Discharge'!K40)="","",IF(COUNT(O6)=0,"",IF(O6=1,(((10^K4)*('[8]Discharge'!K40^N4))/100),((10^K4)*('[8]Discharge'!K40^N4))))))</f>
        <v>0.8300966324704917</v>
      </c>
      <c r="L42" s="97">
        <f>IF('[8]Discharge'!L40=0,0,IF(TRIM('[8]Discharge'!L40)="","",IF(COUNT(O6)=0,"",IF(O6=1,(((10^K4)*('[8]Discharge'!L40^N4))/100),((10^K4)*('[8]Discharge'!L40^N4))))))</f>
        <v>0.2052853977475132</v>
      </c>
      <c r="M42" s="97"/>
      <c r="N42" s="97">
        <f>IF('[8]Discharge'!N40=0,0,IF(TRIM('[8]Discharge'!N40)="","",IF(COUNT(O6)=0,"",IF(O6=1,(((10^K4)*('[8]Discharge'!N40^N4))/100),((10^K4)*('[8]Discharge'!N40^N4))))))</f>
        <v>0.17802663602637397</v>
      </c>
      <c r="O42" s="126">
        <f>IF(AND(C42="",D42="",E42="",F42="",G42="",H42="",I42="",J42="",K42="",L42="",M42="",N42=""),"",SUM(C42:N42))</f>
        <v>231.02843013760076</v>
      </c>
      <c r="P42" s="118"/>
      <c r="Q42" s="60"/>
    </row>
    <row r="43" spans="2:17" ht="21.75">
      <c r="B43" s="92">
        <v>31</v>
      </c>
      <c r="C43" s="97"/>
      <c r="D43" s="97">
        <f>IF('[8]Discharge'!D41=0,0,IF(TRIM('[8]Discharge'!D41)="","",IF(COUNT(O6)=0,"",IF(O6=1,(((10^K4)*('[8]Discharge'!D41^N4))/100),((10^K4)*('[8]Discharge'!D41^N4))))))</f>
        <v>4.005140745250619</v>
      </c>
      <c r="E43" s="97"/>
      <c r="F43" s="97">
        <f>IF('[8]Discharge'!F41=0,0,IF(TRIM('[8]Discharge'!F41)="","",IF(COUNT(O6)=0,"",IF(O6=1,(((10^K4)*('[8]Discharge'!F41^N4))/100),((10^K4)*('[8]Discharge'!F41^N4))))))</f>
        <v>30.783285198838808</v>
      </c>
      <c r="G43" s="97">
        <f>IF('[8]Discharge'!G41=0,0,IF(TRIM('[8]Discharge'!G41)="","",IF(COUNT(O6)=0,"",IF(O6=1,(((10^K4)*('[8]Discharge'!G41^N4))/100),((10^K4)*('[8]Discharge'!G41^N4))))))</f>
        <v>19.9354627371347</v>
      </c>
      <c r="H43" s="97"/>
      <c r="I43" s="97">
        <f>IF('[8]Discharge'!I41=0,0,IF(TRIM('[8]Discharge'!I41)="","",IF(COUNT(O6)=0,"",IF(O6=1,(((10^K4)*('[8]Discharge'!I41^N4))/100),((10^K4)*('[8]Discharge'!I41^N4))))))</f>
        <v>11.532950229854388</v>
      </c>
      <c r="J43" s="97"/>
      <c r="K43" s="97">
        <f>IF('[8]Discharge'!K41=0,0,IF(TRIM('[8]Discharge'!K41)="","",IF(COUNT(O6)=0,"",IF(O6=1,(((10^K4)*('[8]Discharge'!K41^N4))/100),((10^K4)*('[8]Discharge'!K41^N4))))))</f>
        <v>0.8300966324704917</v>
      </c>
      <c r="L43" s="97">
        <f>IF(TRIM('[8]Discharge'!L41)="","",IF(COUNT(O6)=0,"",IF(O6=1,(((10^K4)*('[8]Discharge'!L41^N4))/100),((10^K4)*('[8]Discharge'!L41^N4)))))</f>
        <v>0.26483484007248226</v>
      </c>
      <c r="M43" s="97"/>
      <c r="N43" s="97">
        <f>IF('[8]Discharge'!N41=0,0,IF(TRIM('[8]Discharge'!N41)="","",IF(COUNT(O6)=0,"",IF(O6=1,(((10^K4)*('[8]Discharge'!N41^N4))/100),((10^K4)*('[8]Discharge'!N41^N4))))))</f>
        <v>0.17802663602637397</v>
      </c>
      <c r="O43" s="126">
        <f t="shared" si="0"/>
        <v>67.52979701964786</v>
      </c>
      <c r="P43" s="118"/>
      <c r="Q43" s="60"/>
    </row>
    <row r="44" spans="2:17" ht="21.7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8"/>
      <c r="Q44" s="60"/>
    </row>
    <row r="45" spans="2:17" ht="21.75">
      <c r="B45" s="78" t="s">
        <v>88</v>
      </c>
      <c r="C45" s="97">
        <f>IF(COUNT(C11:C43)=0,"",SUM(C11:C43))</f>
        <v>43.80705905219634</v>
      </c>
      <c r="D45" s="97">
        <f aca="true" t="shared" si="1" ref="D45:M45">IF(COUNT(D11:D43)=0,"",SUM(D11:D43))</f>
        <v>1604.9812879561073</v>
      </c>
      <c r="E45" s="97">
        <f t="shared" si="1"/>
        <v>164.99067201790496</v>
      </c>
      <c r="F45" s="97">
        <f t="shared" si="1"/>
        <v>3917.5557035437846</v>
      </c>
      <c r="G45" s="97">
        <f t="shared" si="1"/>
        <v>18556.777673640212</v>
      </c>
      <c r="H45" s="97">
        <f t="shared" si="1"/>
        <v>9769.297950077802</v>
      </c>
      <c r="I45" s="97">
        <f t="shared" si="1"/>
        <v>12282.060698699448</v>
      </c>
      <c r="J45" s="97">
        <f t="shared" si="1"/>
        <v>200.30078470838907</v>
      </c>
      <c r="K45" s="97">
        <f t="shared" si="1"/>
        <v>54.13062544331603</v>
      </c>
      <c r="L45" s="97">
        <f t="shared" si="1"/>
        <v>21.231663078346354</v>
      </c>
      <c r="M45" s="97">
        <f t="shared" si="1"/>
        <v>4.251309864666472</v>
      </c>
      <c r="N45" s="97">
        <f>IF(COUNT(N11:N43)=0,"",SUM(N11:N43))</f>
        <v>5.878311782962467</v>
      </c>
      <c r="O45" s="126">
        <f>IF(COUNT(C45:N45)=0,"",SUM(C45:N45))</f>
        <v>46625.26373986513</v>
      </c>
      <c r="P45" s="118"/>
      <c r="Q45" s="100" t="s">
        <v>94</v>
      </c>
    </row>
    <row r="46" spans="2:17" ht="21.75">
      <c r="B46" s="78" t="s">
        <v>90</v>
      </c>
      <c r="C46" s="97">
        <f>IF(COUNT(C11:C43)=0,"",AVERAGE(C11:C43))</f>
        <v>1.460235301739878</v>
      </c>
      <c r="D46" s="97">
        <f aca="true" t="shared" si="2" ref="D46:N46">IF(COUNT(D11:D43)=0,"",AVERAGE(D11:D43))</f>
        <v>51.77358993406798</v>
      </c>
      <c r="E46" s="97">
        <f t="shared" si="2"/>
        <v>5.499689067263499</v>
      </c>
      <c r="F46" s="97">
        <f t="shared" si="2"/>
        <v>126.37276463044466</v>
      </c>
      <c r="G46" s="97">
        <f t="shared" si="2"/>
        <v>598.6057314077487</v>
      </c>
      <c r="H46" s="97">
        <f t="shared" si="2"/>
        <v>325.6432650025934</v>
      </c>
      <c r="I46" s="97">
        <f t="shared" si="2"/>
        <v>396.19550640965963</v>
      </c>
      <c r="J46" s="97">
        <f t="shared" si="2"/>
        <v>6.676692823612969</v>
      </c>
      <c r="K46" s="97">
        <f t="shared" si="2"/>
        <v>1.746149207848904</v>
      </c>
      <c r="L46" s="97">
        <f t="shared" si="2"/>
        <v>0.6848923573660114</v>
      </c>
      <c r="M46" s="97">
        <f t="shared" si="2"/>
        <v>0.1518324951666597</v>
      </c>
      <c r="N46" s="97">
        <f t="shared" si="2"/>
        <v>0.18962296074072477</v>
      </c>
      <c r="O46" s="126">
        <f>IF(COUNT(C46:N46)=0,"",SUM(C46:N46))</f>
        <v>1514.999971598253</v>
      </c>
      <c r="P46" s="118"/>
      <c r="Q46" s="60"/>
    </row>
    <row r="47" spans="2:17" ht="21.75">
      <c r="B47" s="78" t="s">
        <v>91</v>
      </c>
      <c r="C47" s="97">
        <f>IF(COUNT(C11:C43)=0,"",MAX(C11:C43))</f>
        <v>5.153635962014309</v>
      </c>
      <c r="D47" s="97">
        <f aca="true" t="shared" si="3" ref="D47:N47">IF(COUNT(D11:D43)=0,"",MAX(D11:D43))</f>
        <v>868.5073180110817</v>
      </c>
      <c r="E47" s="97">
        <f t="shared" si="3"/>
        <v>140.88165412025572</v>
      </c>
      <c r="F47" s="97">
        <f t="shared" si="3"/>
        <v>408.873466755343</v>
      </c>
      <c r="G47" s="97">
        <f t="shared" si="3"/>
        <v>5434.2236559997045</v>
      </c>
      <c r="H47" s="97">
        <f t="shared" si="3"/>
        <v>2326.7259203772915</v>
      </c>
      <c r="I47" s="97">
        <f t="shared" si="3"/>
        <v>6212.366228833968</v>
      </c>
      <c r="J47" s="97">
        <f t="shared" si="3"/>
        <v>9.94228874329745</v>
      </c>
      <c r="K47" s="97">
        <f t="shared" si="3"/>
        <v>4.756750785777697</v>
      </c>
      <c r="L47" s="97">
        <f t="shared" si="3"/>
        <v>1.690517777962056</v>
      </c>
      <c r="M47" s="97">
        <f t="shared" si="3"/>
        <v>0.26483484007248226</v>
      </c>
      <c r="N47" s="97">
        <f t="shared" si="3"/>
        <v>0.21954894788636714</v>
      </c>
      <c r="O47" s="126">
        <f>IF(COUNT(C47:N47)=0,"",MAX(C47:N47))</f>
        <v>6212.366228833968</v>
      </c>
      <c r="P47" s="118"/>
      <c r="Q47" s="60"/>
    </row>
    <row r="48" spans="2:17" ht="21.75">
      <c r="B48" s="78" t="s">
        <v>92</v>
      </c>
      <c r="C48" s="97">
        <f>IF(COUNT(C11:C43)=0,"",MIN(C11:C43))</f>
        <v>0.23423057061176467</v>
      </c>
      <c r="D48" s="97">
        <f aca="true" t="shared" si="4" ref="D48:N48">IF(COUNT(D11:D43)=0,"",MIN(D11:D43))</f>
        <v>2.0606168246764227</v>
      </c>
      <c r="E48" s="97">
        <f t="shared" si="4"/>
        <v>0.23423057061176467</v>
      </c>
      <c r="F48" s="97">
        <f t="shared" si="4"/>
        <v>5.564387704741411</v>
      </c>
      <c r="G48" s="97">
        <f t="shared" si="4"/>
        <v>19.9354627371347</v>
      </c>
      <c r="H48" s="97">
        <f t="shared" si="4"/>
        <v>18.70039804829629</v>
      </c>
      <c r="I48" s="97">
        <f t="shared" si="4"/>
        <v>11.532950229854388</v>
      </c>
      <c r="J48" s="97">
        <f t="shared" si="4"/>
        <v>4.373870330125711</v>
      </c>
      <c r="K48" s="97">
        <f t="shared" si="4"/>
        <v>0.4820237181600709</v>
      </c>
      <c r="L48" s="97">
        <f t="shared" si="4"/>
        <v>0.17802663602637397</v>
      </c>
      <c r="M48" s="97">
        <f t="shared" si="4"/>
        <v>0.08650877326061983</v>
      </c>
      <c r="N48" s="97">
        <f t="shared" si="4"/>
        <v>0.16503891952422703</v>
      </c>
      <c r="O48" s="126">
        <f>IF(COUNT(C48:N48)=0,"",MIN(C48:N48))</f>
        <v>0.08650877326061983</v>
      </c>
      <c r="P48" s="118"/>
      <c r="Q48" s="60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6">
      <selection activeCell="A1" sqref="A1:IV61"/>
    </sheetView>
  </sheetViews>
  <sheetFormatPr defaultColWidth="9.140625" defaultRowHeight="21.75"/>
  <sheetData>
    <row r="1" spans="1:15" s="2" customFormat="1" ht="18.75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8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ht="18.7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1" s="3" customFormat="1" ht="18.75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8.75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8.75">
      <c r="B6" s="4" t="s">
        <v>4</v>
      </c>
      <c r="C6" s="10"/>
      <c r="G6" s="12" t="s">
        <v>5</v>
      </c>
      <c r="H6" s="10"/>
      <c r="I6" s="11"/>
    </row>
    <row r="7" spans="2:9" s="2" customFormat="1" ht="18.75">
      <c r="B7" s="4" t="s">
        <v>6</v>
      </c>
      <c r="C7" s="10"/>
      <c r="G7" s="10" t="s">
        <v>7</v>
      </c>
      <c r="H7" s="10"/>
      <c r="I7" s="11"/>
    </row>
    <row r="8" spans="2:9" s="2" customFormat="1" ht="18.75">
      <c r="B8" s="4" t="s">
        <v>8</v>
      </c>
      <c r="C8" s="10"/>
      <c r="G8" s="10" t="s">
        <v>9</v>
      </c>
      <c r="H8" s="10"/>
      <c r="I8" s="11"/>
    </row>
    <row r="9" spans="2:9" s="2" customFormat="1" ht="18.75">
      <c r="B9" s="4" t="s">
        <v>10</v>
      </c>
      <c r="C9" s="10"/>
      <c r="G9" s="10" t="s">
        <v>11</v>
      </c>
      <c r="H9" s="10"/>
      <c r="I9" s="11"/>
    </row>
    <row r="10" spans="2:9" s="2" customFormat="1" ht="18.75">
      <c r="B10" s="4" t="s">
        <v>12</v>
      </c>
      <c r="C10" s="10"/>
      <c r="G10" s="10" t="s">
        <v>11</v>
      </c>
      <c r="H10" s="10"/>
      <c r="I10" s="11"/>
    </row>
    <row r="11" spans="2:9" s="2" customFormat="1" ht="18.75">
      <c r="B11" s="4" t="s">
        <v>13</v>
      </c>
      <c r="C11" s="10"/>
      <c r="G11" s="13">
        <v>2001</v>
      </c>
      <c r="H11" s="10"/>
      <c r="I11" s="11"/>
    </row>
    <row r="12" spans="2:9" s="2" customFormat="1" ht="18.75">
      <c r="B12" s="4" t="s">
        <v>14</v>
      </c>
      <c r="C12" s="10"/>
      <c r="G12" s="13">
        <v>43</v>
      </c>
      <c r="H12" s="10"/>
      <c r="I12" s="11"/>
    </row>
    <row r="13" spans="2:9" s="2" customFormat="1" ht="18.75">
      <c r="B13" s="4" t="s">
        <v>15</v>
      </c>
      <c r="C13" s="10"/>
      <c r="G13" s="13">
        <v>0.9535</v>
      </c>
      <c r="H13" s="10"/>
      <c r="I13" s="11"/>
    </row>
    <row r="14" spans="2:9" s="2" customFormat="1" ht="18.75">
      <c r="B14" s="4" t="s">
        <v>16</v>
      </c>
      <c r="C14" s="10"/>
      <c r="G14" s="10" t="s">
        <v>17</v>
      </c>
      <c r="H14" s="10"/>
      <c r="I14" s="11"/>
    </row>
    <row r="15" spans="1:13" s="3" customFormat="1" ht="21">
      <c r="A15" s="6"/>
      <c r="B15" s="6"/>
      <c r="C15" s="6"/>
      <c r="D15" s="6"/>
      <c r="E15" s="6"/>
      <c r="F15" s="6"/>
      <c r="G15" s="6"/>
      <c r="H15" s="6"/>
      <c r="M15" s="3" t="s">
        <v>58</v>
      </c>
    </row>
    <row r="16" spans="1:15" s="2" customFormat="1" ht="18.75">
      <c r="A16" s="103" t="s">
        <v>49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2" customFormat="1" ht="18.75">
      <c r="A17" s="103" t="s">
        <v>50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2" customFormat="1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8.75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18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18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8.75">
      <c r="A22" s="18">
        <v>1</v>
      </c>
      <c r="B22" s="19">
        <v>1.8412261292802374</v>
      </c>
      <c r="C22" s="19">
        <v>0.27762308052031925</v>
      </c>
      <c r="D22" s="19">
        <v>4.09749481532498</v>
      </c>
      <c r="E22" s="19">
        <v>24.960182588500437</v>
      </c>
      <c r="F22" s="19">
        <v>537.9718245726558</v>
      </c>
      <c r="G22" s="19">
        <v>259.8300915756918</v>
      </c>
      <c r="H22" s="19">
        <v>37.19325341567684</v>
      </c>
      <c r="I22" s="19">
        <v>37.19325341567684</v>
      </c>
      <c r="J22" s="19">
        <v>10.142693497912527</v>
      </c>
      <c r="K22" s="19">
        <v>2.8430834644514085</v>
      </c>
      <c r="L22" s="19">
        <v>1.0342060958458204</v>
      </c>
      <c r="M22" s="19">
        <v>0</v>
      </c>
      <c r="N22" s="19"/>
    </row>
    <row r="23" spans="1:14" s="2" customFormat="1" ht="18.75">
      <c r="A23" s="18">
        <v>2</v>
      </c>
      <c r="B23" s="19">
        <v>1.4998187040582052</v>
      </c>
      <c r="C23" s="19">
        <v>0.27762308052031925</v>
      </c>
      <c r="D23" s="19">
        <v>3.6995</v>
      </c>
      <c r="E23" s="19">
        <v>27.669669168968042</v>
      </c>
      <c r="F23" s="19">
        <v>288.5371109808625</v>
      </c>
      <c r="G23" s="19">
        <v>187.59742855501287</v>
      </c>
      <c r="H23" s="19">
        <v>30.585924187267512</v>
      </c>
      <c r="I23" s="19">
        <v>30.585924187267512</v>
      </c>
      <c r="J23" s="19">
        <v>10.142693497912527</v>
      </c>
      <c r="K23" s="19">
        <v>2.8430834644514085</v>
      </c>
      <c r="L23" s="19">
        <v>0.6934302506246371</v>
      </c>
      <c r="M23" s="19">
        <v>0</v>
      </c>
      <c r="N23" s="19"/>
    </row>
    <row r="24" spans="1:14" s="2" customFormat="1" ht="18.75">
      <c r="A24" s="18">
        <v>3</v>
      </c>
      <c r="B24" s="19">
        <v>1.4998187040582052</v>
      </c>
      <c r="C24" s="19">
        <v>2.1587884791300636</v>
      </c>
      <c r="D24" s="19">
        <v>2.4929945254933505</v>
      </c>
      <c r="E24" s="19">
        <v>24.960182588500437</v>
      </c>
      <c r="F24" s="19">
        <v>2098.7166721192543</v>
      </c>
      <c r="G24" s="19">
        <v>143.0848231479172</v>
      </c>
      <c r="H24" s="19">
        <v>47.890462296381806</v>
      </c>
      <c r="I24" s="19">
        <v>22.244144643429802</v>
      </c>
      <c r="J24" s="19">
        <v>9.215028174017062</v>
      </c>
      <c r="K24" s="19">
        <v>2.8430834644514085</v>
      </c>
      <c r="L24" s="19">
        <v>0.6934302506246371</v>
      </c>
      <c r="M24" s="19">
        <v>0</v>
      </c>
      <c r="N24" s="19"/>
    </row>
    <row r="25" spans="1:14" s="2" customFormat="1" ht="18.75">
      <c r="A25" s="18">
        <v>4</v>
      </c>
      <c r="B25" s="19">
        <v>0.9272012972127838</v>
      </c>
      <c r="C25" s="19">
        <v>2.1587884791300636</v>
      </c>
      <c r="D25" s="19">
        <v>350.4767600925023</v>
      </c>
      <c r="E25" s="19">
        <v>20.92626062867247</v>
      </c>
      <c r="F25" s="19">
        <v>1802.6338170511783</v>
      </c>
      <c r="G25" s="19">
        <v>4321.862710846417</v>
      </c>
      <c r="H25" s="19">
        <v>42.42784784267351</v>
      </c>
      <c r="I25" s="19">
        <v>18.46955739351622</v>
      </c>
      <c r="J25" s="19">
        <v>9.215028174017062</v>
      </c>
      <c r="K25" s="19">
        <v>3.3154767028508325</v>
      </c>
      <c r="L25" s="19">
        <v>0.8580887719139927</v>
      </c>
      <c r="M25" s="19">
        <v>0</v>
      </c>
      <c r="N25" s="19"/>
    </row>
    <row r="26" spans="1:14" s="2" customFormat="1" ht="18.75">
      <c r="A26" s="18">
        <v>5</v>
      </c>
      <c r="B26" s="19">
        <v>0.9272012972127838</v>
      </c>
      <c r="C26" s="19">
        <v>2.1587884791300636</v>
      </c>
      <c r="D26" s="19">
        <v>50.0295670684947</v>
      </c>
      <c r="E26" s="19">
        <v>17.233598823531153</v>
      </c>
      <c r="F26" s="19">
        <v>1976.2233590441417</v>
      </c>
      <c r="G26" s="19">
        <v>1499.154741686604</v>
      </c>
      <c r="H26" s="19">
        <v>46.04481977149714</v>
      </c>
      <c r="I26" s="19">
        <v>17.233598823531153</v>
      </c>
      <c r="J26" s="19">
        <v>8.391470886763614</v>
      </c>
      <c r="K26" s="19">
        <v>3.3154767028508325</v>
      </c>
      <c r="L26" s="19">
        <v>0.32550564986938896</v>
      </c>
      <c r="M26" s="19">
        <v>0</v>
      </c>
      <c r="N26" s="19"/>
    </row>
    <row r="27" spans="1:14" s="2" customFormat="1" ht="18.75">
      <c r="A27" s="18">
        <v>6</v>
      </c>
      <c r="B27" s="19">
        <v>0.9272012972127838</v>
      </c>
      <c r="C27" s="19">
        <v>1.4998187040582052</v>
      </c>
      <c r="D27" s="19">
        <v>38.912194218590884</v>
      </c>
      <c r="E27" s="19">
        <v>14.053386721782239</v>
      </c>
      <c r="F27" s="19">
        <v>2566.9070355077356</v>
      </c>
      <c r="G27" s="19">
        <v>725.4497003711493</v>
      </c>
      <c r="H27" s="19">
        <v>42.42784784267351</v>
      </c>
      <c r="I27" s="19">
        <v>40.65718170541781</v>
      </c>
      <c r="J27" s="19">
        <v>8.391470886763614</v>
      </c>
      <c r="K27" s="19">
        <v>2.8430834644514085</v>
      </c>
      <c r="L27" s="19">
        <v>0.27762308052031925</v>
      </c>
      <c r="M27" s="19">
        <v>0</v>
      </c>
      <c r="N27" s="19"/>
    </row>
    <row r="28" spans="1:14" s="2" customFormat="1" ht="18.75">
      <c r="A28" s="18">
        <v>7</v>
      </c>
      <c r="B28" s="19">
        <v>0.9272012972127838</v>
      </c>
      <c r="C28" s="19">
        <v>1.2211065149772555</v>
      </c>
      <c r="D28" s="19">
        <v>46.04481977149714</v>
      </c>
      <c r="E28" s="19">
        <v>12.002729764920964</v>
      </c>
      <c r="F28" s="19">
        <v>1745.9786555143069</v>
      </c>
      <c r="G28" s="19">
        <v>583.0554222799234</v>
      </c>
      <c r="H28" s="19">
        <v>38.912194218590884</v>
      </c>
      <c r="I28" s="19">
        <v>35.5007438608877</v>
      </c>
      <c r="J28" s="19">
        <v>7.52324195630197</v>
      </c>
      <c r="K28" s="19">
        <v>2.3477766272952105</v>
      </c>
      <c r="L28" s="19">
        <v>0.32550564986938896</v>
      </c>
      <c r="M28" s="19">
        <v>0</v>
      </c>
      <c r="N28" s="19"/>
    </row>
    <row r="29" spans="1:14" s="2" customFormat="1" ht="18.75">
      <c r="A29" s="18">
        <v>8</v>
      </c>
      <c r="B29" s="19">
        <v>0.9272012972127838</v>
      </c>
      <c r="C29" s="19">
        <v>0.6934302506246371</v>
      </c>
      <c r="D29" s="19">
        <v>29.1154596033143</v>
      </c>
      <c r="E29" s="19">
        <v>17.233598823531153</v>
      </c>
      <c r="F29" s="19">
        <v>806.0002345270608</v>
      </c>
      <c r="G29" s="19">
        <v>439.7239215527418</v>
      </c>
      <c r="H29" s="19">
        <v>38.912194218590884</v>
      </c>
      <c r="I29" s="19">
        <v>32.19664722785682</v>
      </c>
      <c r="J29" s="19">
        <v>7.52324195630197</v>
      </c>
      <c r="K29" s="19">
        <v>2.8430834644514085</v>
      </c>
      <c r="L29" s="19">
        <v>0.4286847644759053</v>
      </c>
      <c r="M29" s="19">
        <v>0</v>
      </c>
      <c r="N29" s="19"/>
    </row>
    <row r="30" spans="1:14" s="2" customFormat="1" ht="18.75">
      <c r="A30" s="18">
        <v>9</v>
      </c>
      <c r="B30" s="19">
        <v>0.9272012972127838</v>
      </c>
      <c r="C30" s="19">
        <v>0.6309536567450086</v>
      </c>
      <c r="D30" s="19">
        <v>20.92626062867247</v>
      </c>
      <c r="E30" s="19">
        <v>71.40249539550216</v>
      </c>
      <c r="F30" s="19">
        <v>385.3538950672217</v>
      </c>
      <c r="G30" s="19">
        <v>303.267433480239</v>
      </c>
      <c r="H30" s="19">
        <v>439.7239215527418</v>
      </c>
      <c r="I30" s="19">
        <v>27.669669168968042</v>
      </c>
      <c r="J30" s="19">
        <v>7.52324195630197</v>
      </c>
      <c r="K30" s="19">
        <v>2.8430834644514085</v>
      </c>
      <c r="L30" s="19">
        <v>0.32550564986938896</v>
      </c>
      <c r="M30" s="19">
        <v>0</v>
      </c>
      <c r="N30" s="19"/>
    </row>
    <row r="31" spans="1:14" s="2" customFormat="1" ht="18.75">
      <c r="A31" s="18">
        <v>10</v>
      </c>
      <c r="B31" s="19">
        <v>0.9272012972127838</v>
      </c>
      <c r="C31" s="19">
        <v>0.6309536567450086</v>
      </c>
      <c r="D31" s="19">
        <v>12.002729764920964</v>
      </c>
      <c r="E31" s="19">
        <v>54.5400235170137</v>
      </c>
      <c r="F31" s="19">
        <v>238.97637240662385</v>
      </c>
      <c r="G31" s="19">
        <v>232.1570957846536</v>
      </c>
      <c r="H31" s="19">
        <v>109.96137172747602</v>
      </c>
      <c r="I31" s="19">
        <v>23.588954615287253</v>
      </c>
      <c r="J31" s="19">
        <v>7.52324195630197</v>
      </c>
      <c r="K31" s="19">
        <v>2.8430834644514085</v>
      </c>
      <c r="L31" s="19">
        <v>0.32550564986938896</v>
      </c>
      <c r="M31" s="19">
        <v>0</v>
      </c>
      <c r="N31" s="19"/>
    </row>
    <row r="32" spans="1:14" s="2" customFormat="1" ht="18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2" customFormat="1" ht="18.75">
      <c r="A33" s="18">
        <v>11</v>
      </c>
      <c r="B33" s="19">
        <v>0.9272012972127838</v>
      </c>
      <c r="C33" s="19">
        <v>1.8412261292802374</v>
      </c>
      <c r="D33" s="19">
        <v>8.391470886763614</v>
      </c>
      <c r="E33" s="19">
        <v>32.19664722785682</v>
      </c>
      <c r="F33" s="19">
        <v>187.59742855501287</v>
      </c>
      <c r="G33" s="19">
        <v>700.9938636306945</v>
      </c>
      <c r="H33" s="19">
        <v>66.45046725791617</v>
      </c>
      <c r="I33" s="19">
        <v>24.960182588500437</v>
      </c>
      <c r="J33" s="19">
        <v>5.6264411740475</v>
      </c>
      <c r="K33" s="19">
        <v>2.3477766272952105</v>
      </c>
      <c r="L33" s="19">
        <v>0.16983229652609907</v>
      </c>
      <c r="M33" s="19">
        <v>0</v>
      </c>
      <c r="N33" s="19"/>
    </row>
    <row r="34" spans="1:14" s="2" customFormat="1" ht="18.75">
      <c r="A34" s="18">
        <v>12</v>
      </c>
      <c r="B34" s="19">
        <v>0.9272012972127838</v>
      </c>
      <c r="C34" s="19">
        <v>1.4998187040582052</v>
      </c>
      <c r="D34" s="19">
        <v>7.52324195630197</v>
      </c>
      <c r="E34" s="19">
        <v>77.25190980300881</v>
      </c>
      <c r="F34" s="19">
        <v>7304.56857746076</v>
      </c>
      <c r="G34" s="19">
        <v>560.3604335426187</v>
      </c>
      <c r="H34" s="19">
        <v>61.62010989927718</v>
      </c>
      <c r="I34" s="19">
        <v>24.960182588500437</v>
      </c>
      <c r="J34" s="19">
        <v>5.6264411740475</v>
      </c>
      <c r="K34" s="19">
        <v>1.541191446491054</v>
      </c>
      <c r="L34" s="19">
        <v>0.15049516568764307</v>
      </c>
      <c r="M34" s="19">
        <v>0</v>
      </c>
      <c r="N34" s="19"/>
    </row>
    <row r="35" spans="1:14" s="2" customFormat="1" ht="18.75">
      <c r="A35" s="18">
        <v>13</v>
      </c>
      <c r="B35" s="19">
        <v>0.9272012972127838</v>
      </c>
      <c r="C35" s="19">
        <v>1.4998187040582052</v>
      </c>
      <c r="D35" s="19">
        <v>10.142693497912527</v>
      </c>
      <c r="E35" s="19">
        <v>54.5400235170137</v>
      </c>
      <c r="F35" s="19">
        <v>2067.8604284987214</v>
      </c>
      <c r="G35" s="19">
        <v>1128.0215244264982</v>
      </c>
      <c r="H35" s="19">
        <v>47.890462296381806</v>
      </c>
      <c r="I35" s="19">
        <v>18.46955739351622</v>
      </c>
      <c r="J35" s="19">
        <v>4.995323837145795</v>
      </c>
      <c r="K35" s="19">
        <v>1.0342060958458204</v>
      </c>
      <c r="L35" s="19">
        <v>0</v>
      </c>
      <c r="M35" s="19">
        <v>0</v>
      </c>
      <c r="N35" s="19"/>
    </row>
    <row r="36" spans="1:14" s="2" customFormat="1" ht="18.75">
      <c r="A36" s="18">
        <v>14</v>
      </c>
      <c r="B36" s="19">
        <v>0.9272012972127838</v>
      </c>
      <c r="C36" s="19">
        <v>5.6264411740475</v>
      </c>
      <c r="D36" s="19">
        <v>9.215028174017062</v>
      </c>
      <c r="E36" s="19">
        <v>37.19325341567684</v>
      </c>
      <c r="F36" s="19">
        <v>806.0002345270608</v>
      </c>
      <c r="G36" s="19">
        <v>820.1636486235742</v>
      </c>
      <c r="H36" s="19">
        <v>38.912194218590884</v>
      </c>
      <c r="I36" s="19">
        <v>18.46955739351622</v>
      </c>
      <c r="J36" s="19">
        <v>3.8683860492903612</v>
      </c>
      <c r="K36" s="19">
        <v>2.8430834644514085</v>
      </c>
      <c r="L36" s="19">
        <v>0</v>
      </c>
      <c r="M36" s="19">
        <v>0</v>
      </c>
      <c r="N36" s="19"/>
    </row>
    <row r="37" spans="1:14" s="2" customFormat="1" ht="18.75">
      <c r="A37" s="18">
        <v>15</v>
      </c>
      <c r="B37" s="19">
        <v>0.6934302506246371</v>
      </c>
      <c r="C37" s="19">
        <v>5.6264411740475</v>
      </c>
      <c r="D37" s="19">
        <v>8.391470886763614</v>
      </c>
      <c r="E37" s="19">
        <v>66.45046725791617</v>
      </c>
      <c r="F37" s="19">
        <v>1164.8780053289415</v>
      </c>
      <c r="G37" s="19">
        <v>496.46773203596365</v>
      </c>
      <c r="H37" s="19">
        <v>38.912194218590884</v>
      </c>
      <c r="I37" s="19">
        <v>19.73411656808625</v>
      </c>
      <c r="J37" s="19">
        <v>3.8683860492903612</v>
      </c>
      <c r="K37" s="19">
        <v>1.7536711141432306</v>
      </c>
      <c r="L37" s="19">
        <v>0</v>
      </c>
      <c r="M37" s="19">
        <v>0</v>
      </c>
      <c r="N37" s="19"/>
    </row>
    <row r="38" spans="1:14" s="2" customFormat="1" ht="18.75">
      <c r="A38" s="18">
        <v>16</v>
      </c>
      <c r="B38" s="19">
        <v>0.6934302506246371</v>
      </c>
      <c r="C38" s="19">
        <v>45.131227025876974</v>
      </c>
      <c r="D38" s="19">
        <v>8.391470886763614</v>
      </c>
      <c r="E38" s="19">
        <v>37.19325341567684</v>
      </c>
      <c r="F38" s="19">
        <v>863.1507541898643</v>
      </c>
      <c r="G38" s="19">
        <v>266.91131978042984</v>
      </c>
      <c r="H38" s="19">
        <v>38.912194218590884</v>
      </c>
      <c r="I38" s="19">
        <v>20.92626062867247</v>
      </c>
      <c r="J38" s="19">
        <v>4.390076513305207</v>
      </c>
      <c r="K38" s="19">
        <v>1.7536711141432306</v>
      </c>
      <c r="L38" s="19">
        <v>0</v>
      </c>
      <c r="M38" s="19">
        <v>0</v>
      </c>
      <c r="N38" s="19"/>
    </row>
    <row r="39" spans="1:14" s="2" customFormat="1" ht="18.75">
      <c r="A39" s="18">
        <v>17</v>
      </c>
      <c r="B39" s="19">
        <v>0.6934302506246371</v>
      </c>
      <c r="C39" s="19">
        <v>27.559488176513813</v>
      </c>
      <c r="D39" s="19">
        <v>7.52324195630197</v>
      </c>
      <c r="E39" s="19">
        <v>95.7075291875817</v>
      </c>
      <c r="F39" s="19">
        <v>617.6638323445062</v>
      </c>
      <c r="G39" s="19">
        <v>172.24216160593323</v>
      </c>
      <c r="H39" s="19">
        <v>38.912194218590884</v>
      </c>
      <c r="I39" s="19">
        <v>19.73411656808625</v>
      </c>
      <c r="J39" s="19">
        <v>4.390076513305207</v>
      </c>
      <c r="K39" s="19">
        <v>2.8430834644514085</v>
      </c>
      <c r="L39" s="19">
        <v>0</v>
      </c>
      <c r="M39" s="19">
        <v>0</v>
      </c>
      <c r="N39" s="19"/>
    </row>
    <row r="40" spans="1:14" s="2" customFormat="1" ht="18.75">
      <c r="A40" s="18">
        <v>18</v>
      </c>
      <c r="B40" s="19">
        <v>0.6934302506246371</v>
      </c>
      <c r="C40" s="19">
        <v>18.56582376510329</v>
      </c>
      <c r="D40" s="19">
        <v>11.099960858975116</v>
      </c>
      <c r="E40" s="19">
        <v>80.23447039279897</v>
      </c>
      <c r="F40" s="19">
        <v>341.9334603067827</v>
      </c>
      <c r="G40" s="19">
        <v>122.12776687796051</v>
      </c>
      <c r="H40" s="19">
        <v>30.585924187267512</v>
      </c>
      <c r="I40" s="19">
        <v>20.92626062867247</v>
      </c>
      <c r="J40" s="19">
        <v>3.3154767028508325</v>
      </c>
      <c r="K40" s="19">
        <v>2.3477766272952105</v>
      </c>
      <c r="L40" s="19">
        <v>0</v>
      </c>
      <c r="M40" s="19">
        <v>0</v>
      </c>
      <c r="N40" s="19"/>
    </row>
    <row r="41" spans="1:14" s="2" customFormat="1" ht="18.75">
      <c r="A41" s="18">
        <v>19</v>
      </c>
      <c r="B41" s="19">
        <v>0.6309536567450086</v>
      </c>
      <c r="C41" s="19">
        <v>13.271620163330812</v>
      </c>
      <c r="D41" s="19">
        <v>6.893408533737477</v>
      </c>
      <c r="E41" s="19">
        <v>54.5400235170137</v>
      </c>
      <c r="F41" s="19">
        <v>167.35793111195454</v>
      </c>
      <c r="G41" s="19">
        <v>341.9334603067827</v>
      </c>
      <c r="H41" s="19">
        <v>27.669669168968042</v>
      </c>
      <c r="I41" s="19">
        <v>17.233598823531153</v>
      </c>
      <c r="J41" s="19">
        <v>3.3154767028508325</v>
      </c>
      <c r="K41" s="19">
        <v>2.3477766272952105</v>
      </c>
      <c r="L41" s="19">
        <v>0</v>
      </c>
      <c r="M41" s="19">
        <v>0</v>
      </c>
      <c r="N41" s="19"/>
    </row>
    <row r="42" spans="1:14" s="2" customFormat="1" ht="18.75">
      <c r="A42" s="18">
        <v>20</v>
      </c>
      <c r="B42" s="19">
        <v>0.5410545960960692</v>
      </c>
      <c r="C42" s="19">
        <v>11.1810420328565</v>
      </c>
      <c r="D42" s="19">
        <v>4.390076513305207</v>
      </c>
      <c r="E42" s="19">
        <v>37.19325341567684</v>
      </c>
      <c r="F42" s="19">
        <v>117.96449219933298</v>
      </c>
      <c r="G42" s="19">
        <v>266.91131978042984</v>
      </c>
      <c r="H42" s="19">
        <v>26.3573486811649</v>
      </c>
      <c r="I42" s="19">
        <v>18.46955739351622</v>
      </c>
      <c r="J42" s="19">
        <v>3.8683860492903612</v>
      </c>
      <c r="K42" s="19">
        <v>2.3477766272952105</v>
      </c>
      <c r="L42" s="19">
        <v>0</v>
      </c>
      <c r="M42" s="19">
        <v>0</v>
      </c>
      <c r="N42" s="19"/>
    </row>
    <row r="43" spans="1:14" s="2" customFormat="1" ht="18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2" customFormat="1" ht="18.75">
      <c r="A44" s="18">
        <v>21</v>
      </c>
      <c r="B44" s="19">
        <v>0.48376648980074705</v>
      </c>
      <c r="C44" s="19">
        <v>6.483969878222452</v>
      </c>
      <c r="D44" s="19">
        <v>3.3154767028508325</v>
      </c>
      <c r="E44" s="19">
        <v>737.7834728763657</v>
      </c>
      <c r="F44" s="19">
        <v>117.96449219933298</v>
      </c>
      <c r="G44" s="19">
        <v>192.67192309449666</v>
      </c>
      <c r="H44" s="19">
        <v>23.588954615287253</v>
      </c>
      <c r="I44" s="19">
        <v>17.233598823531153</v>
      </c>
      <c r="J44" s="19">
        <v>4.390076513305207</v>
      </c>
      <c r="K44" s="19">
        <v>1.9302109848182682</v>
      </c>
      <c r="L44" s="19">
        <v>0</v>
      </c>
      <c r="M44" s="19">
        <v>0</v>
      </c>
      <c r="N44" s="19"/>
    </row>
    <row r="45" spans="1:14" s="2" customFormat="1" ht="18.75">
      <c r="A45" s="18">
        <v>22</v>
      </c>
      <c r="B45" s="19">
        <v>0.48376648980074705</v>
      </c>
      <c r="C45" s="19">
        <v>4.09749481532498</v>
      </c>
      <c r="D45" s="19">
        <v>3.3154767028508325</v>
      </c>
      <c r="E45" s="19">
        <v>848.7393675381584</v>
      </c>
      <c r="F45" s="19">
        <v>71.40249539550216</v>
      </c>
      <c r="G45" s="19">
        <v>134.53013784615518</v>
      </c>
      <c r="H45" s="19">
        <v>20.92626062867247</v>
      </c>
      <c r="I45" s="19">
        <v>15.118994550472076</v>
      </c>
      <c r="J45" s="19">
        <v>3.3154767028508325</v>
      </c>
      <c r="K45" s="19">
        <v>1.7536711141432306</v>
      </c>
      <c r="L45" s="19">
        <v>0</v>
      </c>
      <c r="M45" s="19">
        <v>0</v>
      </c>
      <c r="N45" s="19"/>
    </row>
    <row r="46" spans="1:14" s="2" customFormat="1" ht="18.75">
      <c r="A46" s="18">
        <v>23</v>
      </c>
      <c r="B46" s="19">
        <v>0.40199847873983385</v>
      </c>
      <c r="C46" s="19">
        <v>4.09749481532498</v>
      </c>
      <c r="D46" s="19">
        <v>11.099960858975116</v>
      </c>
      <c r="E46" s="19">
        <v>1452.6768823307227</v>
      </c>
      <c r="F46" s="19">
        <v>61.62010989927718</v>
      </c>
      <c r="G46" s="19">
        <v>114.0281284455384</v>
      </c>
      <c r="H46" s="19">
        <v>16.11866059052703</v>
      </c>
      <c r="I46" s="19">
        <v>17.233598823531153</v>
      </c>
      <c r="J46" s="19">
        <v>2.8430834644514085</v>
      </c>
      <c r="K46" s="19">
        <v>1.0342060958458204</v>
      </c>
      <c r="L46" s="19">
        <v>0</v>
      </c>
      <c r="M46" s="19">
        <v>0</v>
      </c>
      <c r="N46" s="19"/>
    </row>
    <row r="47" spans="1:14" s="2" customFormat="1" ht="18.75">
      <c r="A47" s="18">
        <v>24</v>
      </c>
      <c r="B47" s="19">
        <v>0.35039557303023866</v>
      </c>
      <c r="C47" s="19">
        <v>4.09749481532498</v>
      </c>
      <c r="D47" s="19">
        <v>16.11866059052703</v>
      </c>
      <c r="E47" s="19">
        <v>266.91131978042984</v>
      </c>
      <c r="F47" s="19">
        <v>59.322806058662515</v>
      </c>
      <c r="G47" s="19">
        <v>102.15039949032874</v>
      </c>
      <c r="H47" s="19">
        <v>15.118994550472076</v>
      </c>
      <c r="I47" s="19">
        <v>20.92626062867247</v>
      </c>
      <c r="J47" s="19">
        <v>2.8430834644514085</v>
      </c>
      <c r="K47" s="19">
        <v>1.0342060958458204</v>
      </c>
      <c r="L47" s="19">
        <v>0</v>
      </c>
      <c r="M47" s="19">
        <v>0</v>
      </c>
      <c r="N47" s="19"/>
    </row>
    <row r="48" spans="1:14" s="2" customFormat="1" ht="18.75">
      <c r="A48" s="18">
        <v>25</v>
      </c>
      <c r="B48" s="19">
        <v>0.27762308052031925</v>
      </c>
      <c r="C48" s="19">
        <v>4.09749481532498</v>
      </c>
      <c r="D48" s="19">
        <v>11.099960858975116</v>
      </c>
      <c r="E48" s="19">
        <v>102.15039949032874</v>
      </c>
      <c r="F48" s="19">
        <v>59.322806058662515</v>
      </c>
      <c r="G48" s="19">
        <v>172.24216160593323</v>
      </c>
      <c r="H48" s="19">
        <v>15.118994550472076</v>
      </c>
      <c r="I48" s="19">
        <v>18.46955739351622</v>
      </c>
      <c r="J48" s="19">
        <v>2.8430834644514085</v>
      </c>
      <c r="K48" s="19">
        <v>2.3477766272952105</v>
      </c>
      <c r="L48" s="19">
        <v>0</v>
      </c>
      <c r="M48" s="19">
        <v>0</v>
      </c>
      <c r="N48" s="19"/>
    </row>
    <row r="49" spans="1:14" s="2" customFormat="1" ht="18.75">
      <c r="A49" s="18">
        <v>26</v>
      </c>
      <c r="B49" s="19">
        <v>0.27762308052031925</v>
      </c>
      <c r="C49" s="19">
        <v>9.215028174017062</v>
      </c>
      <c r="D49" s="19">
        <v>8.391470886763614</v>
      </c>
      <c r="E49" s="19">
        <v>54.5400235170137</v>
      </c>
      <c r="F49" s="19">
        <v>61.62010989927718</v>
      </c>
      <c r="G49" s="19">
        <v>157.3361498049447</v>
      </c>
      <c r="H49" s="19">
        <v>14.053386721782239</v>
      </c>
      <c r="I49" s="19">
        <v>8.391470886763614</v>
      </c>
      <c r="J49" s="19">
        <v>2.8430834644514085</v>
      </c>
      <c r="K49" s="19">
        <v>1.9302109848182682</v>
      </c>
      <c r="L49" s="19">
        <v>0</v>
      </c>
      <c r="M49" s="19">
        <v>0</v>
      </c>
      <c r="N49" s="19"/>
    </row>
    <row r="50" spans="1:14" s="2" customFormat="1" ht="18.75">
      <c r="A50" s="18">
        <v>27</v>
      </c>
      <c r="B50" s="19">
        <v>0.27762308052031925</v>
      </c>
      <c r="C50" s="19">
        <v>8.244550693761617</v>
      </c>
      <c r="D50" s="19">
        <v>6.2157528187626605</v>
      </c>
      <c r="E50" s="19">
        <v>52.3367141912055</v>
      </c>
      <c r="F50" s="19">
        <v>449.018993596747</v>
      </c>
      <c r="G50" s="19">
        <v>130.4131205803383</v>
      </c>
      <c r="H50" s="19">
        <v>16.11866059052703</v>
      </c>
      <c r="I50" s="19">
        <v>12.002729764920964</v>
      </c>
      <c r="J50" s="19">
        <v>3.8683860492903612</v>
      </c>
      <c r="K50" s="19">
        <v>1.541191446491054</v>
      </c>
      <c r="L50" s="19">
        <v>0</v>
      </c>
      <c r="M50" s="19">
        <v>0</v>
      </c>
      <c r="N50" s="19"/>
    </row>
    <row r="51" spans="1:14" s="2" customFormat="1" ht="18.75">
      <c r="A51" s="18">
        <v>28</v>
      </c>
      <c r="B51" s="19">
        <v>0.21080264271576965</v>
      </c>
      <c r="C51" s="19">
        <v>6.483969878222452</v>
      </c>
      <c r="D51" s="19">
        <v>4.995323837145795</v>
      </c>
      <c r="E51" s="19">
        <v>44.2238399731663</v>
      </c>
      <c r="F51" s="19">
        <v>6483.315871579889</v>
      </c>
      <c r="G51" s="19">
        <v>54.5400235170137</v>
      </c>
      <c r="H51" s="19">
        <v>98.91124048173985</v>
      </c>
      <c r="I51" s="19">
        <v>14.053386721782239</v>
      </c>
      <c r="J51" s="19">
        <v>3.8683860492903612</v>
      </c>
      <c r="K51" s="19">
        <v>1.0342060958458204</v>
      </c>
      <c r="L51" s="19">
        <v>0</v>
      </c>
      <c r="M51" s="19">
        <v>0</v>
      </c>
      <c r="N51" s="19"/>
    </row>
    <row r="52" spans="1:14" s="2" customFormat="1" ht="18.75">
      <c r="A52" s="18">
        <v>29</v>
      </c>
      <c r="B52" s="19">
        <v>0.27762308052031925</v>
      </c>
      <c r="C52" s="19">
        <v>9.215028174017062</v>
      </c>
      <c r="D52" s="19">
        <v>4.995323837145795</v>
      </c>
      <c r="E52" s="19">
        <v>38.912194218590884</v>
      </c>
      <c r="F52" s="19">
        <v>1109.9357990268384</v>
      </c>
      <c r="G52" s="19">
        <v>54.5400235170137</v>
      </c>
      <c r="H52" s="19">
        <v>172.24216160593323</v>
      </c>
      <c r="I52" s="19">
        <v>17.233598823531153</v>
      </c>
      <c r="J52" s="19">
        <v>2.8430834644514085</v>
      </c>
      <c r="K52" s="19">
        <v>0.8580887719139927</v>
      </c>
      <c r="L52" s="19"/>
      <c r="M52" s="19">
        <v>0</v>
      </c>
      <c r="N52" s="19"/>
    </row>
    <row r="53" spans="1:14" s="2" customFormat="1" ht="18.75">
      <c r="A53" s="18">
        <v>30</v>
      </c>
      <c r="B53" s="19">
        <v>0.27762308052031925</v>
      </c>
      <c r="C53" s="19">
        <v>7.311234046622562</v>
      </c>
      <c r="D53" s="19">
        <v>12.002729764920964</v>
      </c>
      <c r="E53" s="19">
        <v>47.890462296381806</v>
      </c>
      <c r="F53" s="19">
        <v>496.46773203596365</v>
      </c>
      <c r="G53" s="19">
        <v>46.04481977149714</v>
      </c>
      <c r="H53" s="19">
        <v>92.5396462202379</v>
      </c>
      <c r="I53" s="19">
        <v>12.002729764920964</v>
      </c>
      <c r="J53" s="19">
        <v>2.8430834644514085</v>
      </c>
      <c r="K53" s="19">
        <v>0.570501102566385</v>
      </c>
      <c r="L53" s="19"/>
      <c r="M53" s="19">
        <v>0</v>
      </c>
      <c r="N53" s="19"/>
    </row>
    <row r="54" spans="1:14" s="2" customFormat="1" ht="18.75">
      <c r="A54" s="18">
        <v>31</v>
      </c>
      <c r="B54" s="19"/>
      <c r="C54" s="19">
        <v>4.09749481532498</v>
      </c>
      <c r="D54" s="19"/>
      <c r="E54" s="19">
        <v>71.40249539550216</v>
      </c>
      <c r="F54" s="19">
        <v>333.46167429074296</v>
      </c>
      <c r="G54" s="19"/>
      <c r="H54" s="19">
        <v>52.3367141912055</v>
      </c>
      <c r="I54" s="19"/>
      <c r="J54" s="19">
        <v>3.3154767028508325</v>
      </c>
      <c r="K54" s="19">
        <v>1.0342060958458204</v>
      </c>
      <c r="L54" s="19"/>
      <c r="M54" s="19">
        <v>0</v>
      </c>
      <c r="N54" s="19"/>
    </row>
    <row r="55" spans="1:14" s="2" customFormat="1" ht="18.75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s="2" customFormat="1" ht="18.75">
      <c r="A56" s="1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5" s="2" customFormat="1" ht="18.75">
      <c r="A57" s="2" t="s">
        <v>33</v>
      </c>
      <c r="B57" s="19">
        <f aca="true" t="shared" si="0" ref="B57:M57">SUM(B22:B54)</f>
        <v>22.30465213876582</v>
      </c>
      <c r="C57" s="19">
        <f t="shared" si="0"/>
        <v>210.95207635224205</v>
      </c>
      <c r="D57" s="19">
        <f t="shared" si="0"/>
        <v>721.309981498571</v>
      </c>
      <c r="E57" s="19">
        <f t="shared" si="0"/>
        <v>4575.050130779009</v>
      </c>
      <c r="F57" s="19">
        <f t="shared" si="0"/>
        <v>35389.72701135488</v>
      </c>
      <c r="G57" s="19">
        <f t="shared" si="0"/>
        <v>14729.813487564497</v>
      </c>
      <c r="H57" s="19">
        <f t="shared" si="0"/>
        <v>1827.3762701857663</v>
      </c>
      <c r="I57" s="19">
        <f t="shared" si="0"/>
        <v>641.8889917980794</v>
      </c>
      <c r="J57" s="19">
        <f t="shared" si="0"/>
        <v>164.67212651231435</v>
      </c>
      <c r="K57" s="19">
        <f t="shared" si="0"/>
        <v>65.1088029082934</v>
      </c>
      <c r="L57" s="19">
        <f t="shared" si="0"/>
        <v>5.6078132756966115</v>
      </c>
      <c r="M57" s="19">
        <f t="shared" si="0"/>
        <v>0</v>
      </c>
      <c r="N57" s="19">
        <f>SUM(B57:M57)</f>
        <v>58353.811344368114</v>
      </c>
      <c r="O57" s="2" t="s">
        <v>34</v>
      </c>
    </row>
    <row r="58" spans="1:15" s="2" customFormat="1" ht="18.75">
      <c r="A58" s="2" t="s">
        <v>35</v>
      </c>
      <c r="B58" s="19">
        <f aca="true" t="shared" si="1" ref="B58:M58">+AVERAGE(B22:B54)</f>
        <v>0.7434884046255273</v>
      </c>
      <c r="C58" s="19">
        <f t="shared" si="1"/>
        <v>6.804905688782002</v>
      </c>
      <c r="D58" s="19">
        <f t="shared" si="1"/>
        <v>24.043666049952368</v>
      </c>
      <c r="E58" s="19">
        <f t="shared" si="1"/>
        <v>147.58226228319384</v>
      </c>
      <c r="F58" s="19">
        <f t="shared" si="1"/>
        <v>1141.60409714048</v>
      </c>
      <c r="G58" s="19">
        <f t="shared" si="1"/>
        <v>490.9937829188166</v>
      </c>
      <c r="H58" s="19">
        <f t="shared" si="1"/>
        <v>58.94762161889569</v>
      </c>
      <c r="I58" s="19">
        <f t="shared" si="1"/>
        <v>21.396299726602646</v>
      </c>
      <c r="J58" s="19">
        <f t="shared" si="1"/>
        <v>5.3120040810423985</v>
      </c>
      <c r="K58" s="19">
        <f t="shared" si="1"/>
        <v>2.100283964783658</v>
      </c>
      <c r="L58" s="19">
        <f t="shared" si="1"/>
        <v>0.20027904556059326</v>
      </c>
      <c r="M58" s="19">
        <f t="shared" si="1"/>
        <v>0</v>
      </c>
      <c r="N58" s="19">
        <f>+AVERAGE(B58:M58)</f>
        <v>158.31072424356128</v>
      </c>
      <c r="O58" s="2" t="s">
        <v>34</v>
      </c>
    </row>
    <row r="59" spans="1:15" s="2" customFormat="1" ht="18.75">
      <c r="A59" s="2" t="s">
        <v>36</v>
      </c>
      <c r="B59" s="19">
        <f aca="true" t="shared" si="2" ref="B59:M59">+MAX(B22:B54)</f>
        <v>1.8412261292802374</v>
      </c>
      <c r="C59" s="19">
        <f t="shared" si="2"/>
        <v>45.131227025876974</v>
      </c>
      <c r="D59" s="19">
        <f t="shared" si="2"/>
        <v>350.4767600925023</v>
      </c>
      <c r="E59" s="19">
        <f t="shared" si="2"/>
        <v>1452.6768823307227</v>
      </c>
      <c r="F59" s="19">
        <f t="shared" si="2"/>
        <v>7304.56857746076</v>
      </c>
      <c r="G59" s="19">
        <f t="shared" si="2"/>
        <v>4321.862710846417</v>
      </c>
      <c r="H59" s="19">
        <f t="shared" si="2"/>
        <v>439.7239215527418</v>
      </c>
      <c r="I59" s="19">
        <f t="shared" si="2"/>
        <v>40.65718170541781</v>
      </c>
      <c r="J59" s="19">
        <f t="shared" si="2"/>
        <v>10.142693497912527</v>
      </c>
      <c r="K59" s="19">
        <f t="shared" si="2"/>
        <v>3.3154767028508325</v>
      </c>
      <c r="L59" s="19">
        <f t="shared" si="2"/>
        <v>1.0342060958458204</v>
      </c>
      <c r="M59" s="19">
        <f t="shared" si="2"/>
        <v>0</v>
      </c>
      <c r="N59" s="19">
        <f>+MAX(B59:M59)</f>
        <v>7304.56857746076</v>
      </c>
      <c r="O59" s="2" t="s">
        <v>34</v>
      </c>
    </row>
    <row r="60" spans="1:15" s="2" customFormat="1" ht="18.75">
      <c r="A60" s="2" t="s">
        <v>37</v>
      </c>
      <c r="B60" s="19">
        <f aca="true" t="shared" si="3" ref="B60:M60">+MIN(B22:B54)</f>
        <v>0.21080264271576965</v>
      </c>
      <c r="C60" s="19">
        <f t="shared" si="3"/>
        <v>0.27762308052031925</v>
      </c>
      <c r="D60" s="19">
        <f t="shared" si="3"/>
        <v>2.4929945254933505</v>
      </c>
      <c r="E60" s="19">
        <f t="shared" si="3"/>
        <v>12.002729764920964</v>
      </c>
      <c r="F60" s="19">
        <f t="shared" si="3"/>
        <v>59.322806058662515</v>
      </c>
      <c r="G60" s="19">
        <f t="shared" si="3"/>
        <v>46.04481977149714</v>
      </c>
      <c r="H60" s="19">
        <f t="shared" si="3"/>
        <v>14.053386721782239</v>
      </c>
      <c r="I60" s="19">
        <f t="shared" si="3"/>
        <v>8.391470886763614</v>
      </c>
      <c r="J60" s="19">
        <f t="shared" si="3"/>
        <v>2.8430834644514085</v>
      </c>
      <c r="K60" s="19">
        <f t="shared" si="3"/>
        <v>0.570501102566385</v>
      </c>
      <c r="L60" s="19">
        <f t="shared" si="3"/>
        <v>0</v>
      </c>
      <c r="M60" s="19">
        <f t="shared" si="3"/>
        <v>0</v>
      </c>
      <c r="N60" s="19">
        <f>+MIN(B60:M60)</f>
        <v>0</v>
      </c>
      <c r="O60" s="2" t="s">
        <v>34</v>
      </c>
    </row>
    <row r="61" s="2" customFormat="1" ht="18.75">
      <c r="A61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5">
      <selection activeCell="A1" sqref="A1:IV61"/>
    </sheetView>
  </sheetViews>
  <sheetFormatPr defaultColWidth="9.140625" defaultRowHeight="21.75"/>
  <sheetData>
    <row r="1" spans="1:15" s="2" customFormat="1" ht="15.75" customHeight="1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5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2002</v>
      </c>
      <c r="H11" s="10"/>
      <c r="I11" s="11"/>
    </row>
    <row r="12" spans="2:9" s="2" customFormat="1" ht="13.5" customHeight="1">
      <c r="B12" s="4" t="s">
        <v>14</v>
      </c>
      <c r="C12" s="10"/>
      <c r="G12" s="13">
        <v>27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0.839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3" s="3" customFormat="1" ht="19.5" customHeight="1">
      <c r="A15" s="6"/>
      <c r="B15" s="6"/>
      <c r="C15" s="6"/>
      <c r="D15" s="6"/>
      <c r="E15" s="6"/>
      <c r="F15" s="6"/>
      <c r="G15" s="6"/>
      <c r="H15" s="6"/>
      <c r="M15" s="3" t="s">
        <v>55</v>
      </c>
    </row>
    <row r="16" spans="1:15" s="2" customFormat="1" ht="12" customHeight="1">
      <c r="A16" s="103" t="s">
        <v>46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2" customFormat="1" ht="12" customHeight="1">
      <c r="A17" s="103" t="s">
        <v>47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18">
        <v>1</v>
      </c>
      <c r="B22" s="19">
        <v>0.29</v>
      </c>
      <c r="C22" s="19">
        <v>0.29</v>
      </c>
      <c r="D22" s="19">
        <v>25.14</v>
      </c>
      <c r="E22" s="19">
        <v>2.83</v>
      </c>
      <c r="F22" s="19">
        <v>19.12</v>
      </c>
      <c r="G22" s="19">
        <v>64.26</v>
      </c>
      <c r="H22" s="19">
        <v>90.99</v>
      </c>
      <c r="I22" s="19">
        <v>15.93</v>
      </c>
      <c r="J22" s="19">
        <v>14.34</v>
      </c>
      <c r="K22" s="19">
        <v>7.36</v>
      </c>
      <c r="L22" s="19">
        <v>0.79</v>
      </c>
      <c r="M22" s="19">
        <v>0.79</v>
      </c>
      <c r="N22" s="19"/>
    </row>
    <row r="23" spans="1:14" s="2" customFormat="1" ht="12.75" customHeight="1">
      <c r="A23" s="18">
        <v>2</v>
      </c>
      <c r="B23" s="19">
        <v>0.29</v>
      </c>
      <c r="C23" s="19">
        <v>0.29</v>
      </c>
      <c r="D23" s="19">
        <v>19.12</v>
      </c>
      <c r="E23" s="19">
        <v>2.83</v>
      </c>
      <c r="F23" s="19">
        <v>19.12</v>
      </c>
      <c r="G23" s="19">
        <v>125.54</v>
      </c>
      <c r="H23" s="19">
        <v>71.16</v>
      </c>
      <c r="I23" s="19">
        <v>14.34</v>
      </c>
      <c r="J23" s="19">
        <v>14.34</v>
      </c>
      <c r="K23" s="19">
        <v>7.36</v>
      </c>
      <c r="L23" s="19">
        <v>0.32</v>
      </c>
      <c r="M23" s="19">
        <v>0.64</v>
      </c>
      <c r="N23" s="19"/>
    </row>
    <row r="24" spans="1:14" s="2" customFormat="1" ht="12.75" customHeight="1">
      <c r="A24" s="18">
        <v>3</v>
      </c>
      <c r="B24" s="19">
        <v>0.32</v>
      </c>
      <c r="C24" s="19">
        <v>0.26</v>
      </c>
      <c r="D24" s="19">
        <v>15.1</v>
      </c>
      <c r="E24" s="19">
        <v>3.16</v>
      </c>
      <c r="F24" s="19">
        <v>19.12</v>
      </c>
      <c r="G24" s="19">
        <v>112.85</v>
      </c>
      <c r="H24" s="19">
        <v>64.26</v>
      </c>
      <c r="I24" s="19">
        <v>16.7</v>
      </c>
      <c r="J24" s="19">
        <v>12.85</v>
      </c>
      <c r="K24" s="19">
        <v>7.36</v>
      </c>
      <c r="L24" s="19">
        <v>1.18</v>
      </c>
      <c r="M24" s="19">
        <v>0.64</v>
      </c>
      <c r="N24" s="19"/>
    </row>
    <row r="25" spans="1:14" s="2" customFormat="1" ht="12.75" customHeight="1">
      <c r="A25" s="18">
        <v>4</v>
      </c>
      <c r="B25" s="19">
        <v>0.32</v>
      </c>
      <c r="C25" s="19">
        <v>0.26</v>
      </c>
      <c r="D25" s="19">
        <v>13.59</v>
      </c>
      <c r="E25" s="19">
        <v>2.83</v>
      </c>
      <c r="F25" s="19">
        <v>181.14</v>
      </c>
      <c r="G25" s="19">
        <v>88.92</v>
      </c>
      <c r="H25" s="19">
        <v>59.16</v>
      </c>
      <c r="I25" s="19">
        <v>22.06</v>
      </c>
      <c r="J25" s="19">
        <v>12.05</v>
      </c>
      <c r="K25" s="19">
        <v>6.31</v>
      </c>
      <c r="L25" s="19">
        <v>1.56</v>
      </c>
      <c r="M25" s="19">
        <v>0.79</v>
      </c>
      <c r="N25" s="19"/>
    </row>
    <row r="26" spans="1:14" s="2" customFormat="1" ht="12.75" customHeight="1">
      <c r="A26" s="18">
        <v>5</v>
      </c>
      <c r="B26" s="19">
        <v>0.26</v>
      </c>
      <c r="C26" s="19">
        <v>0.32</v>
      </c>
      <c r="D26" s="19">
        <v>14.34</v>
      </c>
      <c r="E26" s="19">
        <v>4.25</v>
      </c>
      <c r="F26" s="19">
        <v>122.8</v>
      </c>
      <c r="G26" s="19">
        <v>76.67</v>
      </c>
      <c r="H26" s="19">
        <v>52.57</v>
      </c>
      <c r="I26" s="19">
        <v>19.12</v>
      </c>
      <c r="J26" s="19">
        <v>11.32</v>
      </c>
      <c r="K26" s="19">
        <v>6.31</v>
      </c>
      <c r="L26" s="19">
        <v>2.13</v>
      </c>
      <c r="M26" s="19">
        <v>0.64</v>
      </c>
      <c r="N26" s="19"/>
    </row>
    <row r="27" spans="1:14" s="2" customFormat="1" ht="12.75" customHeight="1">
      <c r="A27" s="18">
        <v>6</v>
      </c>
      <c r="B27" s="19">
        <v>0.2</v>
      </c>
      <c r="C27" s="19">
        <v>0.26</v>
      </c>
      <c r="D27" s="19">
        <v>15.93</v>
      </c>
      <c r="E27" s="19">
        <v>4.25</v>
      </c>
      <c r="F27" s="19">
        <v>49.28</v>
      </c>
      <c r="G27" s="19">
        <v>237.03</v>
      </c>
      <c r="H27" s="19">
        <v>49.28</v>
      </c>
      <c r="I27" s="19">
        <v>17.48</v>
      </c>
      <c r="J27" s="19">
        <v>9.6</v>
      </c>
      <c r="K27" s="19">
        <v>6.31</v>
      </c>
      <c r="L27" s="19">
        <v>2.13</v>
      </c>
      <c r="M27" s="19">
        <v>0.64</v>
      </c>
      <c r="N27" s="19"/>
    </row>
    <row r="28" spans="1:14" s="2" customFormat="1" ht="12.75" customHeight="1">
      <c r="A28" s="18">
        <v>7</v>
      </c>
      <c r="B28" s="19">
        <v>0.11</v>
      </c>
      <c r="C28" s="19">
        <v>0.17</v>
      </c>
      <c r="D28" s="19">
        <v>15.1</v>
      </c>
      <c r="E28" s="19">
        <v>4.25</v>
      </c>
      <c r="F28" s="19">
        <v>29.28</v>
      </c>
      <c r="G28" s="19">
        <v>128.29</v>
      </c>
      <c r="H28" s="19">
        <v>47.65</v>
      </c>
      <c r="I28" s="19">
        <v>17.48</v>
      </c>
      <c r="J28" s="19">
        <v>9.6</v>
      </c>
      <c r="K28" s="19">
        <v>6.31</v>
      </c>
      <c r="L28" s="19">
        <v>1.73</v>
      </c>
      <c r="M28" s="19">
        <v>0.98</v>
      </c>
      <c r="N28" s="19"/>
    </row>
    <row r="29" spans="1:14" s="2" customFormat="1" ht="12.75" customHeight="1">
      <c r="A29" s="18">
        <v>8</v>
      </c>
      <c r="B29" s="19">
        <v>0.09</v>
      </c>
      <c r="C29" s="19">
        <v>0.17</v>
      </c>
      <c r="D29" s="19">
        <v>15.1</v>
      </c>
      <c r="E29" s="19">
        <v>3.85</v>
      </c>
      <c r="F29" s="19">
        <v>25.14</v>
      </c>
      <c r="G29" s="19">
        <v>84.8</v>
      </c>
      <c r="H29" s="19">
        <v>38.83</v>
      </c>
      <c r="I29" s="19">
        <v>15.1</v>
      </c>
      <c r="J29" s="19">
        <v>9.02</v>
      </c>
      <c r="K29" s="19">
        <v>6.31</v>
      </c>
      <c r="L29" s="19">
        <v>1.73</v>
      </c>
      <c r="M29" s="19">
        <v>0.32</v>
      </c>
      <c r="N29" s="19"/>
    </row>
    <row r="30" spans="1:14" s="2" customFormat="1" ht="12.75" customHeight="1">
      <c r="A30" s="18">
        <v>9</v>
      </c>
      <c r="B30" s="19">
        <v>0.04</v>
      </c>
      <c r="C30" s="19">
        <v>0.17</v>
      </c>
      <c r="D30" s="19">
        <v>17.48</v>
      </c>
      <c r="E30" s="19">
        <v>3.85</v>
      </c>
      <c r="F30" s="19">
        <v>22.06</v>
      </c>
      <c r="G30" s="19">
        <v>857.12</v>
      </c>
      <c r="H30" s="19">
        <v>31.64</v>
      </c>
      <c r="I30" s="19">
        <v>15.1</v>
      </c>
      <c r="J30" s="19">
        <v>9.02</v>
      </c>
      <c r="K30" s="19">
        <v>6.31</v>
      </c>
      <c r="L30" s="19">
        <v>1.73</v>
      </c>
      <c r="M30" s="19">
        <v>0.32</v>
      </c>
      <c r="N30" s="19"/>
    </row>
    <row r="31" spans="1:14" s="2" customFormat="1" ht="12.75" customHeight="1">
      <c r="A31" s="18">
        <v>10</v>
      </c>
      <c r="B31" s="19">
        <v>0.04</v>
      </c>
      <c r="C31" s="19">
        <v>0.17</v>
      </c>
      <c r="D31" s="19">
        <v>19.12</v>
      </c>
      <c r="E31" s="19">
        <v>3.85</v>
      </c>
      <c r="F31" s="19">
        <v>19.12</v>
      </c>
      <c r="G31" s="19">
        <v>569.66</v>
      </c>
      <c r="H31" s="19">
        <v>28.22</v>
      </c>
      <c r="I31" s="19">
        <v>15.1</v>
      </c>
      <c r="J31" s="19">
        <v>8.44</v>
      </c>
      <c r="K31" s="19">
        <v>5.77</v>
      </c>
      <c r="L31" s="19">
        <v>1.56</v>
      </c>
      <c r="M31" s="19">
        <v>0.17</v>
      </c>
      <c r="N31" s="19"/>
    </row>
    <row r="32" spans="1:14" s="2" customFormat="1" ht="9.75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2" customFormat="1" ht="12.75" customHeight="1">
      <c r="A33" s="18">
        <v>11</v>
      </c>
      <c r="B33" s="19">
        <v>0.23</v>
      </c>
      <c r="C33" s="19">
        <v>0.2</v>
      </c>
      <c r="D33" s="19">
        <v>28.22</v>
      </c>
      <c r="E33" s="19">
        <v>4.98</v>
      </c>
      <c r="F33" s="19">
        <v>15.1</v>
      </c>
      <c r="G33" s="19">
        <v>171.54</v>
      </c>
      <c r="H33" s="19">
        <v>26.18</v>
      </c>
      <c r="I33" s="19">
        <v>13.59</v>
      </c>
      <c r="J33" s="19">
        <v>8.44</v>
      </c>
      <c r="K33" s="19">
        <v>4.98</v>
      </c>
      <c r="L33" s="19">
        <v>0.79</v>
      </c>
      <c r="M33" s="19">
        <v>0.2</v>
      </c>
      <c r="N33" s="19"/>
    </row>
    <row r="34" spans="1:14" s="2" customFormat="1" ht="12.75" customHeight="1">
      <c r="A34" s="18">
        <v>12</v>
      </c>
      <c r="B34" s="19">
        <v>0.2</v>
      </c>
      <c r="C34" s="19">
        <v>0.2</v>
      </c>
      <c r="D34" s="19">
        <v>34.03</v>
      </c>
      <c r="E34" s="19">
        <v>4.61</v>
      </c>
      <c r="F34" s="19">
        <v>12.85</v>
      </c>
      <c r="G34" s="19">
        <v>168.55</v>
      </c>
      <c r="H34" s="19">
        <v>21.11</v>
      </c>
      <c r="I34" s="19">
        <v>12.05</v>
      </c>
      <c r="J34" s="19">
        <v>7.36</v>
      </c>
      <c r="K34" s="19">
        <v>4.61</v>
      </c>
      <c r="L34" s="19">
        <v>1.35</v>
      </c>
      <c r="M34" s="19">
        <v>0.26</v>
      </c>
      <c r="N34" s="19"/>
    </row>
    <row r="35" spans="1:14" s="2" customFormat="1" ht="12.75" customHeight="1">
      <c r="A35" s="18">
        <v>13</v>
      </c>
      <c r="B35" s="19">
        <v>0.26</v>
      </c>
      <c r="C35" s="19">
        <v>19.12</v>
      </c>
      <c r="D35" s="19">
        <v>22.06</v>
      </c>
      <c r="E35" s="19">
        <v>4.61</v>
      </c>
      <c r="F35" s="19">
        <v>11.32</v>
      </c>
      <c r="G35" s="19">
        <v>133.82</v>
      </c>
      <c r="H35" s="19">
        <v>18.33</v>
      </c>
      <c r="I35" s="19">
        <v>12.05</v>
      </c>
      <c r="J35" s="19">
        <v>7.36</v>
      </c>
      <c r="K35" s="19">
        <v>3.85</v>
      </c>
      <c r="L35" s="19">
        <v>1.35</v>
      </c>
      <c r="M35" s="19">
        <v>0.23</v>
      </c>
      <c r="N35" s="19"/>
    </row>
    <row r="36" spans="1:14" s="2" customFormat="1" ht="12.75" customHeight="1">
      <c r="A36" s="18">
        <v>14</v>
      </c>
      <c r="B36" s="19">
        <v>0.26</v>
      </c>
      <c r="C36" s="19">
        <v>40.11</v>
      </c>
      <c r="D36" s="19">
        <v>15.93</v>
      </c>
      <c r="E36" s="19">
        <v>4.25</v>
      </c>
      <c r="F36" s="19">
        <v>10.72</v>
      </c>
      <c r="G36" s="19">
        <v>120.07</v>
      </c>
      <c r="H36" s="19">
        <v>19.12</v>
      </c>
      <c r="I36" s="19">
        <v>11.32</v>
      </c>
      <c r="J36" s="19">
        <v>6.31</v>
      </c>
      <c r="K36" s="19">
        <v>3.16</v>
      </c>
      <c r="L36" s="19">
        <v>1.35</v>
      </c>
      <c r="M36" s="19">
        <v>1.18</v>
      </c>
      <c r="N36" s="19"/>
    </row>
    <row r="37" spans="1:14" s="2" customFormat="1" ht="12.75" customHeight="1">
      <c r="A37" s="18">
        <v>15</v>
      </c>
      <c r="B37" s="19">
        <v>0.2</v>
      </c>
      <c r="C37" s="19">
        <v>20.11</v>
      </c>
      <c r="D37" s="19">
        <v>14.34</v>
      </c>
      <c r="E37" s="19">
        <v>3.85</v>
      </c>
      <c r="F37" s="19">
        <v>9.6</v>
      </c>
      <c r="G37" s="19">
        <v>112.85</v>
      </c>
      <c r="H37" s="19">
        <v>16.7</v>
      </c>
      <c r="I37" s="19">
        <v>11.32</v>
      </c>
      <c r="J37" s="19">
        <v>6.31</v>
      </c>
      <c r="K37" s="19">
        <v>3.16</v>
      </c>
      <c r="L37" s="19">
        <v>1.56</v>
      </c>
      <c r="M37" s="19">
        <v>6.31</v>
      </c>
      <c r="N37" s="19"/>
    </row>
    <row r="38" spans="1:14" s="2" customFormat="1" ht="12.75" customHeight="1">
      <c r="A38" s="18">
        <v>16</v>
      </c>
      <c r="B38" s="19">
        <v>0.2</v>
      </c>
      <c r="C38" s="19">
        <v>40.11</v>
      </c>
      <c r="D38" s="19">
        <v>14.34</v>
      </c>
      <c r="E38" s="19">
        <v>3.85</v>
      </c>
      <c r="F38" s="19">
        <v>8.44</v>
      </c>
      <c r="G38" s="19">
        <v>388.01</v>
      </c>
      <c r="H38" s="19">
        <v>16.7</v>
      </c>
      <c r="I38" s="19">
        <v>11.32</v>
      </c>
      <c r="J38" s="19">
        <v>4.98</v>
      </c>
      <c r="K38" s="19">
        <v>3.16</v>
      </c>
      <c r="L38" s="19">
        <v>1.56</v>
      </c>
      <c r="M38" s="19">
        <v>8.44</v>
      </c>
      <c r="N38" s="19"/>
    </row>
    <row r="39" spans="1:14" s="2" customFormat="1" ht="12.75" customHeight="1">
      <c r="A39" s="18">
        <v>17</v>
      </c>
      <c r="B39" s="19">
        <v>0.17</v>
      </c>
      <c r="C39" s="19">
        <v>422.27</v>
      </c>
      <c r="D39" s="19">
        <v>10.72</v>
      </c>
      <c r="E39" s="19">
        <v>3.85</v>
      </c>
      <c r="F39" s="19">
        <v>5.77</v>
      </c>
      <c r="G39" s="19">
        <v>204.57</v>
      </c>
      <c r="H39" s="19">
        <v>16.7</v>
      </c>
      <c r="I39" s="19">
        <v>13.59</v>
      </c>
      <c r="J39" s="19">
        <v>4.61</v>
      </c>
      <c r="K39" s="19">
        <v>4.61</v>
      </c>
      <c r="L39" s="19">
        <v>2.45</v>
      </c>
      <c r="M39" s="19">
        <v>2.83</v>
      </c>
      <c r="N39" s="19"/>
    </row>
    <row r="40" spans="1:14" s="2" customFormat="1" ht="12.75" customHeight="1">
      <c r="A40" s="18">
        <v>18</v>
      </c>
      <c r="B40" s="19">
        <v>0.2</v>
      </c>
      <c r="C40" s="19">
        <v>76.67</v>
      </c>
      <c r="D40" s="19">
        <v>10.19</v>
      </c>
      <c r="E40" s="19">
        <v>3.85</v>
      </c>
      <c r="F40" s="19">
        <v>19.12</v>
      </c>
      <c r="G40" s="19">
        <v>187.78</v>
      </c>
      <c r="H40" s="19">
        <v>16.7</v>
      </c>
      <c r="I40" s="19">
        <v>13.59</v>
      </c>
      <c r="J40" s="19">
        <v>4.61</v>
      </c>
      <c r="K40" s="19">
        <v>4.61</v>
      </c>
      <c r="L40" s="19">
        <v>1.95</v>
      </c>
      <c r="M40" s="19">
        <v>2.83</v>
      </c>
      <c r="N40" s="19"/>
    </row>
    <row r="41" spans="1:14" s="2" customFormat="1" ht="12.75" customHeight="1">
      <c r="A41" s="18">
        <v>19</v>
      </c>
      <c r="B41" s="19">
        <v>0.2</v>
      </c>
      <c r="C41" s="19">
        <v>44.5</v>
      </c>
      <c r="D41" s="19">
        <v>9.02</v>
      </c>
      <c r="E41" s="19">
        <v>3.85</v>
      </c>
      <c r="F41" s="19">
        <v>34.03</v>
      </c>
      <c r="G41" s="19">
        <v>248.51</v>
      </c>
      <c r="H41" s="19">
        <v>15.93</v>
      </c>
      <c r="I41" s="19">
        <v>19.12</v>
      </c>
      <c r="J41" s="19">
        <v>4.25</v>
      </c>
      <c r="K41" s="19">
        <v>0.79</v>
      </c>
      <c r="L41" s="19">
        <v>2.13</v>
      </c>
      <c r="M41" s="19">
        <v>2.13</v>
      </c>
      <c r="N41" s="19"/>
    </row>
    <row r="42" spans="1:14" s="2" customFormat="1" ht="12.75" customHeight="1">
      <c r="A42" s="18">
        <v>20</v>
      </c>
      <c r="B42" s="19">
        <v>0.17</v>
      </c>
      <c r="C42" s="19">
        <v>42.9</v>
      </c>
      <c r="D42" s="19">
        <v>8.44</v>
      </c>
      <c r="E42" s="19">
        <v>4.61</v>
      </c>
      <c r="F42" s="19">
        <v>36.38</v>
      </c>
      <c r="G42" s="19">
        <v>177.83</v>
      </c>
      <c r="H42" s="19">
        <v>15.93</v>
      </c>
      <c r="I42" s="19">
        <v>15.1</v>
      </c>
      <c r="J42" s="19">
        <v>4.25</v>
      </c>
      <c r="K42" s="19">
        <v>0.46</v>
      </c>
      <c r="L42" s="19">
        <v>2.13</v>
      </c>
      <c r="M42" s="19">
        <v>1.95</v>
      </c>
      <c r="N42" s="19"/>
    </row>
    <row r="43" spans="1:14" s="2" customFormat="1" ht="9.75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2" customFormat="1" ht="12.75" customHeight="1">
      <c r="A44" s="18">
        <v>21</v>
      </c>
      <c r="B44" s="19">
        <v>0.17</v>
      </c>
      <c r="C44" s="19">
        <v>25.14</v>
      </c>
      <c r="D44" s="19">
        <v>7.36</v>
      </c>
      <c r="E44" s="19">
        <v>6.81</v>
      </c>
      <c r="F44" s="19">
        <v>24.1</v>
      </c>
      <c r="G44" s="19">
        <v>171.54</v>
      </c>
      <c r="H44" s="19">
        <v>15.1</v>
      </c>
      <c r="I44" s="19">
        <v>13.59</v>
      </c>
      <c r="J44" s="19">
        <v>3.85</v>
      </c>
      <c r="K44" s="19">
        <v>0.79</v>
      </c>
      <c r="L44" s="19">
        <v>0.98</v>
      </c>
      <c r="M44" s="19">
        <v>1.56</v>
      </c>
      <c r="N44" s="19"/>
    </row>
    <row r="45" spans="1:14" s="2" customFormat="1" ht="12.75" customHeight="1">
      <c r="A45" s="18">
        <v>22</v>
      </c>
      <c r="B45" s="19">
        <v>0.17</v>
      </c>
      <c r="C45" s="19">
        <v>17.48</v>
      </c>
      <c r="D45" s="19">
        <v>6.31</v>
      </c>
      <c r="E45" s="19">
        <v>41.31</v>
      </c>
      <c r="F45" s="19">
        <v>52.57</v>
      </c>
      <c r="G45" s="19">
        <v>233.36</v>
      </c>
      <c r="H45" s="19">
        <v>15.1</v>
      </c>
      <c r="I45" s="19">
        <v>11.32</v>
      </c>
      <c r="J45" s="19">
        <v>3.16</v>
      </c>
      <c r="K45" s="19">
        <v>0.64</v>
      </c>
      <c r="L45" s="19">
        <v>0.26</v>
      </c>
      <c r="M45" s="19">
        <v>1.18</v>
      </c>
      <c r="N45" s="19"/>
    </row>
    <row r="46" spans="1:14" s="2" customFormat="1" ht="12.75" customHeight="1">
      <c r="A46" s="18">
        <v>23</v>
      </c>
      <c r="B46" s="19">
        <v>0.29</v>
      </c>
      <c r="C46" s="19">
        <v>15.1</v>
      </c>
      <c r="D46" s="19">
        <v>5.4</v>
      </c>
      <c r="E46" s="19">
        <v>32.8</v>
      </c>
      <c r="F46" s="19">
        <v>446.07</v>
      </c>
      <c r="G46" s="19">
        <v>44.5</v>
      </c>
      <c r="H46" s="19">
        <v>15.1</v>
      </c>
      <c r="I46" s="19">
        <v>11.32</v>
      </c>
      <c r="J46" s="19">
        <v>3.16</v>
      </c>
      <c r="K46" s="19">
        <v>0.64</v>
      </c>
      <c r="L46" s="19">
        <v>0.26</v>
      </c>
      <c r="M46" s="19">
        <v>1.18</v>
      </c>
      <c r="N46" s="19"/>
    </row>
    <row r="47" spans="1:14" s="2" customFormat="1" ht="12.75" customHeight="1">
      <c r="A47" s="18">
        <v>24</v>
      </c>
      <c r="B47" s="19">
        <v>0.29</v>
      </c>
      <c r="C47" s="19">
        <v>10.72</v>
      </c>
      <c r="D47" s="19">
        <v>4.61</v>
      </c>
      <c r="E47" s="19">
        <v>18.33</v>
      </c>
      <c r="F47" s="19">
        <v>299.99</v>
      </c>
      <c r="G47" s="19">
        <v>204.57</v>
      </c>
      <c r="H47" s="19">
        <v>103.94</v>
      </c>
      <c r="I47" s="19">
        <v>15.1</v>
      </c>
      <c r="J47" s="19">
        <v>3.16</v>
      </c>
      <c r="K47" s="19">
        <v>0.64</v>
      </c>
      <c r="L47" s="19">
        <v>0.23</v>
      </c>
      <c r="M47" s="19">
        <v>6.81</v>
      </c>
      <c r="N47" s="19"/>
    </row>
    <row r="48" spans="1:14" s="2" customFormat="1" ht="12.75" customHeight="1">
      <c r="A48" s="18">
        <v>25</v>
      </c>
      <c r="B48" s="19">
        <v>0.26</v>
      </c>
      <c r="C48" s="19">
        <v>7.36</v>
      </c>
      <c r="D48" s="19">
        <v>3.5</v>
      </c>
      <c r="E48" s="19">
        <v>5.77</v>
      </c>
      <c r="F48" s="19">
        <v>142.18</v>
      </c>
      <c r="G48" s="19">
        <v>80.71</v>
      </c>
      <c r="H48" s="19">
        <v>37.64</v>
      </c>
      <c r="I48" s="19">
        <v>17.48</v>
      </c>
      <c r="J48" s="19">
        <v>3.85</v>
      </c>
      <c r="K48" s="19">
        <v>0.79</v>
      </c>
      <c r="L48" s="19">
        <v>0.23</v>
      </c>
      <c r="M48" s="19">
        <v>2.45</v>
      </c>
      <c r="N48" s="19"/>
    </row>
    <row r="49" spans="1:14" s="2" customFormat="1" ht="12.75" customHeight="1">
      <c r="A49" s="18">
        <v>26</v>
      </c>
      <c r="B49" s="19">
        <v>0.26</v>
      </c>
      <c r="C49" s="19">
        <v>304.68</v>
      </c>
      <c r="D49" s="19">
        <v>3.16</v>
      </c>
      <c r="E49" s="19">
        <v>7.36</v>
      </c>
      <c r="F49" s="19">
        <v>128.29</v>
      </c>
      <c r="G49" s="19">
        <v>60.85</v>
      </c>
      <c r="H49" s="19">
        <v>40.11</v>
      </c>
      <c r="I49" s="19">
        <v>15.1</v>
      </c>
      <c r="J49" s="19">
        <v>65.97</v>
      </c>
      <c r="K49" s="19">
        <v>0.79</v>
      </c>
      <c r="L49" s="19">
        <v>0.26</v>
      </c>
      <c r="M49" s="19">
        <v>3.16</v>
      </c>
      <c r="N49" s="19"/>
    </row>
    <row r="50" spans="1:14" s="2" customFormat="1" ht="12.75" customHeight="1">
      <c r="A50" s="18">
        <v>27</v>
      </c>
      <c r="B50" s="19">
        <v>0.14</v>
      </c>
      <c r="C50" s="19">
        <v>576.92</v>
      </c>
      <c r="D50" s="19">
        <v>3.85</v>
      </c>
      <c r="E50" s="19">
        <v>8.44</v>
      </c>
      <c r="F50" s="19">
        <v>52.57</v>
      </c>
      <c r="G50" s="19">
        <v>41.31</v>
      </c>
      <c r="H50" s="19">
        <v>36.38</v>
      </c>
      <c r="I50" s="19">
        <v>24.1</v>
      </c>
      <c r="J50" s="19">
        <v>41.31</v>
      </c>
      <c r="K50" s="19">
        <v>0.64</v>
      </c>
      <c r="L50" s="19">
        <v>0.32</v>
      </c>
      <c r="M50" s="19">
        <v>2.13</v>
      </c>
      <c r="N50" s="19"/>
    </row>
    <row r="51" spans="1:14" s="2" customFormat="1" ht="12.75" customHeight="1">
      <c r="A51" s="18">
        <v>28</v>
      </c>
      <c r="B51" s="19">
        <v>0.2</v>
      </c>
      <c r="C51" s="19">
        <v>82.75</v>
      </c>
      <c r="D51" s="19">
        <v>3.16</v>
      </c>
      <c r="E51" s="19">
        <v>8.44</v>
      </c>
      <c r="F51" s="19">
        <v>237.03</v>
      </c>
      <c r="G51" s="19">
        <v>41.31</v>
      </c>
      <c r="H51" s="19">
        <v>35.21</v>
      </c>
      <c r="I51" s="19">
        <v>44.5</v>
      </c>
      <c r="J51" s="19">
        <v>17.48</v>
      </c>
      <c r="K51" s="19">
        <v>0.32</v>
      </c>
      <c r="L51" s="19">
        <v>0.64</v>
      </c>
      <c r="M51" s="19">
        <v>2.13</v>
      </c>
      <c r="N51" s="19"/>
    </row>
    <row r="52" spans="1:14" s="2" customFormat="1" ht="12.75" customHeight="1">
      <c r="A52" s="18">
        <v>29</v>
      </c>
      <c r="B52" s="19">
        <v>0.29</v>
      </c>
      <c r="C52" s="19">
        <v>64.26</v>
      </c>
      <c r="D52" s="19">
        <v>3.85</v>
      </c>
      <c r="E52" s="19">
        <v>9.02</v>
      </c>
      <c r="F52" s="19">
        <v>115.1</v>
      </c>
      <c r="G52" s="19">
        <v>244.4</v>
      </c>
      <c r="H52" s="19">
        <v>29.28</v>
      </c>
      <c r="I52" s="19">
        <v>25.14</v>
      </c>
      <c r="J52" s="19">
        <v>12.05</v>
      </c>
      <c r="K52" s="19">
        <v>0.64</v>
      </c>
      <c r="L52" s="19"/>
      <c r="M52" s="19">
        <v>1.73</v>
      </c>
      <c r="N52" s="19"/>
    </row>
    <row r="53" spans="1:14" s="2" customFormat="1" ht="12.75" customHeight="1">
      <c r="A53" s="18">
        <v>30</v>
      </c>
      <c r="B53" s="19">
        <v>0.32</v>
      </c>
      <c r="C53" s="19">
        <v>44.5</v>
      </c>
      <c r="D53" s="19">
        <v>3.16</v>
      </c>
      <c r="E53" s="19">
        <v>233.36</v>
      </c>
      <c r="F53" s="19">
        <v>99.53</v>
      </c>
      <c r="G53" s="19">
        <v>69.42</v>
      </c>
      <c r="H53" s="19">
        <v>24.1</v>
      </c>
      <c r="I53" s="19">
        <v>18.33</v>
      </c>
      <c r="J53" s="19">
        <v>10.19</v>
      </c>
      <c r="K53" s="19">
        <v>0.32</v>
      </c>
      <c r="L53" s="19"/>
      <c r="M53" s="19">
        <v>3.5</v>
      </c>
      <c r="N53" s="19"/>
    </row>
    <row r="54" spans="1:14" s="2" customFormat="1" ht="12.75" customHeight="1">
      <c r="A54" s="18">
        <v>31</v>
      </c>
      <c r="B54" s="19"/>
      <c r="C54" s="19">
        <v>38.83</v>
      </c>
      <c r="D54" s="19"/>
      <c r="E54" s="19">
        <v>40.11</v>
      </c>
      <c r="F54" s="19">
        <v>95.16</v>
      </c>
      <c r="G54" s="19"/>
      <c r="H54" s="19">
        <v>22.06</v>
      </c>
      <c r="I54" s="19"/>
      <c r="J54" s="19">
        <v>8.44</v>
      </c>
      <c r="K54" s="19">
        <v>0.32</v>
      </c>
      <c r="L54" s="19"/>
      <c r="M54" s="19">
        <v>1.73</v>
      </c>
      <c r="N54" s="19"/>
    </row>
    <row r="55" spans="1:14" s="2" customFormat="1" ht="4.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s="2" customFormat="1" ht="4.5" customHeight="1">
      <c r="A56" s="1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5" s="2" customFormat="1" ht="13.5" customHeight="1">
      <c r="A57" s="2" t="s">
        <v>33</v>
      </c>
      <c r="B57" s="19">
        <f aca="true" t="shared" si="0" ref="B57:M57">SUM(B22:B54)</f>
        <v>6.44</v>
      </c>
      <c r="C57" s="19">
        <f t="shared" si="0"/>
        <v>1896.2899999999997</v>
      </c>
      <c r="D57" s="19">
        <f t="shared" si="0"/>
        <v>381.6700000000001</v>
      </c>
      <c r="E57" s="19">
        <f t="shared" si="0"/>
        <v>490.01000000000005</v>
      </c>
      <c r="F57" s="19">
        <f t="shared" si="0"/>
        <v>2362.1000000000004</v>
      </c>
      <c r="G57" s="19">
        <f t="shared" si="0"/>
        <v>5450.640000000001</v>
      </c>
      <c r="H57" s="19">
        <f t="shared" si="0"/>
        <v>1091.18</v>
      </c>
      <c r="I57" s="19">
        <f t="shared" si="0"/>
        <v>497.44000000000005</v>
      </c>
      <c r="J57" s="19">
        <f t="shared" si="0"/>
        <v>341.68</v>
      </c>
      <c r="K57" s="19">
        <f t="shared" si="0"/>
        <v>105.63</v>
      </c>
      <c r="L57" s="19">
        <f t="shared" si="0"/>
        <v>34.65999999999999</v>
      </c>
      <c r="M57" s="19">
        <f t="shared" si="0"/>
        <v>59.85000000000001</v>
      </c>
      <c r="N57" s="19">
        <f>SUM(B57:M57)</f>
        <v>12717.590000000002</v>
      </c>
      <c r="O57" s="2" t="s">
        <v>34</v>
      </c>
    </row>
    <row r="58" spans="1:15" s="2" customFormat="1" ht="13.5" customHeight="1">
      <c r="A58" s="2" t="s">
        <v>35</v>
      </c>
      <c r="B58" s="19">
        <f aca="true" t="shared" si="1" ref="B58:M58">+AVERAGE(B22:B54)</f>
        <v>0.21466666666666667</v>
      </c>
      <c r="C58" s="19">
        <f t="shared" si="1"/>
        <v>61.17064516129032</v>
      </c>
      <c r="D58" s="19">
        <f t="shared" si="1"/>
        <v>12.722333333333335</v>
      </c>
      <c r="E58" s="19">
        <f t="shared" si="1"/>
        <v>15.806774193548389</v>
      </c>
      <c r="F58" s="19">
        <f t="shared" si="1"/>
        <v>76.19677419354839</v>
      </c>
      <c r="G58" s="19">
        <f t="shared" si="1"/>
        <v>181.68800000000005</v>
      </c>
      <c r="H58" s="19">
        <f t="shared" si="1"/>
        <v>35.19935483870968</v>
      </c>
      <c r="I58" s="19">
        <f t="shared" si="1"/>
        <v>16.581333333333337</v>
      </c>
      <c r="J58" s="19">
        <f t="shared" si="1"/>
        <v>11.021935483870967</v>
      </c>
      <c r="K58" s="19">
        <f t="shared" si="1"/>
        <v>3.4074193548387095</v>
      </c>
      <c r="L58" s="19">
        <f t="shared" si="1"/>
        <v>1.2378571428571425</v>
      </c>
      <c r="M58" s="19">
        <f t="shared" si="1"/>
        <v>1.9306451612903228</v>
      </c>
      <c r="N58" s="19">
        <v>34.84</v>
      </c>
      <c r="O58" s="2" t="s">
        <v>34</v>
      </c>
    </row>
    <row r="59" spans="1:15" s="2" customFormat="1" ht="13.5" customHeight="1">
      <c r="A59" s="2" t="s">
        <v>36</v>
      </c>
      <c r="B59" s="19">
        <f aca="true" t="shared" si="2" ref="B59:M59">+MAX(B22:B54)</f>
        <v>0.32</v>
      </c>
      <c r="C59" s="19">
        <f t="shared" si="2"/>
        <v>576.92</v>
      </c>
      <c r="D59" s="19">
        <f t="shared" si="2"/>
        <v>34.03</v>
      </c>
      <c r="E59" s="19">
        <f t="shared" si="2"/>
        <v>233.36</v>
      </c>
      <c r="F59" s="19">
        <f t="shared" si="2"/>
        <v>446.07</v>
      </c>
      <c r="G59" s="19">
        <f t="shared" si="2"/>
        <v>857.12</v>
      </c>
      <c r="H59" s="19">
        <f t="shared" si="2"/>
        <v>103.94</v>
      </c>
      <c r="I59" s="19">
        <f t="shared" si="2"/>
        <v>44.5</v>
      </c>
      <c r="J59" s="19">
        <f t="shared" si="2"/>
        <v>65.97</v>
      </c>
      <c r="K59" s="19">
        <f t="shared" si="2"/>
        <v>7.36</v>
      </c>
      <c r="L59" s="19">
        <f t="shared" si="2"/>
        <v>2.45</v>
      </c>
      <c r="M59" s="19">
        <f t="shared" si="2"/>
        <v>8.44</v>
      </c>
      <c r="N59" s="19">
        <f>+MAX(B59:M59)</f>
        <v>857.12</v>
      </c>
      <c r="O59" s="2" t="s">
        <v>34</v>
      </c>
    </row>
    <row r="60" spans="1:15" s="2" customFormat="1" ht="13.5" customHeight="1">
      <c r="A60" s="2" t="s">
        <v>37</v>
      </c>
      <c r="B60" s="19">
        <f aca="true" t="shared" si="3" ref="B60:M60">+MIN(B22:B54)</f>
        <v>0.04</v>
      </c>
      <c r="C60" s="19">
        <f t="shared" si="3"/>
        <v>0.17</v>
      </c>
      <c r="D60" s="19">
        <f t="shared" si="3"/>
        <v>3.16</v>
      </c>
      <c r="E60" s="19">
        <f t="shared" si="3"/>
        <v>2.83</v>
      </c>
      <c r="F60" s="19">
        <f t="shared" si="3"/>
        <v>5.77</v>
      </c>
      <c r="G60" s="19">
        <f t="shared" si="3"/>
        <v>41.31</v>
      </c>
      <c r="H60" s="19">
        <f t="shared" si="3"/>
        <v>15.1</v>
      </c>
      <c r="I60" s="19">
        <f t="shared" si="3"/>
        <v>11.32</v>
      </c>
      <c r="J60" s="19">
        <f t="shared" si="3"/>
        <v>3.16</v>
      </c>
      <c r="K60" s="19">
        <f t="shared" si="3"/>
        <v>0.32</v>
      </c>
      <c r="L60" s="19">
        <f t="shared" si="3"/>
        <v>0.23</v>
      </c>
      <c r="M60" s="19">
        <f t="shared" si="3"/>
        <v>0.17</v>
      </c>
      <c r="N60" s="19">
        <f>+MIN(B60:M60)</f>
        <v>0.04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5">
      <selection activeCell="L57" sqref="L57"/>
    </sheetView>
  </sheetViews>
  <sheetFormatPr defaultColWidth="9.140625" defaultRowHeight="21.75"/>
  <sheetData>
    <row r="1" spans="1:15" s="2" customFormat="1" ht="15.75" customHeight="1">
      <c r="A1" s="104" t="s">
        <v>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5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2003</v>
      </c>
      <c r="H11" s="10"/>
      <c r="I11" s="11"/>
    </row>
    <row r="12" spans="2:9" s="2" customFormat="1" ht="13.5" customHeight="1">
      <c r="B12" s="4" t="s">
        <v>14</v>
      </c>
      <c r="C12" s="10"/>
      <c r="G12" s="13">
        <v>28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0.9498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3" s="3" customFormat="1" ht="19.5" customHeight="1">
      <c r="A15" s="6"/>
      <c r="B15" s="6"/>
      <c r="C15" s="6"/>
      <c r="D15" s="6"/>
      <c r="E15" s="6"/>
      <c r="F15" s="6"/>
      <c r="G15" s="6"/>
      <c r="H15" s="6"/>
      <c r="M15" s="3" t="s">
        <v>57</v>
      </c>
    </row>
    <row r="16" spans="1:15" s="2" customFormat="1" ht="12" customHeight="1">
      <c r="A16" s="103" t="s">
        <v>42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2" customFormat="1" ht="12" customHeight="1">
      <c r="A17" s="103" t="s">
        <v>43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18">
        <v>1</v>
      </c>
      <c r="B22" s="29">
        <v>3</v>
      </c>
      <c r="C22" s="29">
        <v>7</v>
      </c>
      <c r="D22" s="29">
        <v>22</v>
      </c>
      <c r="E22" s="29">
        <v>16</v>
      </c>
      <c r="F22" s="29">
        <v>46</v>
      </c>
      <c r="G22" s="29">
        <v>54</v>
      </c>
      <c r="H22" s="29">
        <v>219</v>
      </c>
      <c r="I22" s="29">
        <v>12</v>
      </c>
      <c r="J22" s="29">
        <v>8</v>
      </c>
      <c r="K22" s="29">
        <v>1</v>
      </c>
      <c r="L22" s="29">
        <v>1</v>
      </c>
      <c r="M22" s="29">
        <v>0</v>
      </c>
      <c r="N22" s="29"/>
    </row>
    <row r="23" spans="1:14" s="2" customFormat="1" ht="12.75" customHeight="1">
      <c r="A23" s="18">
        <v>2</v>
      </c>
      <c r="B23" s="29">
        <v>3</v>
      </c>
      <c r="C23" s="29">
        <v>7</v>
      </c>
      <c r="D23" s="29">
        <v>43</v>
      </c>
      <c r="E23" s="29">
        <v>16</v>
      </c>
      <c r="F23" s="29">
        <v>33</v>
      </c>
      <c r="G23" s="29">
        <v>46</v>
      </c>
      <c r="H23" s="29">
        <v>89</v>
      </c>
      <c r="I23" s="29">
        <v>12</v>
      </c>
      <c r="J23" s="29">
        <v>8</v>
      </c>
      <c r="K23" s="29">
        <v>1</v>
      </c>
      <c r="L23" s="29">
        <v>1</v>
      </c>
      <c r="M23" s="29">
        <v>0</v>
      </c>
      <c r="N23" s="29"/>
    </row>
    <row r="24" spans="1:14" s="2" customFormat="1" ht="12.75" customHeight="1">
      <c r="A24" s="18">
        <v>3</v>
      </c>
      <c r="B24" s="29">
        <v>2</v>
      </c>
      <c r="C24" s="29">
        <v>7</v>
      </c>
      <c r="D24" s="29">
        <v>56</v>
      </c>
      <c r="E24" s="29">
        <v>10</v>
      </c>
      <c r="F24" s="29">
        <v>380</v>
      </c>
      <c r="G24" s="29">
        <v>43</v>
      </c>
      <c r="H24" s="29">
        <v>68</v>
      </c>
      <c r="I24" s="29">
        <v>12</v>
      </c>
      <c r="J24" s="29">
        <v>8</v>
      </c>
      <c r="K24" s="29">
        <v>0</v>
      </c>
      <c r="L24" s="29">
        <v>1</v>
      </c>
      <c r="M24" s="29">
        <v>0</v>
      </c>
      <c r="N24" s="29"/>
    </row>
    <row r="25" spans="1:14" s="2" customFormat="1" ht="12.75" customHeight="1">
      <c r="A25" s="18">
        <v>4</v>
      </c>
      <c r="B25" s="29">
        <v>2</v>
      </c>
      <c r="C25" s="29">
        <v>6</v>
      </c>
      <c r="D25" s="29">
        <v>46</v>
      </c>
      <c r="E25" s="29">
        <v>18</v>
      </c>
      <c r="F25" s="29">
        <v>215</v>
      </c>
      <c r="G25" s="29">
        <v>43</v>
      </c>
      <c r="H25" s="29">
        <v>59</v>
      </c>
      <c r="I25" s="29">
        <v>12</v>
      </c>
      <c r="J25" s="29">
        <v>7</v>
      </c>
      <c r="K25" s="29">
        <v>0</v>
      </c>
      <c r="L25" s="29">
        <v>1</v>
      </c>
      <c r="M25" s="29">
        <v>0</v>
      </c>
      <c r="N25" s="29"/>
    </row>
    <row r="26" spans="1:14" s="2" customFormat="1" ht="12.75" customHeight="1">
      <c r="A26" s="18">
        <v>5</v>
      </c>
      <c r="B26" s="29">
        <v>2</v>
      </c>
      <c r="C26" s="29">
        <v>5</v>
      </c>
      <c r="D26" s="29">
        <v>37</v>
      </c>
      <c r="E26" s="29">
        <v>15</v>
      </c>
      <c r="F26" s="29">
        <v>77</v>
      </c>
      <c r="G26" s="29">
        <v>56</v>
      </c>
      <c r="H26" s="29">
        <v>50</v>
      </c>
      <c r="I26" s="29">
        <v>11</v>
      </c>
      <c r="J26" s="29">
        <v>7</v>
      </c>
      <c r="K26" s="29">
        <v>0</v>
      </c>
      <c r="L26" s="29">
        <v>1</v>
      </c>
      <c r="M26" s="29">
        <v>0</v>
      </c>
      <c r="N26" s="29"/>
    </row>
    <row r="27" spans="1:14" s="2" customFormat="1" ht="12.75" customHeight="1">
      <c r="A27" s="18">
        <v>6</v>
      </c>
      <c r="B27" s="29">
        <v>4</v>
      </c>
      <c r="C27" s="29">
        <v>5</v>
      </c>
      <c r="D27" s="29">
        <v>22</v>
      </c>
      <c r="E27" s="29">
        <v>12</v>
      </c>
      <c r="F27" s="29">
        <v>38</v>
      </c>
      <c r="G27" s="29">
        <v>813</v>
      </c>
      <c r="H27" s="29">
        <v>43</v>
      </c>
      <c r="I27" s="29">
        <v>11</v>
      </c>
      <c r="J27" s="29">
        <v>7</v>
      </c>
      <c r="K27" s="29">
        <v>0</v>
      </c>
      <c r="L27" s="29">
        <v>1</v>
      </c>
      <c r="M27" s="29">
        <v>0</v>
      </c>
      <c r="N27" s="29"/>
    </row>
    <row r="28" spans="1:14" s="2" customFormat="1" ht="12.75" customHeight="1">
      <c r="A28" s="18">
        <v>7</v>
      </c>
      <c r="B28" s="29">
        <v>3</v>
      </c>
      <c r="C28" s="29">
        <v>4</v>
      </c>
      <c r="D28" s="29">
        <v>11</v>
      </c>
      <c r="E28" s="29">
        <v>6</v>
      </c>
      <c r="F28" s="29">
        <v>38</v>
      </c>
      <c r="G28" s="29">
        <v>424</v>
      </c>
      <c r="H28" s="29">
        <v>40</v>
      </c>
      <c r="I28" s="29">
        <v>11</v>
      </c>
      <c r="J28" s="29">
        <v>7</v>
      </c>
      <c r="K28" s="29">
        <v>0</v>
      </c>
      <c r="L28" s="29">
        <v>1</v>
      </c>
      <c r="M28" s="29">
        <v>0</v>
      </c>
      <c r="N28" s="29"/>
    </row>
    <row r="29" spans="1:14" s="2" customFormat="1" ht="12.75" customHeight="1">
      <c r="A29" s="18">
        <v>8</v>
      </c>
      <c r="B29" s="29">
        <v>3</v>
      </c>
      <c r="C29" s="29">
        <v>3</v>
      </c>
      <c r="D29" s="29">
        <v>4</v>
      </c>
      <c r="E29" s="29">
        <v>6</v>
      </c>
      <c r="F29" s="29">
        <v>37</v>
      </c>
      <c r="G29" s="29">
        <v>199</v>
      </c>
      <c r="H29" s="29">
        <v>40</v>
      </c>
      <c r="I29" s="29">
        <v>11</v>
      </c>
      <c r="J29" s="29">
        <v>4</v>
      </c>
      <c r="K29" s="29">
        <v>0</v>
      </c>
      <c r="L29" s="29">
        <v>1</v>
      </c>
      <c r="M29" s="29">
        <v>0</v>
      </c>
      <c r="N29" s="29"/>
    </row>
    <row r="30" spans="1:14" s="2" customFormat="1" ht="12.75" customHeight="1">
      <c r="A30" s="18">
        <v>9</v>
      </c>
      <c r="B30" s="29">
        <v>2</v>
      </c>
      <c r="C30" s="29">
        <v>3</v>
      </c>
      <c r="D30" s="29">
        <v>2</v>
      </c>
      <c r="E30" s="29">
        <v>7</v>
      </c>
      <c r="F30" s="29">
        <v>37</v>
      </c>
      <c r="G30" s="29">
        <v>176</v>
      </c>
      <c r="H30" s="29">
        <v>46</v>
      </c>
      <c r="I30" s="29">
        <v>11</v>
      </c>
      <c r="J30" s="29">
        <v>2</v>
      </c>
      <c r="K30" s="29">
        <v>0</v>
      </c>
      <c r="L30" s="29">
        <v>1</v>
      </c>
      <c r="M30" s="29">
        <v>0</v>
      </c>
      <c r="N30" s="29"/>
    </row>
    <row r="31" spans="1:14" s="2" customFormat="1" ht="12.75" customHeight="1">
      <c r="A31" s="18">
        <v>10</v>
      </c>
      <c r="B31" s="29">
        <v>3</v>
      </c>
      <c r="C31" s="29">
        <v>2</v>
      </c>
      <c r="D31" s="29">
        <v>2</v>
      </c>
      <c r="E31" s="29">
        <v>7</v>
      </c>
      <c r="F31" s="29">
        <v>35</v>
      </c>
      <c r="G31" s="29">
        <v>1104</v>
      </c>
      <c r="H31" s="29">
        <v>42</v>
      </c>
      <c r="I31" s="29">
        <v>11</v>
      </c>
      <c r="J31" s="29">
        <v>1</v>
      </c>
      <c r="K31" s="29">
        <v>1</v>
      </c>
      <c r="L31" s="29">
        <v>1</v>
      </c>
      <c r="M31" s="29">
        <v>0</v>
      </c>
      <c r="N31" s="29"/>
    </row>
    <row r="32" spans="1:14" s="2" customFormat="1" ht="9.75" customHeight="1">
      <c r="A32" s="1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s="2" customFormat="1" ht="12.75" customHeight="1">
      <c r="A33" s="18">
        <v>11</v>
      </c>
      <c r="B33" s="29">
        <v>2</v>
      </c>
      <c r="C33" s="29">
        <v>1</v>
      </c>
      <c r="D33" s="29">
        <v>3</v>
      </c>
      <c r="E33" s="29">
        <v>10</v>
      </c>
      <c r="F33" s="29">
        <v>30</v>
      </c>
      <c r="G33" s="29">
        <v>2153</v>
      </c>
      <c r="H33" s="29">
        <v>42</v>
      </c>
      <c r="I33" s="29">
        <v>11</v>
      </c>
      <c r="J33" s="29">
        <v>2</v>
      </c>
      <c r="K33" s="29">
        <v>1</v>
      </c>
      <c r="L33" s="29">
        <v>1</v>
      </c>
      <c r="M33" s="29">
        <v>0</v>
      </c>
      <c r="N33" s="29"/>
    </row>
    <row r="34" spans="1:14" s="2" customFormat="1" ht="12.75" customHeight="1">
      <c r="A34" s="18">
        <v>12</v>
      </c>
      <c r="B34" s="29">
        <v>2</v>
      </c>
      <c r="C34" s="29">
        <v>1</v>
      </c>
      <c r="D34" s="29">
        <v>3</v>
      </c>
      <c r="E34" s="29">
        <v>10</v>
      </c>
      <c r="F34" s="29">
        <v>40</v>
      </c>
      <c r="G34" s="29">
        <v>1558</v>
      </c>
      <c r="H34" s="29">
        <v>32</v>
      </c>
      <c r="I34" s="29">
        <v>11</v>
      </c>
      <c r="J34" s="29">
        <v>2</v>
      </c>
      <c r="K34" s="29">
        <v>1</v>
      </c>
      <c r="L34" s="29">
        <v>1</v>
      </c>
      <c r="M34" s="29">
        <v>0</v>
      </c>
      <c r="N34" s="29"/>
    </row>
    <row r="35" spans="1:14" s="2" customFormat="1" ht="12.75" customHeight="1">
      <c r="A35" s="18">
        <v>13</v>
      </c>
      <c r="B35" s="29">
        <v>2</v>
      </c>
      <c r="C35" s="29">
        <v>2</v>
      </c>
      <c r="D35" s="29">
        <v>3</v>
      </c>
      <c r="E35" s="29">
        <v>33</v>
      </c>
      <c r="F35" s="29">
        <v>125</v>
      </c>
      <c r="G35" s="29">
        <v>1268</v>
      </c>
      <c r="H35" s="29">
        <v>30</v>
      </c>
      <c r="I35" s="29">
        <v>11</v>
      </c>
      <c r="J35" s="29">
        <v>1</v>
      </c>
      <c r="K35" s="29">
        <v>1</v>
      </c>
      <c r="L35" s="29">
        <v>1</v>
      </c>
      <c r="M35" s="29">
        <v>0</v>
      </c>
      <c r="N35" s="29"/>
    </row>
    <row r="36" spans="1:14" s="2" customFormat="1" ht="12.75" customHeight="1">
      <c r="A36" s="18">
        <v>14</v>
      </c>
      <c r="B36" s="29">
        <v>2</v>
      </c>
      <c r="C36" s="29">
        <v>1</v>
      </c>
      <c r="D36" s="29">
        <v>5</v>
      </c>
      <c r="E36" s="29">
        <v>56</v>
      </c>
      <c r="F36" s="29">
        <v>79</v>
      </c>
      <c r="G36" s="29">
        <v>5030</v>
      </c>
      <c r="H36" s="29">
        <v>29</v>
      </c>
      <c r="I36" s="29">
        <v>12</v>
      </c>
      <c r="J36" s="29">
        <v>2</v>
      </c>
      <c r="K36" s="29">
        <v>1</v>
      </c>
      <c r="L36" s="29">
        <v>1</v>
      </c>
      <c r="M36" s="29">
        <v>0</v>
      </c>
      <c r="N36" s="29"/>
    </row>
    <row r="37" spans="1:14" s="2" customFormat="1" ht="12.75" customHeight="1">
      <c r="A37" s="18">
        <v>15</v>
      </c>
      <c r="B37" s="29">
        <v>2</v>
      </c>
      <c r="C37" s="29">
        <v>1</v>
      </c>
      <c r="D37" s="29">
        <v>3</v>
      </c>
      <c r="E37" s="29">
        <v>42</v>
      </c>
      <c r="F37" s="29">
        <v>46</v>
      </c>
      <c r="G37" s="29">
        <v>1185</v>
      </c>
      <c r="H37" s="29">
        <v>27</v>
      </c>
      <c r="I37" s="29">
        <v>14</v>
      </c>
      <c r="J37" s="29">
        <v>2</v>
      </c>
      <c r="K37" s="29">
        <v>1</v>
      </c>
      <c r="L37" s="29">
        <v>1</v>
      </c>
      <c r="M37" s="29">
        <v>0</v>
      </c>
      <c r="N37" s="29"/>
    </row>
    <row r="38" spans="1:14" s="2" customFormat="1" ht="12.75" customHeight="1">
      <c r="A38" s="18">
        <v>16</v>
      </c>
      <c r="B38" s="29">
        <v>2</v>
      </c>
      <c r="C38" s="29">
        <v>1</v>
      </c>
      <c r="D38" s="29">
        <v>3</v>
      </c>
      <c r="E38" s="29">
        <v>30</v>
      </c>
      <c r="F38" s="29">
        <v>33</v>
      </c>
      <c r="G38" s="29">
        <v>564</v>
      </c>
      <c r="H38" s="29">
        <v>27</v>
      </c>
      <c r="I38" s="29">
        <v>14</v>
      </c>
      <c r="J38" s="29">
        <v>2</v>
      </c>
      <c r="K38" s="29">
        <v>1</v>
      </c>
      <c r="L38" s="29">
        <v>1</v>
      </c>
      <c r="M38" s="29">
        <v>0</v>
      </c>
      <c r="N38" s="29"/>
    </row>
    <row r="39" spans="1:14" s="2" customFormat="1" ht="12.75" customHeight="1">
      <c r="A39" s="18">
        <v>17</v>
      </c>
      <c r="B39" s="29">
        <v>2</v>
      </c>
      <c r="C39" s="29">
        <v>1</v>
      </c>
      <c r="D39" s="29">
        <v>25</v>
      </c>
      <c r="E39" s="29">
        <v>18</v>
      </c>
      <c r="F39" s="29">
        <v>247</v>
      </c>
      <c r="G39" s="29">
        <v>299</v>
      </c>
      <c r="H39" s="29">
        <v>25</v>
      </c>
      <c r="I39" s="29">
        <v>12</v>
      </c>
      <c r="J39" s="29">
        <v>3</v>
      </c>
      <c r="K39" s="29">
        <v>1</v>
      </c>
      <c r="L39" s="29">
        <v>1</v>
      </c>
      <c r="M39" s="29">
        <v>0</v>
      </c>
      <c r="N39" s="29"/>
    </row>
    <row r="40" spans="1:14" s="2" customFormat="1" ht="12.75" customHeight="1">
      <c r="A40" s="18">
        <v>18</v>
      </c>
      <c r="B40" s="29">
        <v>3</v>
      </c>
      <c r="C40" s="29">
        <v>4</v>
      </c>
      <c r="D40" s="29">
        <v>19</v>
      </c>
      <c r="E40" s="29">
        <v>12</v>
      </c>
      <c r="F40" s="29">
        <v>405</v>
      </c>
      <c r="G40" s="29">
        <v>262</v>
      </c>
      <c r="H40" s="29">
        <v>25</v>
      </c>
      <c r="I40" s="29">
        <v>12</v>
      </c>
      <c r="J40" s="29">
        <v>3</v>
      </c>
      <c r="K40" s="29">
        <v>1</v>
      </c>
      <c r="L40" s="29">
        <v>1</v>
      </c>
      <c r="M40" s="29">
        <v>0</v>
      </c>
      <c r="N40" s="29"/>
    </row>
    <row r="41" spans="1:14" s="2" customFormat="1" ht="12.75" customHeight="1">
      <c r="A41" s="18">
        <v>19</v>
      </c>
      <c r="B41" s="29">
        <v>3</v>
      </c>
      <c r="C41" s="29">
        <v>2</v>
      </c>
      <c r="D41" s="29">
        <v>157</v>
      </c>
      <c r="E41" s="29">
        <v>10</v>
      </c>
      <c r="F41" s="29">
        <v>326</v>
      </c>
      <c r="G41" s="29">
        <v>219</v>
      </c>
      <c r="H41" s="29">
        <v>25</v>
      </c>
      <c r="I41" s="29">
        <v>11</v>
      </c>
      <c r="J41" s="29">
        <v>3</v>
      </c>
      <c r="K41" s="29">
        <v>1</v>
      </c>
      <c r="L41" s="29">
        <v>1</v>
      </c>
      <c r="M41" s="29">
        <v>0</v>
      </c>
      <c r="N41" s="29"/>
    </row>
    <row r="42" spans="1:14" s="2" customFormat="1" ht="12.75" customHeight="1">
      <c r="A42" s="18">
        <v>20</v>
      </c>
      <c r="B42" s="29">
        <v>3</v>
      </c>
      <c r="C42" s="29">
        <v>2</v>
      </c>
      <c r="D42" s="29">
        <v>115</v>
      </c>
      <c r="E42" s="29">
        <v>8</v>
      </c>
      <c r="F42" s="29">
        <v>698</v>
      </c>
      <c r="G42" s="29">
        <v>227</v>
      </c>
      <c r="H42" s="29">
        <v>24</v>
      </c>
      <c r="I42" s="29">
        <v>11</v>
      </c>
      <c r="J42" s="29">
        <v>3</v>
      </c>
      <c r="K42" s="29">
        <v>1</v>
      </c>
      <c r="L42" s="29">
        <v>1</v>
      </c>
      <c r="M42" s="29">
        <v>0</v>
      </c>
      <c r="N42" s="29"/>
    </row>
    <row r="43" spans="1:14" s="2" customFormat="1" ht="9.75" customHeight="1">
      <c r="A43" s="1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s="2" customFormat="1" ht="12.75" customHeight="1">
      <c r="A44" s="18">
        <v>21</v>
      </c>
      <c r="B44" s="29">
        <v>3</v>
      </c>
      <c r="C44" s="29">
        <v>2</v>
      </c>
      <c r="D44" s="29">
        <v>79</v>
      </c>
      <c r="E44" s="29">
        <v>8</v>
      </c>
      <c r="F44" s="29">
        <v>374</v>
      </c>
      <c r="G44" s="29">
        <v>150</v>
      </c>
      <c r="H44" s="29">
        <v>22</v>
      </c>
      <c r="I44" s="29">
        <v>10</v>
      </c>
      <c r="J44" s="29">
        <v>3</v>
      </c>
      <c r="K44" s="29">
        <v>1</v>
      </c>
      <c r="L44" s="29">
        <v>1</v>
      </c>
      <c r="M44" s="29">
        <v>0</v>
      </c>
      <c r="N44" s="29"/>
    </row>
    <row r="45" spans="1:14" s="2" customFormat="1" ht="12.75" customHeight="1">
      <c r="A45" s="18">
        <v>22</v>
      </c>
      <c r="B45" s="29">
        <v>3</v>
      </c>
      <c r="C45" s="29">
        <v>3</v>
      </c>
      <c r="D45" s="29">
        <v>52</v>
      </c>
      <c r="E45" s="29">
        <v>6</v>
      </c>
      <c r="F45" s="29">
        <v>252</v>
      </c>
      <c r="G45" s="29">
        <v>122</v>
      </c>
      <c r="H45" s="29">
        <v>19</v>
      </c>
      <c r="I45" s="29">
        <v>10</v>
      </c>
      <c r="J45" s="29">
        <v>2</v>
      </c>
      <c r="K45" s="29">
        <v>1</v>
      </c>
      <c r="L45" s="29">
        <v>1</v>
      </c>
      <c r="M45" s="29">
        <v>0</v>
      </c>
      <c r="N45" s="29"/>
    </row>
    <row r="46" spans="1:14" s="2" customFormat="1" ht="12.75" customHeight="1">
      <c r="A46" s="18">
        <v>23</v>
      </c>
      <c r="B46" s="29">
        <v>2</v>
      </c>
      <c r="C46" s="29">
        <v>3</v>
      </c>
      <c r="D46" s="29">
        <v>7</v>
      </c>
      <c r="E46" s="29">
        <v>63</v>
      </c>
      <c r="F46" s="29">
        <v>176</v>
      </c>
      <c r="G46" s="29">
        <v>98</v>
      </c>
      <c r="H46" s="29">
        <v>15</v>
      </c>
      <c r="I46" s="29">
        <v>10</v>
      </c>
      <c r="J46" s="29">
        <v>2</v>
      </c>
      <c r="K46" s="29">
        <v>1</v>
      </c>
      <c r="L46" s="29">
        <v>1</v>
      </c>
      <c r="M46" s="29">
        <v>0</v>
      </c>
      <c r="N46" s="29"/>
    </row>
    <row r="47" spans="1:14" s="2" customFormat="1" ht="12.75" customHeight="1">
      <c r="A47" s="18">
        <v>24</v>
      </c>
      <c r="B47" s="29">
        <v>2</v>
      </c>
      <c r="C47" s="29">
        <v>3</v>
      </c>
      <c r="D47" s="29">
        <v>4</v>
      </c>
      <c r="E47" s="29">
        <v>122</v>
      </c>
      <c r="F47" s="29">
        <v>405</v>
      </c>
      <c r="G47" s="29">
        <v>89</v>
      </c>
      <c r="H47" s="29">
        <v>12</v>
      </c>
      <c r="I47" s="29">
        <v>10</v>
      </c>
      <c r="J47" s="29">
        <v>2</v>
      </c>
      <c r="K47" s="29">
        <v>1</v>
      </c>
      <c r="L47" s="29">
        <v>1</v>
      </c>
      <c r="M47" s="29">
        <v>0</v>
      </c>
      <c r="N47" s="29"/>
    </row>
    <row r="48" spans="1:14" s="2" customFormat="1" ht="12.75" customHeight="1">
      <c r="A48" s="18">
        <v>25</v>
      </c>
      <c r="B48" s="29">
        <v>2</v>
      </c>
      <c r="C48" s="29">
        <v>2</v>
      </c>
      <c r="D48" s="29">
        <v>2</v>
      </c>
      <c r="E48" s="29">
        <v>42</v>
      </c>
      <c r="F48" s="29">
        <v>859</v>
      </c>
      <c r="G48" s="29">
        <v>70</v>
      </c>
      <c r="H48" s="29">
        <v>9</v>
      </c>
      <c r="I48" s="29">
        <v>10</v>
      </c>
      <c r="J48" s="29">
        <v>2</v>
      </c>
      <c r="K48" s="29">
        <v>1</v>
      </c>
      <c r="L48" s="29">
        <v>1</v>
      </c>
      <c r="M48" s="29">
        <v>0</v>
      </c>
      <c r="N48" s="29"/>
    </row>
    <row r="49" spans="1:14" s="2" customFormat="1" ht="12.75" customHeight="1">
      <c r="A49" s="18">
        <v>26</v>
      </c>
      <c r="B49" s="29">
        <v>2</v>
      </c>
      <c r="C49" s="29">
        <v>4</v>
      </c>
      <c r="D49" s="29">
        <v>1</v>
      </c>
      <c r="E49" s="29">
        <v>27</v>
      </c>
      <c r="F49" s="29">
        <v>195</v>
      </c>
      <c r="G49" s="29">
        <v>61</v>
      </c>
      <c r="H49" s="29">
        <v>9</v>
      </c>
      <c r="I49" s="29">
        <v>9</v>
      </c>
      <c r="J49" s="29">
        <v>2</v>
      </c>
      <c r="K49" s="29">
        <v>1</v>
      </c>
      <c r="L49" s="29">
        <v>1</v>
      </c>
      <c r="M49" s="29">
        <v>0</v>
      </c>
      <c r="N49" s="29"/>
    </row>
    <row r="50" spans="1:14" s="2" customFormat="1" ht="12.75" customHeight="1">
      <c r="A50" s="18">
        <v>27</v>
      </c>
      <c r="B50" s="29">
        <v>2</v>
      </c>
      <c r="C50" s="29">
        <v>4</v>
      </c>
      <c r="D50" s="29">
        <v>1</v>
      </c>
      <c r="E50" s="29">
        <v>21</v>
      </c>
      <c r="F50" s="29">
        <v>98</v>
      </c>
      <c r="G50" s="29">
        <v>54</v>
      </c>
      <c r="H50" s="29">
        <v>10</v>
      </c>
      <c r="I50" s="29">
        <v>9</v>
      </c>
      <c r="J50" s="29">
        <v>2</v>
      </c>
      <c r="K50" s="29">
        <v>1</v>
      </c>
      <c r="L50" s="29">
        <v>1</v>
      </c>
      <c r="M50" s="29">
        <v>0</v>
      </c>
      <c r="N50" s="29"/>
    </row>
    <row r="51" spans="1:14" s="2" customFormat="1" ht="12.75" customHeight="1">
      <c r="A51" s="18">
        <v>28</v>
      </c>
      <c r="B51" s="29">
        <v>2</v>
      </c>
      <c r="C51" s="29">
        <v>3</v>
      </c>
      <c r="D51" s="29">
        <v>1</v>
      </c>
      <c r="E51" s="29">
        <v>16</v>
      </c>
      <c r="F51" s="29">
        <v>82</v>
      </c>
      <c r="G51" s="29">
        <v>54</v>
      </c>
      <c r="H51" s="29">
        <v>11</v>
      </c>
      <c r="I51" s="29">
        <v>9</v>
      </c>
      <c r="J51" s="29">
        <v>2</v>
      </c>
      <c r="K51" s="29">
        <v>1</v>
      </c>
      <c r="L51" s="29">
        <v>0</v>
      </c>
      <c r="M51" s="29">
        <v>0</v>
      </c>
      <c r="N51" s="29"/>
    </row>
    <row r="52" spans="1:14" s="2" customFormat="1" ht="12.75" customHeight="1">
      <c r="A52" s="18">
        <v>29</v>
      </c>
      <c r="B52" s="29">
        <v>12</v>
      </c>
      <c r="C52" s="29">
        <v>3</v>
      </c>
      <c r="D52" s="29">
        <v>4</v>
      </c>
      <c r="E52" s="29">
        <v>8</v>
      </c>
      <c r="F52" s="29">
        <v>56</v>
      </c>
      <c r="G52" s="29">
        <v>52</v>
      </c>
      <c r="H52" s="29">
        <v>12</v>
      </c>
      <c r="I52" s="29">
        <v>8</v>
      </c>
      <c r="J52" s="29">
        <v>1</v>
      </c>
      <c r="K52" s="29">
        <v>1</v>
      </c>
      <c r="L52" s="29">
        <v>0</v>
      </c>
      <c r="M52" s="29">
        <v>0</v>
      </c>
      <c r="N52" s="29"/>
    </row>
    <row r="53" spans="1:14" s="2" customFormat="1" ht="12.75" customHeight="1">
      <c r="A53" s="18">
        <v>30</v>
      </c>
      <c r="B53" s="29">
        <v>8</v>
      </c>
      <c r="C53" s="29">
        <v>2</v>
      </c>
      <c r="D53" s="29">
        <v>8</v>
      </c>
      <c r="E53" s="29">
        <v>75</v>
      </c>
      <c r="F53" s="29">
        <v>54</v>
      </c>
      <c r="G53" s="29">
        <v>176</v>
      </c>
      <c r="H53" s="29">
        <v>14</v>
      </c>
      <c r="I53" s="29">
        <v>8</v>
      </c>
      <c r="J53" s="29">
        <v>1</v>
      </c>
      <c r="K53" s="29">
        <v>1</v>
      </c>
      <c r="L53" s="29"/>
      <c r="M53" s="29">
        <v>0</v>
      </c>
      <c r="N53" s="29"/>
    </row>
    <row r="54" spans="1:14" s="2" customFormat="1" ht="12.75" customHeight="1">
      <c r="A54" s="18">
        <v>31</v>
      </c>
      <c r="B54" s="29"/>
      <c r="C54" s="29">
        <v>10</v>
      </c>
      <c r="D54" s="29"/>
      <c r="E54" s="29">
        <v>65</v>
      </c>
      <c r="F54" s="29">
        <v>54</v>
      </c>
      <c r="G54" s="29"/>
      <c r="H54" s="29">
        <v>12</v>
      </c>
      <c r="I54" s="29"/>
      <c r="J54" s="29">
        <v>1</v>
      </c>
      <c r="K54" s="29">
        <v>1</v>
      </c>
      <c r="L54" s="29"/>
      <c r="M54" s="29">
        <v>0</v>
      </c>
      <c r="N54" s="29"/>
    </row>
    <row r="55" spans="1:14" s="2" customFormat="1" ht="4.5" customHeight="1">
      <c r="A55" s="16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s="2" customFormat="1" ht="4.5" customHeight="1">
      <c r="A56" s="1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s="2" customFormat="1" ht="13.5" customHeight="1">
      <c r="A57" s="2" t="s">
        <v>33</v>
      </c>
      <c r="B57" s="29">
        <f aca="true" t="shared" si="0" ref="B57:M57">SUM(B22:B54)</f>
        <v>88</v>
      </c>
      <c r="C57" s="29">
        <f t="shared" si="0"/>
        <v>104</v>
      </c>
      <c r="D57" s="29">
        <f t="shared" si="0"/>
        <v>740</v>
      </c>
      <c r="E57" s="29">
        <f t="shared" si="0"/>
        <v>795</v>
      </c>
      <c r="F57" s="29">
        <f t="shared" si="0"/>
        <v>5570</v>
      </c>
      <c r="G57" s="29">
        <f t="shared" si="0"/>
        <v>16649</v>
      </c>
      <c r="H57" s="29">
        <f t="shared" si="0"/>
        <v>1127</v>
      </c>
      <c r="I57" s="29">
        <f t="shared" si="0"/>
        <v>326</v>
      </c>
      <c r="J57" s="29">
        <f t="shared" si="0"/>
        <v>102</v>
      </c>
      <c r="K57" s="29">
        <f t="shared" si="0"/>
        <v>24</v>
      </c>
      <c r="L57" s="29">
        <f t="shared" si="0"/>
        <v>27</v>
      </c>
      <c r="M57" s="29">
        <f t="shared" si="0"/>
        <v>0</v>
      </c>
      <c r="N57" s="29">
        <f>SUM(B57:M57)</f>
        <v>25552</v>
      </c>
      <c r="O57" s="2" t="s">
        <v>44</v>
      </c>
    </row>
    <row r="58" spans="1:15" s="2" customFormat="1" ht="13.5" customHeight="1">
      <c r="A58" s="2" t="s">
        <v>35</v>
      </c>
      <c r="B58" s="29">
        <f aca="true" t="shared" si="1" ref="B58:M58">+AVERAGE(B22:B54)</f>
        <v>2.933333333333333</v>
      </c>
      <c r="C58" s="29">
        <f t="shared" si="1"/>
        <v>3.3548387096774195</v>
      </c>
      <c r="D58" s="29">
        <f t="shared" si="1"/>
        <v>24.666666666666668</v>
      </c>
      <c r="E58" s="29">
        <f t="shared" si="1"/>
        <v>25.64516129032258</v>
      </c>
      <c r="F58" s="29">
        <f t="shared" si="1"/>
        <v>179.67741935483872</v>
      </c>
      <c r="G58" s="29">
        <f t="shared" si="1"/>
        <v>554.9666666666667</v>
      </c>
      <c r="H58" s="29">
        <f t="shared" si="1"/>
        <v>36.354838709677416</v>
      </c>
      <c r="I58" s="29">
        <f t="shared" si="1"/>
        <v>10.866666666666667</v>
      </c>
      <c r="J58" s="29">
        <f t="shared" si="1"/>
        <v>3.2903225806451615</v>
      </c>
      <c r="K58" s="29">
        <f t="shared" si="1"/>
        <v>0.7741935483870968</v>
      </c>
      <c r="L58" s="29">
        <f t="shared" si="1"/>
        <v>0.9310344827586207</v>
      </c>
      <c r="M58" s="29">
        <f t="shared" si="1"/>
        <v>0</v>
      </c>
      <c r="N58" s="29">
        <v>70</v>
      </c>
      <c r="O58" s="2" t="s">
        <v>34</v>
      </c>
    </row>
    <row r="59" spans="1:15" s="2" customFormat="1" ht="13.5" customHeight="1">
      <c r="A59" s="2" t="s">
        <v>36</v>
      </c>
      <c r="B59" s="29">
        <f aca="true" t="shared" si="2" ref="B59:M59">+MAX(B22:B54)</f>
        <v>12</v>
      </c>
      <c r="C59" s="29">
        <f t="shared" si="2"/>
        <v>10</v>
      </c>
      <c r="D59" s="29">
        <f t="shared" si="2"/>
        <v>157</v>
      </c>
      <c r="E59" s="29">
        <f t="shared" si="2"/>
        <v>122</v>
      </c>
      <c r="F59" s="29">
        <f t="shared" si="2"/>
        <v>859</v>
      </c>
      <c r="G59" s="29">
        <f t="shared" si="2"/>
        <v>5030</v>
      </c>
      <c r="H59" s="29">
        <f t="shared" si="2"/>
        <v>219</v>
      </c>
      <c r="I59" s="29">
        <f t="shared" si="2"/>
        <v>14</v>
      </c>
      <c r="J59" s="29">
        <f t="shared" si="2"/>
        <v>8</v>
      </c>
      <c r="K59" s="29">
        <f t="shared" si="2"/>
        <v>1</v>
      </c>
      <c r="L59" s="29">
        <f t="shared" si="2"/>
        <v>1</v>
      </c>
      <c r="M59" s="29">
        <f t="shared" si="2"/>
        <v>0</v>
      </c>
      <c r="N59" s="29">
        <f>+MAX(B59:M59)</f>
        <v>5030</v>
      </c>
      <c r="O59" s="2" t="s">
        <v>34</v>
      </c>
    </row>
    <row r="60" spans="1:15" s="2" customFormat="1" ht="13.5" customHeight="1">
      <c r="A60" s="2" t="s">
        <v>37</v>
      </c>
      <c r="B60" s="29">
        <f aca="true" t="shared" si="3" ref="B60:M60">+MIN(B22:B54)</f>
        <v>2</v>
      </c>
      <c r="C60" s="29">
        <f t="shared" si="3"/>
        <v>1</v>
      </c>
      <c r="D60" s="29">
        <f t="shared" si="3"/>
        <v>1</v>
      </c>
      <c r="E60" s="29">
        <f t="shared" si="3"/>
        <v>6</v>
      </c>
      <c r="F60" s="29">
        <f t="shared" si="3"/>
        <v>30</v>
      </c>
      <c r="G60" s="29">
        <f t="shared" si="3"/>
        <v>43</v>
      </c>
      <c r="H60" s="29">
        <f t="shared" si="3"/>
        <v>9</v>
      </c>
      <c r="I60" s="29">
        <f t="shared" si="3"/>
        <v>8</v>
      </c>
      <c r="J60" s="29">
        <f t="shared" si="3"/>
        <v>1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>+MIN(B60:M60)</f>
        <v>0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40">
      <selection activeCell="H64" sqref="H64"/>
    </sheetView>
  </sheetViews>
  <sheetFormatPr defaultColWidth="9.140625" defaultRowHeight="21.75"/>
  <sheetData>
    <row r="1" spans="1:15" s="2" customFormat="1" ht="15.75" customHeight="1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5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2004</v>
      </c>
      <c r="H11" s="10"/>
      <c r="I11" s="11"/>
    </row>
    <row r="12" spans="2:9" s="2" customFormat="1" ht="13.5" customHeight="1">
      <c r="B12" s="4" t="s">
        <v>14</v>
      </c>
      <c r="C12" s="10"/>
      <c r="G12" s="13">
        <v>27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0.839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3" s="3" customFormat="1" ht="19.5" customHeight="1">
      <c r="A15" s="6"/>
      <c r="B15" s="6"/>
      <c r="C15" s="6"/>
      <c r="D15" s="6"/>
      <c r="E15" s="6"/>
      <c r="F15" s="6"/>
      <c r="G15" s="6"/>
      <c r="H15" s="6"/>
      <c r="M15" s="3" t="s">
        <v>56</v>
      </c>
    </row>
    <row r="16" spans="1:15" s="2" customFormat="1" ht="12" customHeight="1">
      <c r="A16" s="103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2" customFormat="1" ht="12" customHeight="1">
      <c r="A17" s="103" t="s">
        <v>40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26" s="2" customFormat="1" ht="12.75" customHeight="1">
      <c r="A22" s="18">
        <v>1</v>
      </c>
      <c r="B22" s="19">
        <f aca="true" t="shared" si="0" ref="B22:B49">6.1271*O22^1.3228</f>
        <v>3.8225278284683006</v>
      </c>
      <c r="C22" s="19">
        <f aca="true" t="shared" si="1" ref="C22:C49">6.1271*P22^1.3228</f>
        <v>4.5610244807933755</v>
      </c>
      <c r="D22" s="19">
        <f aca="true" t="shared" si="2" ref="D22:D49">6.1271*Q22^1.3228</f>
        <v>10.107899753965995</v>
      </c>
      <c r="E22" s="19">
        <f aca="true" t="shared" si="3" ref="E22:E49">6.1271*R22^1.3228</f>
        <v>5.018911292959608</v>
      </c>
      <c r="F22" s="19">
        <f aca="true" t="shared" si="4" ref="F22:F49">6.1271*S22^1.3228</f>
        <v>6.950390608482407</v>
      </c>
      <c r="G22" s="19">
        <f aca="true" t="shared" si="5" ref="G22:G49">6.1271*T22^1.3228</f>
        <v>600.1604325363501</v>
      </c>
      <c r="H22" s="19">
        <f aca="true" t="shared" si="6" ref="H22:H49">6.1271*U22^1.3228</f>
        <v>1294.0123920961378</v>
      </c>
      <c r="I22" s="19">
        <f aca="true" t="shared" si="7" ref="I22:I49">6.1271*V22^1.3228</f>
        <v>25.05619037362444</v>
      </c>
      <c r="J22" s="19">
        <f aca="true" t="shared" si="8" ref="J22:J49">6.1271*W22^1.3228</f>
        <v>4.5610244807933755</v>
      </c>
      <c r="K22" s="19">
        <f aca="true" t="shared" si="9" ref="K22:K49">6.1271*X22^1.3228</f>
        <v>2.3206031492516654</v>
      </c>
      <c r="L22" s="19">
        <f aca="true" t="shared" si="10" ref="L22:L49">6.1271*Y22^1.3228</f>
        <v>5.965527078887155</v>
      </c>
      <c r="M22" s="19">
        <f aca="true" t="shared" si="11" ref="M22:M49">6.1271*Z22^1.3228</f>
        <v>7.4562420271698375</v>
      </c>
      <c r="N22" s="19"/>
      <c r="O22" s="22">
        <v>0.7</v>
      </c>
      <c r="P22" s="22">
        <v>0.8</v>
      </c>
      <c r="Q22" s="22">
        <v>1.46</v>
      </c>
      <c r="R22" s="22">
        <v>0.86</v>
      </c>
      <c r="S22" s="22">
        <v>1.1</v>
      </c>
      <c r="T22" s="22">
        <v>32</v>
      </c>
      <c r="U22" s="22">
        <v>57.2</v>
      </c>
      <c r="V22" s="22">
        <v>2.9</v>
      </c>
      <c r="W22" s="22">
        <v>0.8</v>
      </c>
      <c r="X22" s="22">
        <v>0.48</v>
      </c>
      <c r="Y22" s="22">
        <v>0.98</v>
      </c>
      <c r="Z22" s="22">
        <v>1.16</v>
      </c>
    </row>
    <row r="23" spans="1:26" s="2" customFormat="1" ht="12.75" customHeight="1">
      <c r="A23" s="18">
        <v>2</v>
      </c>
      <c r="B23" s="19">
        <f t="shared" si="0"/>
        <v>3.9676595030641644</v>
      </c>
      <c r="C23" s="19">
        <f t="shared" si="1"/>
        <v>1060.7667283779956</v>
      </c>
      <c r="D23" s="19">
        <f t="shared" si="2"/>
        <v>9.023794484402973</v>
      </c>
      <c r="E23" s="19">
        <f t="shared" si="3"/>
        <v>5.018911292959608</v>
      </c>
      <c r="F23" s="19">
        <f t="shared" si="4"/>
        <v>6.950390608482407</v>
      </c>
      <c r="G23" s="19">
        <f t="shared" si="5"/>
        <v>239.9191320069016</v>
      </c>
      <c r="H23" s="19">
        <f t="shared" si="6"/>
        <v>828.1667181967013</v>
      </c>
      <c r="I23" s="19">
        <f t="shared" si="7"/>
        <v>19.50735551969015</v>
      </c>
      <c r="J23" s="19">
        <f t="shared" si="8"/>
        <v>4.410803483779689</v>
      </c>
      <c r="K23" s="19">
        <f t="shared" si="9"/>
        <v>2.0683030335994617</v>
      </c>
      <c r="L23" s="19">
        <f t="shared" si="10"/>
        <v>5.965527078887155</v>
      </c>
      <c r="M23" s="19">
        <f t="shared" si="11"/>
        <v>7.4562420271698375</v>
      </c>
      <c r="N23" s="19"/>
      <c r="O23" s="22">
        <v>0.72</v>
      </c>
      <c r="P23" s="22">
        <v>49.22</v>
      </c>
      <c r="Q23" s="22">
        <v>1.34</v>
      </c>
      <c r="R23" s="22">
        <v>0.86</v>
      </c>
      <c r="S23" s="22">
        <v>1.1</v>
      </c>
      <c r="T23" s="22">
        <v>16</v>
      </c>
      <c r="U23" s="22">
        <v>40.82</v>
      </c>
      <c r="V23" s="22">
        <v>2.4</v>
      </c>
      <c r="W23" s="22">
        <v>0.78</v>
      </c>
      <c r="X23" s="22">
        <v>0.44</v>
      </c>
      <c r="Y23" s="22">
        <v>0.98</v>
      </c>
      <c r="Z23" s="22">
        <v>1.16</v>
      </c>
    </row>
    <row r="24" spans="1:26" s="2" customFormat="1" ht="12.75" customHeight="1">
      <c r="A24" s="18">
        <v>3</v>
      </c>
      <c r="B24" s="19">
        <f t="shared" si="0"/>
        <v>3.9676595030641644</v>
      </c>
      <c r="C24" s="19">
        <f t="shared" si="1"/>
        <v>12.942528365190311</v>
      </c>
      <c r="D24" s="19">
        <f t="shared" si="2"/>
        <v>9.023794484402973</v>
      </c>
      <c r="E24" s="19">
        <f t="shared" si="3"/>
        <v>4.261820836279224</v>
      </c>
      <c r="F24" s="19">
        <f t="shared" si="4"/>
        <v>6.950390608482407</v>
      </c>
      <c r="G24" s="19">
        <f t="shared" si="5"/>
        <v>428.38637737612305</v>
      </c>
      <c r="H24" s="19">
        <f t="shared" si="6"/>
        <v>249.88646299223421</v>
      </c>
      <c r="I24" s="19">
        <f t="shared" si="7"/>
        <v>12.362115635671934</v>
      </c>
      <c r="J24" s="19">
        <f t="shared" si="8"/>
        <v>4.261820836279224</v>
      </c>
      <c r="K24" s="19">
        <f t="shared" si="9"/>
        <v>1.944863517878479</v>
      </c>
      <c r="L24" s="19">
        <f t="shared" si="10"/>
        <v>5.965527078887155</v>
      </c>
      <c r="M24" s="19">
        <f t="shared" si="11"/>
        <v>6.45337154357122</v>
      </c>
      <c r="N24" s="19"/>
      <c r="O24" s="22">
        <v>0.72</v>
      </c>
      <c r="P24" s="22">
        <v>1.76</v>
      </c>
      <c r="Q24" s="22">
        <v>1.34</v>
      </c>
      <c r="R24" s="22">
        <v>0.76</v>
      </c>
      <c r="S24" s="22">
        <v>1.1</v>
      </c>
      <c r="T24" s="22">
        <v>24.8</v>
      </c>
      <c r="U24" s="22">
        <v>16.5</v>
      </c>
      <c r="V24" s="22">
        <v>1.7</v>
      </c>
      <c r="W24" s="22">
        <v>0.76</v>
      </c>
      <c r="X24" s="22">
        <v>0.42</v>
      </c>
      <c r="Y24" s="22">
        <v>0.98</v>
      </c>
      <c r="Z24" s="22">
        <v>1.04</v>
      </c>
    </row>
    <row r="25" spans="1:26" s="2" customFormat="1" ht="12.75" customHeight="1">
      <c r="A25" s="18">
        <v>4</v>
      </c>
      <c r="B25" s="19">
        <f t="shared" si="0"/>
        <v>14.122480101421376</v>
      </c>
      <c r="C25" s="19">
        <f t="shared" si="1"/>
        <v>12.942528365190311</v>
      </c>
      <c r="D25" s="19">
        <f t="shared" si="2"/>
        <v>7.4562420271698375</v>
      </c>
      <c r="E25" s="19">
        <f t="shared" si="3"/>
        <v>4.261820836279224</v>
      </c>
      <c r="F25" s="19">
        <f t="shared" si="4"/>
        <v>6.950390608482407</v>
      </c>
      <c r="G25" s="19">
        <f t="shared" si="5"/>
        <v>522.0827587186598</v>
      </c>
      <c r="H25" s="19">
        <f t="shared" si="6"/>
        <v>168.51609495691733</v>
      </c>
      <c r="I25" s="19">
        <f t="shared" si="7"/>
        <v>10.107899753965995</v>
      </c>
      <c r="J25" s="19">
        <f t="shared" si="8"/>
        <v>4.1140985185049965</v>
      </c>
      <c r="K25" s="19">
        <f t="shared" si="9"/>
        <v>1.4706024323285214</v>
      </c>
      <c r="L25" s="19">
        <f t="shared" si="10"/>
        <v>6.45337154357122</v>
      </c>
      <c r="M25" s="19">
        <f t="shared" si="11"/>
        <v>6.45337154357122</v>
      </c>
      <c r="N25" s="19"/>
      <c r="O25" s="22">
        <v>1.88</v>
      </c>
      <c r="P25" s="22">
        <v>1.76</v>
      </c>
      <c r="Q25" s="22">
        <v>1.16</v>
      </c>
      <c r="R25" s="22">
        <v>0.76</v>
      </c>
      <c r="S25" s="22">
        <v>1.1</v>
      </c>
      <c r="T25" s="22">
        <v>28.8</v>
      </c>
      <c r="U25" s="22">
        <v>12.25</v>
      </c>
      <c r="V25" s="22">
        <v>1.46</v>
      </c>
      <c r="W25" s="22">
        <v>0.74</v>
      </c>
      <c r="X25" s="22">
        <v>0.34</v>
      </c>
      <c r="Y25" s="22">
        <v>1.04</v>
      </c>
      <c r="Z25" s="22">
        <v>1.04</v>
      </c>
    </row>
    <row r="26" spans="1:26" s="2" customFormat="1" ht="12.75" customHeight="1">
      <c r="A26" s="18">
        <v>5</v>
      </c>
      <c r="B26" s="19">
        <f t="shared" si="0"/>
        <v>13.529364595640295</v>
      </c>
      <c r="C26" s="19">
        <f t="shared" si="1"/>
        <v>10.107899753965995</v>
      </c>
      <c r="D26" s="19">
        <f t="shared" si="2"/>
        <v>6.950390608482407</v>
      </c>
      <c r="E26" s="19">
        <f t="shared" si="3"/>
        <v>3.8225278284683006</v>
      </c>
      <c r="F26" s="19">
        <f t="shared" si="4"/>
        <v>6.950390608482407</v>
      </c>
      <c r="G26" s="19">
        <f t="shared" si="5"/>
        <v>95.90967145182258</v>
      </c>
      <c r="H26" s="19">
        <f t="shared" si="6"/>
        <v>128.8412615251394</v>
      </c>
      <c r="I26" s="19">
        <f t="shared" si="7"/>
        <v>13.529364595640295</v>
      </c>
      <c r="J26" s="19">
        <f t="shared" si="8"/>
        <v>3.9676595030641644</v>
      </c>
      <c r="K26" s="19">
        <f t="shared" si="9"/>
        <v>1.4706024323285214</v>
      </c>
      <c r="L26" s="19">
        <f t="shared" si="10"/>
        <v>6.45337154357122</v>
      </c>
      <c r="M26" s="19">
        <f t="shared" si="11"/>
        <v>6.45337154357122</v>
      </c>
      <c r="N26" s="19"/>
      <c r="O26" s="22">
        <v>1.82</v>
      </c>
      <c r="P26" s="22">
        <v>1.46</v>
      </c>
      <c r="Q26" s="22">
        <v>1.1</v>
      </c>
      <c r="R26" s="22">
        <v>0.7</v>
      </c>
      <c r="S26" s="22">
        <v>1.1</v>
      </c>
      <c r="T26" s="22">
        <v>8</v>
      </c>
      <c r="U26" s="22">
        <v>10</v>
      </c>
      <c r="V26" s="22">
        <v>1.82</v>
      </c>
      <c r="W26" s="22">
        <v>0.72</v>
      </c>
      <c r="X26" s="22">
        <v>0.34</v>
      </c>
      <c r="Y26" s="22">
        <v>1.04</v>
      </c>
      <c r="Z26" s="22">
        <v>1.04</v>
      </c>
    </row>
    <row r="27" spans="1:26" s="2" customFormat="1" ht="12.75" customHeight="1">
      <c r="A27" s="18">
        <v>6</v>
      </c>
      <c r="B27" s="19">
        <f t="shared" si="0"/>
        <v>10.660993206745136</v>
      </c>
      <c r="C27" s="19">
        <f t="shared" si="1"/>
        <v>9.023794484402973</v>
      </c>
      <c r="D27" s="19">
        <f t="shared" si="2"/>
        <v>6.950390608482407</v>
      </c>
      <c r="E27" s="19">
        <f t="shared" si="3"/>
        <v>16.348829007133407</v>
      </c>
      <c r="F27" s="19">
        <f t="shared" si="4"/>
        <v>6.45337154357122</v>
      </c>
      <c r="G27" s="19">
        <f t="shared" si="5"/>
        <v>631.6168596034835</v>
      </c>
      <c r="H27" s="19">
        <f t="shared" si="6"/>
        <v>107.97997461069076</v>
      </c>
      <c r="I27" s="19">
        <f t="shared" si="7"/>
        <v>12.942528365190311</v>
      </c>
      <c r="J27" s="19">
        <f t="shared" si="8"/>
        <v>3.2555974178330156</v>
      </c>
      <c r="K27" s="19">
        <f t="shared" si="9"/>
        <v>1.4706024323285214</v>
      </c>
      <c r="L27" s="19">
        <f t="shared" si="10"/>
        <v>6.950390608482407</v>
      </c>
      <c r="M27" s="19">
        <f t="shared" si="11"/>
        <v>5.965527078887155</v>
      </c>
      <c r="N27" s="19"/>
      <c r="O27" s="22">
        <v>1.52</v>
      </c>
      <c r="P27" s="22">
        <v>1.34</v>
      </c>
      <c r="Q27" s="22">
        <v>1.1</v>
      </c>
      <c r="R27" s="22">
        <v>2.1</v>
      </c>
      <c r="S27" s="22">
        <v>1.04</v>
      </c>
      <c r="T27" s="22">
        <v>33.26</v>
      </c>
      <c r="U27" s="22">
        <v>8.75</v>
      </c>
      <c r="V27" s="22">
        <v>1.76</v>
      </c>
      <c r="W27" s="22">
        <v>0.62</v>
      </c>
      <c r="X27" s="22">
        <v>0.34</v>
      </c>
      <c r="Y27" s="22">
        <v>1.1</v>
      </c>
      <c r="Z27" s="22">
        <v>0.98</v>
      </c>
    </row>
    <row r="28" spans="1:26" s="2" customFormat="1" ht="12.75" customHeight="1">
      <c r="A28" s="18">
        <v>7</v>
      </c>
      <c r="B28" s="19">
        <f t="shared" si="0"/>
        <v>9.023794484402973</v>
      </c>
      <c r="C28" s="19">
        <f t="shared" si="1"/>
        <v>6.950390608482407</v>
      </c>
      <c r="D28" s="19">
        <f t="shared" si="2"/>
        <v>239.9191320069016</v>
      </c>
      <c r="E28" s="19">
        <f t="shared" si="3"/>
        <v>6.950390608482407</v>
      </c>
      <c r="F28" s="19">
        <f t="shared" si="4"/>
        <v>5.965527078887155</v>
      </c>
      <c r="G28" s="19">
        <f t="shared" si="5"/>
        <v>215.44332991319322</v>
      </c>
      <c r="H28" s="19">
        <f t="shared" si="6"/>
        <v>68.45902275653934</v>
      </c>
      <c r="I28" s="19">
        <f t="shared" si="7"/>
        <v>16.348829007133407</v>
      </c>
      <c r="J28" s="19">
        <f t="shared" si="8"/>
        <v>3.678728680336775</v>
      </c>
      <c r="K28" s="19">
        <f t="shared" si="9"/>
        <v>1.4706024323285214</v>
      </c>
      <c r="L28" s="19">
        <f t="shared" si="10"/>
        <v>6.950390608482407</v>
      </c>
      <c r="M28" s="19">
        <f t="shared" si="11"/>
        <v>5.965527078887155</v>
      </c>
      <c r="N28" s="19"/>
      <c r="O28" s="22">
        <v>1.34</v>
      </c>
      <c r="P28" s="22">
        <v>1.1</v>
      </c>
      <c r="Q28" s="22">
        <v>16</v>
      </c>
      <c r="R28" s="22">
        <v>1.1</v>
      </c>
      <c r="S28" s="22">
        <v>0.98</v>
      </c>
      <c r="T28" s="22">
        <v>14.75</v>
      </c>
      <c r="U28" s="22">
        <v>6.2</v>
      </c>
      <c r="V28" s="22">
        <v>2.1</v>
      </c>
      <c r="W28" s="22">
        <v>0.68</v>
      </c>
      <c r="X28" s="22">
        <v>0.34</v>
      </c>
      <c r="Y28" s="22">
        <v>1.1</v>
      </c>
      <c r="Z28" s="22">
        <v>0.98</v>
      </c>
    </row>
    <row r="29" spans="1:26" s="2" customFormat="1" ht="12.75" customHeight="1">
      <c r="A29" s="18">
        <v>8</v>
      </c>
      <c r="B29" s="19">
        <f t="shared" si="0"/>
        <v>9.023794484402973</v>
      </c>
      <c r="C29" s="19">
        <f t="shared" si="1"/>
        <v>6.950390608482407</v>
      </c>
      <c r="D29" s="19">
        <f t="shared" si="2"/>
        <v>29.726597866626122</v>
      </c>
      <c r="E29" s="19">
        <f t="shared" si="3"/>
        <v>6.950390608482407</v>
      </c>
      <c r="F29" s="19">
        <f t="shared" si="4"/>
        <v>5.018911292959608</v>
      </c>
      <c r="G29" s="19">
        <f t="shared" si="5"/>
        <v>428.38637737612305</v>
      </c>
      <c r="H29" s="19">
        <f t="shared" si="6"/>
        <v>42.839910769988585</v>
      </c>
      <c r="I29" s="19">
        <f t="shared" si="7"/>
        <v>14.122480101421376</v>
      </c>
      <c r="J29" s="19">
        <f t="shared" si="8"/>
        <v>3.5362884813474773</v>
      </c>
      <c r="K29" s="19">
        <f t="shared" si="9"/>
        <v>1.823307527738258</v>
      </c>
      <c r="L29" s="19">
        <f t="shared" si="10"/>
        <v>6.950390608482407</v>
      </c>
      <c r="M29" s="19">
        <f t="shared" si="11"/>
        <v>5.965527078887155</v>
      </c>
      <c r="N29" s="19"/>
      <c r="O29" s="22">
        <v>1.34</v>
      </c>
      <c r="P29" s="22">
        <v>1.1</v>
      </c>
      <c r="Q29" s="22">
        <v>3.3</v>
      </c>
      <c r="R29" s="22">
        <v>1.1</v>
      </c>
      <c r="S29" s="22">
        <v>0.86</v>
      </c>
      <c r="T29" s="22">
        <v>24.8</v>
      </c>
      <c r="U29" s="22">
        <v>4.35</v>
      </c>
      <c r="V29" s="22">
        <v>1.88</v>
      </c>
      <c r="W29" s="22">
        <v>0.66</v>
      </c>
      <c r="X29" s="22">
        <v>0.4</v>
      </c>
      <c r="Y29" s="22">
        <v>1.1</v>
      </c>
      <c r="Z29" s="22">
        <v>0.98</v>
      </c>
    </row>
    <row r="30" spans="1:26" s="2" customFormat="1" ht="12.75" customHeight="1">
      <c r="A30" s="18">
        <v>9</v>
      </c>
      <c r="B30" s="19">
        <f t="shared" si="0"/>
        <v>9.023794484402973</v>
      </c>
      <c r="C30" s="19">
        <f t="shared" si="1"/>
        <v>7.4562420271698375</v>
      </c>
      <c r="D30" s="19">
        <f t="shared" si="2"/>
        <v>33.35277060720565</v>
      </c>
      <c r="E30" s="19">
        <f t="shared" si="3"/>
        <v>5.965527078887155</v>
      </c>
      <c r="F30" s="19">
        <f t="shared" si="4"/>
        <v>5.018911292959608</v>
      </c>
      <c r="G30" s="19">
        <f t="shared" si="5"/>
        <v>95.90967145182258</v>
      </c>
      <c r="H30" s="19">
        <f t="shared" si="6"/>
        <v>38.97592879354859</v>
      </c>
      <c r="I30" s="19">
        <f t="shared" si="7"/>
        <v>13.529364595640295</v>
      </c>
      <c r="J30" s="19">
        <f t="shared" si="8"/>
        <v>3.3952349911698</v>
      </c>
      <c r="K30" s="19">
        <f t="shared" si="9"/>
        <v>1.823307527738258</v>
      </c>
      <c r="L30" s="19">
        <f t="shared" si="10"/>
        <v>6.950390608482407</v>
      </c>
      <c r="M30" s="19">
        <f t="shared" si="11"/>
        <v>5.965527078887155</v>
      </c>
      <c r="N30" s="19"/>
      <c r="O30" s="22">
        <v>1.34</v>
      </c>
      <c r="P30" s="22">
        <v>1.16</v>
      </c>
      <c r="Q30" s="22">
        <v>3.6</v>
      </c>
      <c r="R30" s="22">
        <v>0.98</v>
      </c>
      <c r="S30" s="22">
        <v>0.86</v>
      </c>
      <c r="T30" s="22">
        <v>8</v>
      </c>
      <c r="U30" s="22">
        <v>4.05</v>
      </c>
      <c r="V30" s="22">
        <v>1.82</v>
      </c>
      <c r="W30" s="22">
        <v>0.64</v>
      </c>
      <c r="X30" s="22">
        <v>0.4</v>
      </c>
      <c r="Y30" s="22">
        <v>1.1</v>
      </c>
      <c r="Z30" s="22">
        <v>0.98</v>
      </c>
    </row>
    <row r="31" spans="1:26" s="2" customFormat="1" ht="12.75" customHeight="1">
      <c r="A31" s="18">
        <v>10</v>
      </c>
      <c r="B31" s="19">
        <f t="shared" si="0"/>
        <v>9.023794484402973</v>
      </c>
      <c r="C31" s="19">
        <f t="shared" si="1"/>
        <v>7.4562420271698375</v>
      </c>
      <c r="D31" s="19">
        <f t="shared" si="2"/>
        <v>15.327010211456122</v>
      </c>
      <c r="E31" s="19">
        <f t="shared" si="3"/>
        <v>5.487234324211559</v>
      </c>
      <c r="F31" s="19">
        <f t="shared" si="4"/>
        <v>3.8225278284683006</v>
      </c>
      <c r="G31" s="19">
        <f t="shared" si="5"/>
        <v>63.39408650522924</v>
      </c>
      <c r="H31" s="19">
        <f t="shared" si="6"/>
        <v>35.203312382072475</v>
      </c>
      <c r="I31" s="19">
        <f t="shared" si="7"/>
        <v>22.796226095879984</v>
      </c>
      <c r="J31" s="19">
        <f t="shared" si="8"/>
        <v>3.2555974178330156</v>
      </c>
      <c r="K31" s="19">
        <f t="shared" si="9"/>
        <v>1.703698378594976</v>
      </c>
      <c r="L31" s="19">
        <f t="shared" si="10"/>
        <v>7.970613537935815</v>
      </c>
      <c r="M31" s="19">
        <f t="shared" si="11"/>
        <v>5.487234324211559</v>
      </c>
      <c r="N31" s="19"/>
      <c r="O31" s="22">
        <v>1.34</v>
      </c>
      <c r="P31" s="22">
        <v>1.16</v>
      </c>
      <c r="Q31" s="22">
        <v>2</v>
      </c>
      <c r="R31" s="22">
        <v>0.92</v>
      </c>
      <c r="S31" s="22">
        <v>0.7</v>
      </c>
      <c r="T31" s="22">
        <v>5.85</v>
      </c>
      <c r="U31" s="22">
        <v>3.75</v>
      </c>
      <c r="V31" s="22">
        <v>2.7</v>
      </c>
      <c r="W31" s="22">
        <v>0.62</v>
      </c>
      <c r="X31" s="22">
        <v>0.38</v>
      </c>
      <c r="Y31" s="22">
        <v>1.22</v>
      </c>
      <c r="Z31" s="22">
        <v>0.92</v>
      </c>
    </row>
    <row r="32" spans="1:26" s="2" customFormat="1" ht="12.75" customHeight="1">
      <c r="A32" s="18">
        <v>11</v>
      </c>
      <c r="B32" s="19">
        <f t="shared" si="0"/>
        <v>9.023794484402973</v>
      </c>
      <c r="C32" s="19">
        <f t="shared" si="1"/>
        <v>6.950390608482407</v>
      </c>
      <c r="D32" s="19">
        <f t="shared" si="2"/>
        <v>11.221180881642388</v>
      </c>
      <c r="E32" s="19">
        <f t="shared" si="3"/>
        <v>4.5610244807933755</v>
      </c>
      <c r="F32" s="19">
        <f t="shared" si="4"/>
        <v>3.678728680336775</v>
      </c>
      <c r="G32" s="19">
        <f t="shared" si="5"/>
        <v>116.21635564444234</v>
      </c>
      <c r="H32" s="19">
        <f t="shared" si="6"/>
        <v>29.726597866626122</v>
      </c>
      <c r="I32" s="19">
        <f t="shared" si="7"/>
        <v>16.348829007133407</v>
      </c>
      <c r="J32" s="19">
        <f t="shared" si="8"/>
        <v>3.11740654224829</v>
      </c>
      <c r="K32" s="19">
        <f t="shared" si="9"/>
        <v>1.703698378594976</v>
      </c>
      <c r="L32" s="19">
        <f t="shared" si="10"/>
        <v>7.970613537935815</v>
      </c>
      <c r="M32" s="19">
        <f t="shared" si="11"/>
        <v>5.487234324211559</v>
      </c>
      <c r="N32" s="19"/>
      <c r="O32" s="22">
        <v>1.34</v>
      </c>
      <c r="P32" s="22">
        <v>1.1</v>
      </c>
      <c r="Q32" s="22">
        <v>1.58</v>
      </c>
      <c r="R32" s="22">
        <v>0.8</v>
      </c>
      <c r="S32" s="22">
        <v>0.68</v>
      </c>
      <c r="T32" s="22">
        <v>9.25</v>
      </c>
      <c r="U32" s="22">
        <v>3.3</v>
      </c>
      <c r="V32" s="22">
        <v>2.1</v>
      </c>
      <c r="W32" s="22">
        <v>0.6</v>
      </c>
      <c r="X32" s="22">
        <v>0.38</v>
      </c>
      <c r="Y32" s="22">
        <v>1.22</v>
      </c>
      <c r="Z32" s="22">
        <v>0.92</v>
      </c>
    </row>
    <row r="33" spans="1:26" s="2" customFormat="1" ht="12.75" customHeight="1">
      <c r="A33" s="18">
        <v>12</v>
      </c>
      <c r="B33" s="19">
        <f t="shared" si="0"/>
        <v>9.023794484402973</v>
      </c>
      <c r="C33" s="19">
        <f t="shared" si="1"/>
        <v>5.965527078887155</v>
      </c>
      <c r="D33" s="19">
        <f t="shared" si="2"/>
        <v>9.562096760377475</v>
      </c>
      <c r="E33" s="19">
        <f t="shared" si="3"/>
        <v>4.261820836279224</v>
      </c>
      <c r="F33" s="19">
        <f t="shared" si="4"/>
        <v>3.678728680336775</v>
      </c>
      <c r="G33" s="19">
        <f t="shared" si="5"/>
        <v>254.90699951512573</v>
      </c>
      <c r="H33" s="19">
        <f t="shared" si="6"/>
        <v>21.686112837840152</v>
      </c>
      <c r="I33" s="19">
        <f t="shared" si="7"/>
        <v>16.348829007133407</v>
      </c>
      <c r="J33" s="19">
        <f t="shared" si="8"/>
        <v>2.9806948579263755</v>
      </c>
      <c r="K33" s="19">
        <f t="shared" si="9"/>
        <v>1.4706024323285214</v>
      </c>
      <c r="L33" s="19">
        <f t="shared" si="10"/>
        <v>7.970613537935815</v>
      </c>
      <c r="M33" s="19">
        <f t="shared" si="11"/>
        <v>5.487234324211559</v>
      </c>
      <c r="N33" s="19"/>
      <c r="O33" s="22">
        <v>1.34</v>
      </c>
      <c r="P33" s="22">
        <v>0.98</v>
      </c>
      <c r="Q33" s="22">
        <v>1.4</v>
      </c>
      <c r="R33" s="22">
        <v>0.76</v>
      </c>
      <c r="S33" s="22">
        <v>0.68</v>
      </c>
      <c r="T33" s="22">
        <v>16.75</v>
      </c>
      <c r="U33" s="22">
        <v>2.6</v>
      </c>
      <c r="V33" s="22">
        <v>2.1</v>
      </c>
      <c r="W33" s="22">
        <v>0.58</v>
      </c>
      <c r="X33" s="22">
        <v>0.34</v>
      </c>
      <c r="Y33" s="22">
        <v>1.22</v>
      </c>
      <c r="Z33" s="22">
        <v>0.92</v>
      </c>
    </row>
    <row r="34" spans="1:26" s="2" customFormat="1" ht="12.75" customHeight="1">
      <c r="A34" s="18">
        <v>13</v>
      </c>
      <c r="B34" s="19">
        <f t="shared" si="0"/>
        <v>9.023794484402973</v>
      </c>
      <c r="C34" s="19">
        <f t="shared" si="1"/>
        <v>5.965527078887155</v>
      </c>
      <c r="D34" s="19">
        <f t="shared" si="2"/>
        <v>7.970613537935815</v>
      </c>
      <c r="E34" s="19">
        <f t="shared" si="3"/>
        <v>4.261820836279224</v>
      </c>
      <c r="F34" s="19">
        <f t="shared" si="4"/>
        <v>1421.1636470290734</v>
      </c>
      <c r="G34" s="19">
        <f t="shared" si="5"/>
        <v>150.56343876241263</v>
      </c>
      <c r="H34" s="19">
        <f t="shared" si="6"/>
        <v>18.439474919286912</v>
      </c>
      <c r="I34" s="19">
        <f t="shared" si="7"/>
        <v>14.721738421223947</v>
      </c>
      <c r="J34" s="19">
        <f t="shared" si="8"/>
        <v>2.711848564801896</v>
      </c>
      <c r="K34" s="19">
        <f t="shared" si="9"/>
        <v>1.3572734686930261</v>
      </c>
      <c r="L34" s="19">
        <f t="shared" si="10"/>
        <v>8.493218876785535</v>
      </c>
      <c r="M34" s="19">
        <f t="shared" si="11"/>
        <v>5.018911292959608</v>
      </c>
      <c r="N34" s="19"/>
      <c r="O34" s="22">
        <v>1.34</v>
      </c>
      <c r="P34" s="22">
        <v>0.98</v>
      </c>
      <c r="Q34" s="22">
        <v>1.22</v>
      </c>
      <c r="R34" s="22">
        <v>0.76</v>
      </c>
      <c r="S34" s="22">
        <v>61.4</v>
      </c>
      <c r="T34" s="22">
        <v>11.25</v>
      </c>
      <c r="U34" s="22">
        <v>2.3</v>
      </c>
      <c r="V34" s="22">
        <v>1.94</v>
      </c>
      <c r="W34" s="22">
        <v>0.54</v>
      </c>
      <c r="X34" s="22">
        <v>0.32</v>
      </c>
      <c r="Y34" s="22">
        <v>1.28</v>
      </c>
      <c r="Z34" s="22">
        <v>0.86</v>
      </c>
    </row>
    <row r="35" spans="1:26" s="2" customFormat="1" ht="12.75" customHeight="1">
      <c r="A35" s="18">
        <v>14</v>
      </c>
      <c r="B35" s="19">
        <f t="shared" si="0"/>
        <v>9.023794484402973</v>
      </c>
      <c r="C35" s="19">
        <f t="shared" si="1"/>
        <v>4.5610244807933755</v>
      </c>
      <c r="D35" s="19">
        <f t="shared" si="2"/>
        <v>6.45337154357122</v>
      </c>
      <c r="E35" s="19">
        <f t="shared" si="3"/>
        <v>15.327010211456122</v>
      </c>
      <c r="F35" s="19">
        <f t="shared" si="4"/>
        <v>305.35556116064384</v>
      </c>
      <c r="G35" s="19">
        <f t="shared" si="5"/>
        <v>99.89419503715854</v>
      </c>
      <c r="H35" s="19">
        <f t="shared" si="6"/>
        <v>18.439474919286912</v>
      </c>
      <c r="I35" s="19">
        <f t="shared" si="7"/>
        <v>14.721738421223947</v>
      </c>
      <c r="J35" s="19">
        <f t="shared" si="8"/>
        <v>2.711848564801896</v>
      </c>
      <c r="K35" s="19">
        <f t="shared" si="9"/>
        <v>1.3572734686930261</v>
      </c>
      <c r="L35" s="19">
        <f t="shared" si="10"/>
        <v>8.493218876785535</v>
      </c>
      <c r="M35" s="19">
        <f t="shared" si="11"/>
        <v>5.018911292959608</v>
      </c>
      <c r="N35" s="19"/>
      <c r="O35" s="22">
        <v>1.34</v>
      </c>
      <c r="P35" s="22">
        <v>0.8</v>
      </c>
      <c r="Q35" s="22">
        <v>1.04</v>
      </c>
      <c r="R35" s="22">
        <v>2</v>
      </c>
      <c r="S35" s="22">
        <v>19.2</v>
      </c>
      <c r="T35" s="22">
        <v>8.25</v>
      </c>
      <c r="U35" s="22">
        <v>2.3</v>
      </c>
      <c r="V35" s="22">
        <v>1.94</v>
      </c>
      <c r="W35" s="22">
        <v>0.54</v>
      </c>
      <c r="X35" s="22">
        <v>0.32</v>
      </c>
      <c r="Y35" s="22">
        <v>1.28</v>
      </c>
      <c r="Z35" s="22">
        <v>0.86</v>
      </c>
    </row>
    <row r="36" spans="1:26" s="2" customFormat="1" ht="12.75" customHeight="1">
      <c r="A36" s="18">
        <v>15</v>
      </c>
      <c r="B36" s="19">
        <f t="shared" si="0"/>
        <v>9.562096760377475</v>
      </c>
      <c r="C36" s="19">
        <f t="shared" si="1"/>
        <v>4.410803483779689</v>
      </c>
      <c r="D36" s="19">
        <f t="shared" si="2"/>
        <v>6.45337154357122</v>
      </c>
      <c r="E36" s="19">
        <f t="shared" si="3"/>
        <v>10.660993206745136</v>
      </c>
      <c r="F36" s="19">
        <f t="shared" si="4"/>
        <v>61.25283970560324</v>
      </c>
      <c r="G36" s="19">
        <f t="shared" si="5"/>
        <v>54.93911953178037</v>
      </c>
      <c r="H36" s="19">
        <f t="shared" si="6"/>
        <v>17.38648101545896</v>
      </c>
      <c r="I36" s="19">
        <f t="shared" si="7"/>
        <v>14.122480101421376</v>
      </c>
      <c r="J36" s="19">
        <f t="shared" si="8"/>
        <v>2.711848564801896</v>
      </c>
      <c r="K36" s="19">
        <f t="shared" si="9"/>
        <v>2.0683030335994617</v>
      </c>
      <c r="L36" s="19">
        <f t="shared" si="10"/>
        <v>8.493218876785535</v>
      </c>
      <c r="M36" s="19">
        <f t="shared" si="11"/>
        <v>4.410803483779689</v>
      </c>
      <c r="N36" s="19"/>
      <c r="O36" s="22">
        <v>1.4</v>
      </c>
      <c r="P36" s="22">
        <v>0.78</v>
      </c>
      <c r="Q36" s="22">
        <v>1.04</v>
      </c>
      <c r="R36" s="22">
        <v>1.52</v>
      </c>
      <c r="S36" s="22">
        <v>5.7</v>
      </c>
      <c r="T36" s="22">
        <v>5.25</v>
      </c>
      <c r="U36" s="22">
        <v>2.2</v>
      </c>
      <c r="V36" s="22">
        <v>1.88</v>
      </c>
      <c r="W36" s="22">
        <v>0.54</v>
      </c>
      <c r="X36" s="22">
        <v>0.44</v>
      </c>
      <c r="Y36" s="22">
        <v>1.28</v>
      </c>
      <c r="Z36" s="22">
        <v>0.78</v>
      </c>
    </row>
    <row r="37" spans="1:26" s="2" customFormat="1" ht="12.75" customHeight="1">
      <c r="A37" s="18">
        <v>16</v>
      </c>
      <c r="B37" s="19">
        <f t="shared" si="0"/>
        <v>9.562096760377475</v>
      </c>
      <c r="C37" s="19">
        <f t="shared" si="1"/>
        <v>7.970613537935815</v>
      </c>
      <c r="D37" s="19">
        <f t="shared" si="2"/>
        <v>5.965527078887155</v>
      </c>
      <c r="E37" s="19">
        <f t="shared" si="3"/>
        <v>7.4562420271698375</v>
      </c>
      <c r="F37" s="19">
        <f t="shared" si="4"/>
        <v>31.52695794565942</v>
      </c>
      <c r="G37" s="19">
        <f t="shared" si="5"/>
        <v>38.97592879354859</v>
      </c>
      <c r="H37" s="19">
        <f t="shared" si="6"/>
        <v>17.38648101545896</v>
      </c>
      <c r="I37" s="19">
        <f t="shared" si="7"/>
        <v>12.362115635671934</v>
      </c>
      <c r="J37" s="19">
        <f t="shared" si="8"/>
        <v>4.410803483779689</v>
      </c>
      <c r="K37" s="19">
        <f t="shared" si="9"/>
        <v>2.8454967283311623</v>
      </c>
      <c r="L37" s="19">
        <f t="shared" si="10"/>
        <v>7.4562420271698375</v>
      </c>
      <c r="M37" s="19">
        <f t="shared" si="11"/>
        <v>4.410803483779689</v>
      </c>
      <c r="N37" s="19"/>
      <c r="O37" s="22">
        <v>1.4</v>
      </c>
      <c r="P37" s="22">
        <v>1.22</v>
      </c>
      <c r="Q37" s="22">
        <v>0.98</v>
      </c>
      <c r="R37" s="22">
        <v>1.16</v>
      </c>
      <c r="S37" s="22">
        <v>3.45</v>
      </c>
      <c r="T37" s="22">
        <v>4.05</v>
      </c>
      <c r="U37" s="22">
        <v>2.2</v>
      </c>
      <c r="V37" s="22">
        <v>1.7</v>
      </c>
      <c r="W37" s="22">
        <v>0.78</v>
      </c>
      <c r="X37" s="22">
        <v>0.56</v>
      </c>
      <c r="Y37" s="22">
        <v>1.16</v>
      </c>
      <c r="Z37" s="22">
        <v>0.78</v>
      </c>
    </row>
    <row r="38" spans="1:26" s="2" customFormat="1" ht="12.75" customHeight="1">
      <c r="A38" s="18">
        <v>17</v>
      </c>
      <c r="B38" s="19">
        <f t="shared" si="0"/>
        <v>8.493218876785535</v>
      </c>
      <c r="C38" s="19">
        <f t="shared" si="1"/>
        <v>7.970613537935815</v>
      </c>
      <c r="D38" s="19">
        <f t="shared" si="2"/>
        <v>5.487234324211559</v>
      </c>
      <c r="E38" s="19">
        <f t="shared" si="3"/>
        <v>5.487234324211559</v>
      </c>
      <c r="F38" s="19">
        <f t="shared" si="4"/>
        <v>19.50735551969015</v>
      </c>
      <c r="G38" s="19">
        <f t="shared" si="5"/>
        <v>33.35277060720565</v>
      </c>
      <c r="H38" s="19">
        <f t="shared" si="6"/>
        <v>16.348829007133407</v>
      </c>
      <c r="I38" s="19">
        <f t="shared" si="7"/>
        <v>12.362115635671934</v>
      </c>
      <c r="J38" s="19">
        <f t="shared" si="8"/>
        <v>5.487234324211559</v>
      </c>
      <c r="K38" s="19">
        <f t="shared" si="9"/>
        <v>4.410803483779689</v>
      </c>
      <c r="L38" s="19">
        <f t="shared" si="10"/>
        <v>6.45337154357122</v>
      </c>
      <c r="M38" s="19">
        <f t="shared" si="11"/>
        <v>4.261820836279224</v>
      </c>
      <c r="N38" s="19"/>
      <c r="O38" s="22">
        <v>1.28</v>
      </c>
      <c r="P38" s="22">
        <v>1.22</v>
      </c>
      <c r="Q38" s="22">
        <v>0.92</v>
      </c>
      <c r="R38" s="22">
        <v>0.92</v>
      </c>
      <c r="S38" s="22">
        <v>2.4</v>
      </c>
      <c r="T38" s="22">
        <v>3.6</v>
      </c>
      <c r="U38" s="22">
        <v>2.1</v>
      </c>
      <c r="V38" s="22">
        <v>1.7</v>
      </c>
      <c r="W38" s="22">
        <v>0.92</v>
      </c>
      <c r="X38" s="22">
        <v>0.78</v>
      </c>
      <c r="Y38" s="22">
        <v>1.04</v>
      </c>
      <c r="Z38" s="22">
        <v>0.76</v>
      </c>
    </row>
    <row r="39" spans="1:26" s="2" customFormat="1" ht="12.75" customHeight="1">
      <c r="A39" s="18">
        <v>18</v>
      </c>
      <c r="B39" s="19">
        <f t="shared" si="0"/>
        <v>11.221180881642388</v>
      </c>
      <c r="C39" s="19">
        <f t="shared" si="1"/>
        <v>6.950390608482407</v>
      </c>
      <c r="D39" s="19">
        <f t="shared" si="2"/>
        <v>5.487234324211559</v>
      </c>
      <c r="E39" s="19">
        <f t="shared" si="3"/>
        <v>4.261820836279224</v>
      </c>
      <c r="F39" s="19">
        <f t="shared" si="4"/>
        <v>20.589699674288408</v>
      </c>
      <c r="G39" s="19">
        <f t="shared" si="5"/>
        <v>25.05619037362444</v>
      </c>
      <c r="H39" s="19">
        <f t="shared" si="6"/>
        <v>16.348829007133407</v>
      </c>
      <c r="I39" s="19">
        <f t="shared" si="7"/>
        <v>11.221180881642388</v>
      </c>
      <c r="J39" s="19">
        <f t="shared" si="8"/>
        <v>6.950390608482407</v>
      </c>
      <c r="K39" s="19">
        <f t="shared" si="9"/>
        <v>4.261820836279224</v>
      </c>
      <c r="L39" s="19">
        <f t="shared" si="10"/>
        <v>6.45337154357122</v>
      </c>
      <c r="M39" s="19">
        <f t="shared" si="11"/>
        <v>4.261820836279224</v>
      </c>
      <c r="N39" s="19"/>
      <c r="O39" s="22">
        <v>1.58</v>
      </c>
      <c r="P39" s="22">
        <v>1.1</v>
      </c>
      <c r="Q39" s="22">
        <v>0.92</v>
      </c>
      <c r="R39" s="22">
        <v>0.76</v>
      </c>
      <c r="S39" s="22">
        <v>2.5</v>
      </c>
      <c r="T39" s="22">
        <v>2.9</v>
      </c>
      <c r="U39" s="22">
        <v>2.1</v>
      </c>
      <c r="V39" s="22">
        <v>1.58</v>
      </c>
      <c r="W39" s="22">
        <v>1.1</v>
      </c>
      <c r="X39" s="22">
        <v>0.76</v>
      </c>
      <c r="Y39" s="22">
        <v>1.04</v>
      </c>
      <c r="Z39" s="22">
        <v>0.76</v>
      </c>
    </row>
    <row r="40" spans="1:26" s="2" customFormat="1" ht="12.75" customHeight="1">
      <c r="A40" s="18">
        <v>19</v>
      </c>
      <c r="B40" s="19">
        <f t="shared" si="0"/>
        <v>11.221180881642388</v>
      </c>
      <c r="C40" s="19">
        <f t="shared" si="1"/>
        <v>6.45337154357122</v>
      </c>
      <c r="D40" s="19">
        <f t="shared" si="2"/>
        <v>4.5610244807933755</v>
      </c>
      <c r="E40" s="19">
        <f t="shared" si="3"/>
        <v>5.965527078887155</v>
      </c>
      <c r="F40" s="19">
        <f t="shared" si="4"/>
        <v>77.35666856805035</v>
      </c>
      <c r="G40" s="19">
        <f t="shared" si="5"/>
        <v>1024.9954567732136</v>
      </c>
      <c r="H40" s="19">
        <f t="shared" si="6"/>
        <v>15.327010211456122</v>
      </c>
      <c r="I40" s="19">
        <f t="shared" si="7"/>
        <v>10.660993206745136</v>
      </c>
      <c r="J40" s="19">
        <f t="shared" si="8"/>
        <v>8.493218876785535</v>
      </c>
      <c r="K40" s="19">
        <f t="shared" si="9"/>
        <v>6.950390608482407</v>
      </c>
      <c r="L40" s="19">
        <f t="shared" si="10"/>
        <v>6.45337154357122</v>
      </c>
      <c r="M40" s="19">
        <f t="shared" si="11"/>
        <v>4.1140985185049965</v>
      </c>
      <c r="N40" s="19"/>
      <c r="O40" s="22">
        <v>1.58</v>
      </c>
      <c r="P40" s="22">
        <v>1.04</v>
      </c>
      <c r="Q40" s="22">
        <v>0.8</v>
      </c>
      <c r="R40" s="22">
        <v>0.98</v>
      </c>
      <c r="S40" s="22">
        <v>6.8</v>
      </c>
      <c r="T40" s="22">
        <v>47.96</v>
      </c>
      <c r="U40" s="22">
        <v>2</v>
      </c>
      <c r="V40" s="22">
        <v>1.52</v>
      </c>
      <c r="W40" s="22">
        <v>1.28</v>
      </c>
      <c r="X40" s="22">
        <v>1.1</v>
      </c>
      <c r="Y40" s="22">
        <v>1.04</v>
      </c>
      <c r="Z40" s="22">
        <v>0.74</v>
      </c>
    </row>
    <row r="41" spans="1:26" s="2" customFormat="1" ht="12.75" customHeight="1">
      <c r="A41" s="18">
        <v>20</v>
      </c>
      <c r="B41" s="19">
        <f t="shared" si="0"/>
        <v>11.221180881642388</v>
      </c>
      <c r="C41" s="19">
        <f t="shared" si="1"/>
        <v>5.487234324211559</v>
      </c>
      <c r="D41" s="19">
        <f t="shared" si="2"/>
        <v>4.1140985185049965</v>
      </c>
      <c r="E41" s="19">
        <f t="shared" si="3"/>
        <v>6.950390608482407</v>
      </c>
      <c r="F41" s="19">
        <f t="shared" si="4"/>
        <v>50.82515662245838</v>
      </c>
      <c r="G41" s="19">
        <f t="shared" si="5"/>
        <v>850.78458603025</v>
      </c>
      <c r="H41" s="19">
        <f t="shared" si="6"/>
        <v>15.327010211456122</v>
      </c>
      <c r="I41" s="19">
        <f t="shared" si="7"/>
        <v>10.107899753965995</v>
      </c>
      <c r="J41" s="19">
        <f t="shared" si="8"/>
        <v>12.362115635671934</v>
      </c>
      <c r="K41" s="19">
        <f t="shared" si="9"/>
        <v>8.493218876785535</v>
      </c>
      <c r="L41" s="19">
        <f t="shared" si="10"/>
        <v>6.45337154357122</v>
      </c>
      <c r="M41" s="19">
        <f t="shared" si="11"/>
        <v>4.1140985185049965</v>
      </c>
      <c r="N41" s="19"/>
      <c r="O41" s="22">
        <v>1.58</v>
      </c>
      <c r="P41" s="22">
        <v>0.92</v>
      </c>
      <c r="Q41" s="22">
        <v>0.74</v>
      </c>
      <c r="R41" s="22">
        <v>1.1</v>
      </c>
      <c r="S41" s="22">
        <v>4.95</v>
      </c>
      <c r="T41" s="22">
        <v>41.66</v>
      </c>
      <c r="U41" s="22">
        <v>2</v>
      </c>
      <c r="V41" s="22">
        <v>1.46</v>
      </c>
      <c r="W41" s="22">
        <v>1.7</v>
      </c>
      <c r="X41" s="22">
        <v>1.28</v>
      </c>
      <c r="Y41" s="22">
        <v>1.04</v>
      </c>
      <c r="Z41" s="22">
        <v>0.74</v>
      </c>
    </row>
    <row r="42" spans="1:26" s="2" customFormat="1" ht="12.75" customHeight="1">
      <c r="A42" s="18">
        <v>21</v>
      </c>
      <c r="B42" s="19">
        <f t="shared" si="0"/>
        <v>10.660993206745136</v>
      </c>
      <c r="C42" s="19">
        <f t="shared" si="1"/>
        <v>5.487234324211559</v>
      </c>
      <c r="D42" s="19">
        <f t="shared" si="2"/>
        <v>4.1140985185049965</v>
      </c>
      <c r="E42" s="19">
        <f t="shared" si="3"/>
        <v>15.327010211456122</v>
      </c>
      <c r="F42" s="19">
        <f t="shared" si="4"/>
        <v>25.05619037362444</v>
      </c>
      <c r="G42" s="19">
        <f t="shared" si="5"/>
        <v>446.7605270359277</v>
      </c>
      <c r="H42" s="19">
        <f t="shared" si="6"/>
        <v>14.122480101421376</v>
      </c>
      <c r="I42" s="19">
        <f t="shared" si="7"/>
        <v>7.970613537935815</v>
      </c>
      <c r="J42" s="19">
        <f t="shared" si="8"/>
        <v>11.788279127076706</v>
      </c>
      <c r="K42" s="19">
        <f t="shared" si="9"/>
        <v>8.493218876785535</v>
      </c>
      <c r="L42" s="19">
        <f t="shared" si="10"/>
        <v>6.950390608482407</v>
      </c>
      <c r="M42" s="19">
        <f t="shared" si="11"/>
        <v>3.9676595030641644</v>
      </c>
      <c r="N42" s="19"/>
      <c r="O42" s="22">
        <v>1.52</v>
      </c>
      <c r="P42" s="22">
        <v>0.92</v>
      </c>
      <c r="Q42" s="22">
        <v>0.74</v>
      </c>
      <c r="R42" s="22">
        <v>2</v>
      </c>
      <c r="S42" s="22">
        <v>2.9</v>
      </c>
      <c r="T42" s="22">
        <v>25.6</v>
      </c>
      <c r="U42" s="22">
        <v>1.88</v>
      </c>
      <c r="V42" s="22">
        <v>1.22</v>
      </c>
      <c r="W42" s="22">
        <v>1.64</v>
      </c>
      <c r="X42" s="22">
        <v>1.28</v>
      </c>
      <c r="Y42" s="22">
        <v>1.1</v>
      </c>
      <c r="Z42" s="22">
        <v>0.72</v>
      </c>
    </row>
    <row r="43" spans="1:26" s="2" customFormat="1" ht="12.75" customHeight="1">
      <c r="A43" s="18">
        <v>22</v>
      </c>
      <c r="B43" s="19">
        <f t="shared" si="0"/>
        <v>10.660993206745136</v>
      </c>
      <c r="C43" s="19">
        <f t="shared" si="1"/>
        <v>5.487234324211559</v>
      </c>
      <c r="D43" s="19">
        <f t="shared" si="2"/>
        <v>4.1140985185049965</v>
      </c>
      <c r="E43" s="19">
        <f t="shared" si="3"/>
        <v>15.327010211456122</v>
      </c>
      <c r="F43" s="19">
        <f t="shared" si="4"/>
        <v>19.50735551969015</v>
      </c>
      <c r="G43" s="19">
        <f t="shared" si="5"/>
        <v>299.0602162695765</v>
      </c>
      <c r="H43" s="19">
        <f t="shared" si="6"/>
        <v>12.942528365190311</v>
      </c>
      <c r="I43" s="19">
        <f t="shared" si="7"/>
        <v>6.950390608482407</v>
      </c>
      <c r="J43" s="19">
        <f t="shared" si="8"/>
        <v>12.362115635671934</v>
      </c>
      <c r="K43" s="19">
        <f t="shared" si="9"/>
        <v>7.970613537935815</v>
      </c>
      <c r="L43" s="19">
        <f t="shared" si="10"/>
        <v>6.950390608482407</v>
      </c>
      <c r="M43" s="19">
        <f t="shared" si="11"/>
        <v>3.9676595030641644</v>
      </c>
      <c r="N43" s="19"/>
      <c r="O43" s="22">
        <v>1.52</v>
      </c>
      <c r="P43" s="22">
        <v>0.92</v>
      </c>
      <c r="Q43" s="22">
        <v>0.74</v>
      </c>
      <c r="R43" s="22">
        <v>2</v>
      </c>
      <c r="S43" s="22">
        <v>2.4</v>
      </c>
      <c r="T43" s="22">
        <v>18.9</v>
      </c>
      <c r="U43" s="22">
        <v>1.76</v>
      </c>
      <c r="V43" s="22">
        <v>1.1</v>
      </c>
      <c r="W43" s="22">
        <v>1.7</v>
      </c>
      <c r="X43" s="22">
        <v>1.22</v>
      </c>
      <c r="Y43" s="22">
        <v>1.1</v>
      </c>
      <c r="Z43" s="22">
        <v>0.72</v>
      </c>
    </row>
    <row r="44" spans="1:26" s="2" customFormat="1" ht="12.75" customHeight="1">
      <c r="A44" s="18">
        <v>23</v>
      </c>
      <c r="B44" s="19">
        <f t="shared" si="0"/>
        <v>10.660993206745136</v>
      </c>
      <c r="C44" s="19">
        <f t="shared" si="1"/>
        <v>10.660993206745136</v>
      </c>
      <c r="D44" s="19">
        <f t="shared" si="2"/>
        <v>80.38049120053654</v>
      </c>
      <c r="E44" s="19">
        <f t="shared" si="3"/>
        <v>74.36142205180725</v>
      </c>
      <c r="F44" s="19">
        <f t="shared" si="4"/>
        <v>16.348829007133407</v>
      </c>
      <c r="G44" s="19">
        <f t="shared" si="5"/>
        <v>191.62866649688522</v>
      </c>
      <c r="H44" s="19">
        <f t="shared" si="6"/>
        <v>12.362115635671934</v>
      </c>
      <c r="I44" s="19">
        <f t="shared" si="7"/>
        <v>5.965527078887155</v>
      </c>
      <c r="J44" s="19">
        <f t="shared" si="8"/>
        <v>14.122480101421376</v>
      </c>
      <c r="K44" s="19">
        <f t="shared" si="9"/>
        <v>7.970613537935815</v>
      </c>
      <c r="L44" s="19">
        <f t="shared" si="10"/>
        <v>6.950390608482407</v>
      </c>
      <c r="M44" s="19">
        <f t="shared" si="11"/>
        <v>3.8225278284683006</v>
      </c>
      <c r="N44" s="19"/>
      <c r="O44" s="22">
        <v>1.52</v>
      </c>
      <c r="P44" s="22">
        <v>1.52</v>
      </c>
      <c r="Q44" s="22">
        <v>7</v>
      </c>
      <c r="R44" s="22">
        <v>6.6</v>
      </c>
      <c r="S44" s="22">
        <v>2.1</v>
      </c>
      <c r="T44" s="22">
        <v>13.5</v>
      </c>
      <c r="U44" s="22">
        <v>1.7</v>
      </c>
      <c r="V44" s="22">
        <v>0.98</v>
      </c>
      <c r="W44" s="22">
        <v>1.88</v>
      </c>
      <c r="X44" s="22">
        <v>1.22</v>
      </c>
      <c r="Y44" s="22">
        <v>1.1</v>
      </c>
      <c r="Z44" s="22">
        <v>0.7</v>
      </c>
    </row>
    <row r="45" spans="1:26" s="2" customFormat="1" ht="12.75" customHeight="1">
      <c r="A45" s="18">
        <v>24</v>
      </c>
      <c r="B45" s="19">
        <f t="shared" si="0"/>
        <v>10.660993206745136</v>
      </c>
      <c r="C45" s="19">
        <f t="shared" si="1"/>
        <v>7.4562420271698375</v>
      </c>
      <c r="D45" s="19">
        <f t="shared" si="2"/>
        <v>29.726597866626122</v>
      </c>
      <c r="E45" s="19">
        <f t="shared" si="3"/>
        <v>20.589699674288408</v>
      </c>
      <c r="F45" s="19">
        <f t="shared" si="4"/>
        <v>29.726597866626122</v>
      </c>
      <c r="G45" s="19">
        <f t="shared" si="5"/>
        <v>112.0797000388109</v>
      </c>
      <c r="H45" s="19">
        <f t="shared" si="6"/>
        <v>11.788279127076706</v>
      </c>
      <c r="I45" s="19">
        <f t="shared" si="7"/>
        <v>5.965527078887155</v>
      </c>
      <c r="J45" s="19">
        <f t="shared" si="8"/>
        <v>15.327010211456122</v>
      </c>
      <c r="K45" s="19">
        <f t="shared" si="9"/>
        <v>5.018911292959608</v>
      </c>
      <c r="L45" s="19">
        <f t="shared" si="10"/>
        <v>5.965527078887155</v>
      </c>
      <c r="M45" s="19">
        <f t="shared" si="11"/>
        <v>3.11740654224829</v>
      </c>
      <c r="N45" s="19"/>
      <c r="O45" s="22">
        <v>1.52</v>
      </c>
      <c r="P45" s="22">
        <v>1.16</v>
      </c>
      <c r="Q45" s="22">
        <v>3.3</v>
      </c>
      <c r="R45" s="22">
        <v>2.5</v>
      </c>
      <c r="S45" s="22">
        <v>3.3</v>
      </c>
      <c r="T45" s="22">
        <v>9</v>
      </c>
      <c r="U45" s="22">
        <v>1.64</v>
      </c>
      <c r="V45" s="22">
        <v>0.98</v>
      </c>
      <c r="W45" s="22">
        <v>2</v>
      </c>
      <c r="X45" s="22">
        <v>0.86</v>
      </c>
      <c r="Y45" s="22">
        <v>0.98</v>
      </c>
      <c r="Z45" s="22">
        <v>0.6</v>
      </c>
    </row>
    <row r="46" spans="1:26" s="2" customFormat="1" ht="12.75" customHeight="1">
      <c r="A46" s="18">
        <v>25</v>
      </c>
      <c r="B46" s="19">
        <f t="shared" si="0"/>
        <v>9.023794484402973</v>
      </c>
      <c r="C46" s="19">
        <f t="shared" si="1"/>
        <v>5.487234324211559</v>
      </c>
      <c r="D46" s="19">
        <f t="shared" si="2"/>
        <v>23.919693605333197</v>
      </c>
      <c r="E46" s="19">
        <f t="shared" si="3"/>
        <v>12.362115635671934</v>
      </c>
      <c r="F46" s="19">
        <f t="shared" si="4"/>
        <v>25.05619037362444</v>
      </c>
      <c r="G46" s="19">
        <f t="shared" si="5"/>
        <v>65.5531314308551</v>
      </c>
      <c r="H46" s="19">
        <f t="shared" si="6"/>
        <v>11.221180881642388</v>
      </c>
      <c r="I46" s="19">
        <f t="shared" si="7"/>
        <v>5.965527078887155</v>
      </c>
      <c r="J46" s="19">
        <f t="shared" si="8"/>
        <v>15.327010211456122</v>
      </c>
      <c r="K46" s="19">
        <f t="shared" si="9"/>
        <v>5.018911292959608</v>
      </c>
      <c r="L46" s="19">
        <f t="shared" si="10"/>
        <v>6.950390608482407</v>
      </c>
      <c r="M46" s="19">
        <f t="shared" si="11"/>
        <v>3.11740654224829</v>
      </c>
      <c r="N46" s="19"/>
      <c r="O46" s="22">
        <v>1.34</v>
      </c>
      <c r="P46" s="22">
        <v>0.92</v>
      </c>
      <c r="Q46" s="22">
        <v>2.8</v>
      </c>
      <c r="R46" s="22">
        <v>1.7</v>
      </c>
      <c r="S46" s="22">
        <v>2.9</v>
      </c>
      <c r="T46" s="22">
        <v>6</v>
      </c>
      <c r="U46" s="22">
        <v>1.58</v>
      </c>
      <c r="V46" s="22">
        <v>0.98</v>
      </c>
      <c r="W46" s="22">
        <v>2</v>
      </c>
      <c r="X46" s="22">
        <v>0.86</v>
      </c>
      <c r="Y46" s="22">
        <v>1.1</v>
      </c>
      <c r="Z46" s="22">
        <v>0.6</v>
      </c>
    </row>
    <row r="47" spans="1:26" s="2" customFormat="1" ht="12.75" customHeight="1">
      <c r="A47" s="18">
        <v>26</v>
      </c>
      <c r="B47" s="19">
        <f t="shared" si="0"/>
        <v>9.562096760377475</v>
      </c>
      <c r="C47" s="19">
        <f t="shared" si="1"/>
        <v>5.965527078887155</v>
      </c>
      <c r="D47" s="19">
        <f t="shared" si="2"/>
        <v>13.529364595640295</v>
      </c>
      <c r="E47" s="19">
        <f t="shared" si="3"/>
        <v>21.686112837840152</v>
      </c>
      <c r="F47" s="19">
        <f t="shared" si="4"/>
        <v>1331.8514985637385</v>
      </c>
      <c r="G47" s="19">
        <f t="shared" si="5"/>
        <v>92.75080954932265</v>
      </c>
      <c r="H47" s="19">
        <f t="shared" si="6"/>
        <v>10.660993206745136</v>
      </c>
      <c r="I47" s="19">
        <f t="shared" si="7"/>
        <v>5.487234324211559</v>
      </c>
      <c r="J47" s="19">
        <f t="shared" si="8"/>
        <v>15.327010211456122</v>
      </c>
      <c r="K47" s="19">
        <f t="shared" si="9"/>
        <v>6.45337154357122</v>
      </c>
      <c r="L47" s="19">
        <f t="shared" si="10"/>
        <v>6.950390608482407</v>
      </c>
      <c r="M47" s="19">
        <f t="shared" si="11"/>
        <v>3.11740654224829</v>
      </c>
      <c r="N47" s="19"/>
      <c r="O47" s="22">
        <v>1.4</v>
      </c>
      <c r="P47" s="22">
        <v>0.98</v>
      </c>
      <c r="Q47" s="22">
        <v>1.82</v>
      </c>
      <c r="R47" s="22">
        <v>2.6</v>
      </c>
      <c r="S47" s="22">
        <v>58.46</v>
      </c>
      <c r="T47" s="22">
        <v>7.8</v>
      </c>
      <c r="U47" s="22">
        <v>1.52</v>
      </c>
      <c r="V47" s="22">
        <v>0.92</v>
      </c>
      <c r="W47" s="22">
        <v>2</v>
      </c>
      <c r="X47" s="22">
        <v>1.04</v>
      </c>
      <c r="Y47" s="22">
        <v>1.1</v>
      </c>
      <c r="Z47" s="22">
        <v>0.6</v>
      </c>
    </row>
    <row r="48" spans="1:26" s="2" customFormat="1" ht="12.75" customHeight="1">
      <c r="A48" s="18">
        <v>27</v>
      </c>
      <c r="B48" s="19">
        <f t="shared" si="0"/>
        <v>61.25283970560324</v>
      </c>
      <c r="C48" s="19">
        <f t="shared" si="1"/>
        <v>16.348829007133407</v>
      </c>
      <c r="D48" s="19">
        <f t="shared" si="2"/>
        <v>12.362115635671934</v>
      </c>
      <c r="E48" s="19">
        <f t="shared" si="3"/>
        <v>13.529364595640295</v>
      </c>
      <c r="F48" s="19">
        <f t="shared" si="4"/>
        <v>337.3032622002014</v>
      </c>
      <c r="G48" s="19">
        <f t="shared" si="5"/>
        <v>40.89678137090692</v>
      </c>
      <c r="H48" s="19">
        <f t="shared" si="6"/>
        <v>10.107899753965995</v>
      </c>
      <c r="I48" s="19">
        <f t="shared" si="7"/>
        <v>5.487234324211559</v>
      </c>
      <c r="J48" s="19">
        <f t="shared" si="8"/>
        <v>15.327010211456122</v>
      </c>
      <c r="K48" s="19">
        <f t="shared" si="9"/>
        <v>6.45337154357122</v>
      </c>
      <c r="L48" s="19">
        <f t="shared" si="10"/>
        <v>6.950390608482407</v>
      </c>
      <c r="M48" s="19">
        <f t="shared" si="11"/>
        <v>2.9806948579263755</v>
      </c>
      <c r="N48" s="19"/>
      <c r="O48" s="22">
        <v>5.7</v>
      </c>
      <c r="P48" s="22">
        <v>2.1</v>
      </c>
      <c r="Q48" s="22">
        <v>1.7</v>
      </c>
      <c r="R48" s="22">
        <v>1.82</v>
      </c>
      <c r="S48" s="22">
        <v>20.7</v>
      </c>
      <c r="T48" s="22">
        <v>4.2</v>
      </c>
      <c r="U48" s="22">
        <v>1.46</v>
      </c>
      <c r="V48" s="22">
        <v>0.92</v>
      </c>
      <c r="W48" s="22">
        <v>2</v>
      </c>
      <c r="X48" s="22">
        <v>1.04</v>
      </c>
      <c r="Y48" s="22">
        <v>1.1</v>
      </c>
      <c r="Z48" s="22">
        <v>0.58</v>
      </c>
    </row>
    <row r="49" spans="1:26" s="2" customFormat="1" ht="12.75" customHeight="1">
      <c r="A49" s="18">
        <v>28</v>
      </c>
      <c r="B49" s="19">
        <f t="shared" si="0"/>
        <v>9.562096760377475</v>
      </c>
      <c r="C49" s="19">
        <f t="shared" si="1"/>
        <v>12.362115635671934</v>
      </c>
      <c r="D49" s="19">
        <f t="shared" si="2"/>
        <v>11.788279127076706</v>
      </c>
      <c r="E49" s="19">
        <f t="shared" si="3"/>
        <v>13.529364595640295</v>
      </c>
      <c r="F49" s="19">
        <f t="shared" si="4"/>
        <v>419.27042699217907</v>
      </c>
      <c r="G49" s="19">
        <f t="shared" si="5"/>
        <v>2799.2423346306605</v>
      </c>
      <c r="H49" s="19">
        <f t="shared" si="6"/>
        <v>9.023794484402973</v>
      </c>
      <c r="I49" s="19">
        <f t="shared" si="7"/>
        <v>5.487234324211559</v>
      </c>
      <c r="J49" s="19">
        <f t="shared" si="8"/>
        <v>14.721738421223947</v>
      </c>
      <c r="K49" s="19">
        <f t="shared" si="9"/>
        <v>7.4562420271698375</v>
      </c>
      <c r="L49" s="19">
        <f t="shared" si="10"/>
        <v>6.950390608482407</v>
      </c>
      <c r="M49" s="19">
        <f t="shared" si="11"/>
        <v>2.9806948579263755</v>
      </c>
      <c r="N49" s="19"/>
      <c r="O49" s="22">
        <v>1.4</v>
      </c>
      <c r="P49" s="22">
        <v>1.7</v>
      </c>
      <c r="Q49" s="22">
        <v>1.64</v>
      </c>
      <c r="R49" s="22">
        <v>1.82</v>
      </c>
      <c r="S49" s="22">
        <v>24.4</v>
      </c>
      <c r="T49" s="22">
        <v>102.5</v>
      </c>
      <c r="U49" s="22">
        <v>1.34</v>
      </c>
      <c r="V49" s="22">
        <v>0.92</v>
      </c>
      <c r="W49" s="22">
        <v>1.94</v>
      </c>
      <c r="X49" s="22">
        <v>1.16</v>
      </c>
      <c r="Y49" s="22">
        <v>1.1</v>
      </c>
      <c r="Z49" s="22">
        <v>0.58</v>
      </c>
    </row>
    <row r="50" spans="1:26" s="2" customFormat="1" ht="12.75" customHeight="1">
      <c r="A50" s="18">
        <v>29</v>
      </c>
      <c r="B50" s="19">
        <f aca="true" t="shared" si="12" ref="B50:K51">6.1271*O50^1.3228</f>
        <v>6.45337154357122</v>
      </c>
      <c r="C50" s="19">
        <f t="shared" si="12"/>
        <v>10.660993206745136</v>
      </c>
      <c r="D50" s="19">
        <f t="shared" si="12"/>
        <v>11.788279127076706</v>
      </c>
      <c r="E50" s="19">
        <f t="shared" si="12"/>
        <v>11.788279127076706</v>
      </c>
      <c r="F50" s="19">
        <f t="shared" si="12"/>
        <v>95.90967145182258</v>
      </c>
      <c r="G50" s="19">
        <f t="shared" si="12"/>
        <v>1564.3061269979403</v>
      </c>
      <c r="H50" s="19">
        <f t="shared" si="12"/>
        <v>9.023794484402973</v>
      </c>
      <c r="I50" s="19">
        <f t="shared" si="12"/>
        <v>5.487234324211559</v>
      </c>
      <c r="J50" s="19">
        <f t="shared" si="12"/>
        <v>14.721738421223947</v>
      </c>
      <c r="K50" s="19">
        <f t="shared" si="12"/>
        <v>6.950390608482407</v>
      </c>
      <c r="L50" s="19"/>
      <c r="M50" s="19">
        <f>6.1271*Z50^1.3228</f>
        <v>2.9806948579263755</v>
      </c>
      <c r="N50" s="19"/>
      <c r="O50" s="22">
        <v>1.04</v>
      </c>
      <c r="P50" s="22">
        <v>1.52</v>
      </c>
      <c r="Q50" s="22">
        <v>1.64</v>
      </c>
      <c r="R50" s="22">
        <v>1.64</v>
      </c>
      <c r="S50" s="22">
        <v>8</v>
      </c>
      <c r="T50" s="22">
        <v>66.02</v>
      </c>
      <c r="U50" s="22">
        <v>1.34</v>
      </c>
      <c r="V50" s="22">
        <v>0.92</v>
      </c>
      <c r="W50" s="22">
        <v>1.94</v>
      </c>
      <c r="X50" s="22">
        <v>1.1</v>
      </c>
      <c r="Y50" s="22"/>
      <c r="Z50" s="22">
        <v>0.58</v>
      </c>
    </row>
    <row r="51" spans="1:26" s="2" customFormat="1" ht="12.75" customHeight="1">
      <c r="A51" s="18">
        <v>30</v>
      </c>
      <c r="B51" s="19">
        <f t="shared" si="12"/>
        <v>4.5610244807933755</v>
      </c>
      <c r="C51" s="19">
        <f t="shared" si="12"/>
        <v>10.107899753965995</v>
      </c>
      <c r="D51" s="19">
        <f t="shared" si="12"/>
        <v>11.221180881642388</v>
      </c>
      <c r="E51" s="19">
        <f t="shared" si="12"/>
        <v>9.562096760377475</v>
      </c>
      <c r="F51" s="19">
        <f t="shared" si="12"/>
        <v>27.952468648093376</v>
      </c>
      <c r="G51" s="19">
        <f t="shared" si="12"/>
        <v>1382.7139533024379</v>
      </c>
      <c r="H51" s="19">
        <f t="shared" si="12"/>
        <v>40.89678137090692</v>
      </c>
      <c r="I51" s="19">
        <f t="shared" si="12"/>
        <v>5.487234324211559</v>
      </c>
      <c r="J51" s="19">
        <f t="shared" si="12"/>
        <v>14.721738421223947</v>
      </c>
      <c r="K51" s="19">
        <f t="shared" si="12"/>
        <v>6.45337154357122</v>
      </c>
      <c r="L51" s="19"/>
      <c r="M51" s="19">
        <f>6.1271*Z51^1.3228</f>
        <v>2.9806948579263755</v>
      </c>
      <c r="N51" s="19"/>
      <c r="O51" s="22">
        <v>0.8</v>
      </c>
      <c r="P51" s="22">
        <v>1.46</v>
      </c>
      <c r="Q51" s="22">
        <v>1.58</v>
      </c>
      <c r="R51" s="22">
        <v>1.4</v>
      </c>
      <c r="S51" s="22">
        <v>3.15</v>
      </c>
      <c r="T51" s="22">
        <v>60.14</v>
      </c>
      <c r="U51" s="22">
        <v>4.2</v>
      </c>
      <c r="V51" s="22">
        <v>0.92</v>
      </c>
      <c r="W51" s="22">
        <v>1.94</v>
      </c>
      <c r="X51" s="22">
        <v>1.04</v>
      </c>
      <c r="Y51" s="22"/>
      <c r="Z51" s="22">
        <v>0.58</v>
      </c>
    </row>
    <row r="52" spans="1:26" s="2" customFormat="1" ht="12.75" customHeight="1">
      <c r="A52" s="18">
        <v>31</v>
      </c>
      <c r="B52" s="19"/>
      <c r="C52" s="19">
        <f>6.1271*P52^1.3228</f>
        <v>7.4562420271698375</v>
      </c>
      <c r="D52" s="19"/>
      <c r="E52" s="19">
        <f>6.1271*R52^1.3228</f>
        <v>8.493218876785535</v>
      </c>
      <c r="F52" s="19">
        <f>6.1271*S52^1.3228</f>
        <v>124.59777130834475</v>
      </c>
      <c r="G52" s="19"/>
      <c r="H52" s="19">
        <f>6.1271*U52^1.3228</f>
        <v>27.952468648093376</v>
      </c>
      <c r="I52" s="19"/>
      <c r="J52" s="19">
        <f>6.1271*W52^1.3228</f>
        <v>13.529364595640295</v>
      </c>
      <c r="K52" s="19">
        <f>6.1271*X52^1.3228</f>
        <v>5.965527078887155</v>
      </c>
      <c r="L52" s="19"/>
      <c r="M52" s="19">
        <f>6.1271*Z52^1.3228</f>
        <v>2.9806948579263755</v>
      </c>
      <c r="N52" s="19"/>
      <c r="O52" s="22"/>
      <c r="P52" s="22">
        <v>1.16</v>
      </c>
      <c r="Q52" s="22"/>
      <c r="R52" s="22">
        <v>1.28</v>
      </c>
      <c r="S52" s="22">
        <v>9.75</v>
      </c>
      <c r="T52" s="22"/>
      <c r="U52" s="22">
        <v>3.15</v>
      </c>
      <c r="V52" s="22"/>
      <c r="W52" s="22">
        <v>1.82</v>
      </c>
      <c r="X52" s="22">
        <v>0.98</v>
      </c>
      <c r="Y52" s="22"/>
      <c r="Z52" s="22">
        <v>0.58</v>
      </c>
    </row>
    <row r="53" spans="1:14" s="2" customFormat="1" ht="4.5" customHeight="1">
      <c r="A53" s="16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s="2" customFormat="1" ht="4.5" customHeight="1">
      <c r="A54" s="17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5" s="2" customFormat="1" ht="13.5" customHeight="1">
      <c r="A55" s="2" t="s">
        <v>33</v>
      </c>
      <c r="B55" s="19">
        <f aca="true" t="shared" si="13" ref="B55:M55">SUM(B22:B52)</f>
        <v>326.60119221820116</v>
      </c>
      <c r="C55" s="19">
        <f t="shared" si="13"/>
        <v>1299.3238102979326</v>
      </c>
      <c r="D55" s="19">
        <f t="shared" si="13"/>
        <v>638.0579747294169</v>
      </c>
      <c r="E55" s="19">
        <f t="shared" si="13"/>
        <v>349.83594273876645</v>
      </c>
      <c r="F55" s="19">
        <f t="shared" si="13"/>
        <v>4508.546807970477</v>
      </c>
      <c r="G55" s="19">
        <f t="shared" si="13"/>
        <v>12965.885985131796</v>
      </c>
      <c r="H55" s="19">
        <f t="shared" si="13"/>
        <v>3319.3996961506273</v>
      </c>
      <c r="I55" s="19">
        <f t="shared" si="13"/>
        <v>353.5340311198291</v>
      </c>
      <c r="J55" s="19">
        <f t="shared" si="13"/>
        <v>247.64975940375973</v>
      </c>
      <c r="K55" s="19">
        <f t="shared" si="13"/>
        <v>126.68991706351166</v>
      </c>
      <c r="L55" s="19">
        <f t="shared" si="13"/>
        <v>195.8843735416162</v>
      </c>
      <c r="M55" s="19">
        <f t="shared" si="13"/>
        <v>146.22121898725712</v>
      </c>
      <c r="N55" s="19">
        <f>SUM(B55:M55)</f>
        <v>24477.630709353194</v>
      </c>
      <c r="O55" s="2" t="s">
        <v>34</v>
      </c>
    </row>
    <row r="56" spans="1:15" s="2" customFormat="1" ht="13.5" customHeight="1">
      <c r="A56" s="2" t="s">
        <v>35</v>
      </c>
      <c r="B56" s="19">
        <f aca="true" t="shared" si="14" ref="B56:M56">+AVERAGE(B22:B52)</f>
        <v>10.886706407273373</v>
      </c>
      <c r="C56" s="19">
        <f t="shared" si="14"/>
        <v>41.91367129993331</v>
      </c>
      <c r="D56" s="19">
        <f t="shared" si="14"/>
        <v>21.268599157647227</v>
      </c>
      <c r="E56" s="19">
        <f t="shared" si="14"/>
        <v>11.28503041092795</v>
      </c>
      <c r="F56" s="19">
        <f t="shared" si="14"/>
        <v>145.43699380549927</v>
      </c>
      <c r="G56" s="19">
        <f t="shared" si="14"/>
        <v>432.1961995043932</v>
      </c>
      <c r="H56" s="19">
        <f t="shared" si="14"/>
        <v>107.07740955324604</v>
      </c>
      <c r="I56" s="19">
        <f t="shared" si="14"/>
        <v>11.784467703994302</v>
      </c>
      <c r="J56" s="19">
        <f t="shared" si="14"/>
        <v>7.988701916250314</v>
      </c>
      <c r="K56" s="19">
        <f t="shared" si="14"/>
        <v>4.0867715181777955</v>
      </c>
      <c r="L56" s="19">
        <f t="shared" si="14"/>
        <v>6.99587048362915</v>
      </c>
      <c r="M56" s="19">
        <f t="shared" si="14"/>
        <v>4.716813515717972</v>
      </c>
      <c r="N56" s="19">
        <f>SUM(B56:M56)</f>
        <v>805.6372352766899</v>
      </c>
      <c r="O56" s="2" t="s">
        <v>34</v>
      </c>
    </row>
    <row r="57" spans="1:15" s="2" customFormat="1" ht="13.5" customHeight="1">
      <c r="A57" s="2" t="s">
        <v>36</v>
      </c>
      <c r="B57" s="19">
        <f aca="true" t="shared" si="15" ref="B57:M57">+MAX(B22:B52)</f>
        <v>61.25283970560324</v>
      </c>
      <c r="C57" s="19">
        <f t="shared" si="15"/>
        <v>1060.7667283779956</v>
      </c>
      <c r="D57" s="19">
        <f t="shared" si="15"/>
        <v>239.9191320069016</v>
      </c>
      <c r="E57" s="19">
        <f t="shared" si="15"/>
        <v>74.36142205180725</v>
      </c>
      <c r="F57" s="19">
        <f t="shared" si="15"/>
        <v>1421.1636470290734</v>
      </c>
      <c r="G57" s="19">
        <f t="shared" si="15"/>
        <v>2799.2423346306605</v>
      </c>
      <c r="H57" s="19">
        <f t="shared" si="15"/>
        <v>1294.0123920961378</v>
      </c>
      <c r="I57" s="19">
        <f t="shared" si="15"/>
        <v>25.05619037362444</v>
      </c>
      <c r="J57" s="19">
        <f t="shared" si="15"/>
        <v>15.327010211456122</v>
      </c>
      <c r="K57" s="19">
        <f t="shared" si="15"/>
        <v>8.493218876785535</v>
      </c>
      <c r="L57" s="19">
        <f t="shared" si="15"/>
        <v>8.493218876785535</v>
      </c>
      <c r="M57" s="19">
        <f t="shared" si="15"/>
        <v>7.4562420271698375</v>
      </c>
      <c r="N57" s="19">
        <f>+MAX(B57:M57)</f>
        <v>2799.2423346306605</v>
      </c>
      <c r="O57" s="2" t="s">
        <v>34</v>
      </c>
    </row>
    <row r="58" spans="1:15" s="2" customFormat="1" ht="13.5" customHeight="1">
      <c r="A58" s="2" t="s">
        <v>37</v>
      </c>
      <c r="B58" s="19">
        <f aca="true" t="shared" si="16" ref="B58:M58">+MIN(B22:B52)</f>
        <v>3.8225278284683006</v>
      </c>
      <c r="C58" s="19">
        <f t="shared" si="16"/>
        <v>4.410803483779689</v>
      </c>
      <c r="D58" s="19">
        <f t="shared" si="16"/>
        <v>4.1140985185049965</v>
      </c>
      <c r="E58" s="19">
        <f t="shared" si="16"/>
        <v>3.8225278284683006</v>
      </c>
      <c r="F58" s="19">
        <f t="shared" si="16"/>
        <v>3.678728680336775</v>
      </c>
      <c r="G58" s="19">
        <f t="shared" si="16"/>
        <v>25.05619037362444</v>
      </c>
      <c r="H58" s="19">
        <f t="shared" si="16"/>
        <v>9.023794484402973</v>
      </c>
      <c r="I58" s="19">
        <f t="shared" si="16"/>
        <v>5.487234324211559</v>
      </c>
      <c r="J58" s="19">
        <f t="shared" si="16"/>
        <v>2.711848564801896</v>
      </c>
      <c r="K58" s="19">
        <f t="shared" si="16"/>
        <v>1.3572734686930261</v>
      </c>
      <c r="L58" s="19">
        <f t="shared" si="16"/>
        <v>5.965527078887155</v>
      </c>
      <c r="M58" s="19">
        <f t="shared" si="16"/>
        <v>2.9806948579263755</v>
      </c>
      <c r="N58" s="19">
        <f>+MIN(B58:M58)</f>
        <v>1.3572734686930261</v>
      </c>
      <c r="O58" s="2" t="s">
        <v>34</v>
      </c>
    </row>
    <row r="59" s="2" customFormat="1" ht="13.5" customHeight="1">
      <c r="A59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40">
      <selection activeCell="R48" sqref="R48"/>
    </sheetView>
  </sheetViews>
  <sheetFormatPr defaultColWidth="9.140625" defaultRowHeight="21.75"/>
  <sheetData>
    <row r="1" spans="1:17" ht="21.75">
      <c r="A1" s="112" t="s">
        <v>60</v>
      </c>
      <c r="B1" s="115"/>
      <c r="C1" s="116" t="str">
        <f>'[2]c-form'!AG4</f>
        <v>Ban Mang,  Chiang Muan, Phayao,Y.24</v>
      </c>
      <c r="D1" s="116"/>
      <c r="E1" s="116"/>
      <c r="F1" s="116"/>
      <c r="G1" s="116"/>
      <c r="H1" s="116"/>
      <c r="I1" s="116"/>
      <c r="J1" s="116"/>
      <c r="K1" s="33"/>
      <c r="L1" s="1"/>
      <c r="M1" s="112" t="s">
        <v>61</v>
      </c>
      <c r="N1" s="115"/>
      <c r="O1" s="1"/>
      <c r="P1" s="1"/>
      <c r="Q1" s="1"/>
    </row>
    <row r="2" spans="1:17" ht="21.75">
      <c r="A2" s="112" t="s">
        <v>62</v>
      </c>
      <c r="B2" s="115"/>
      <c r="C2" s="116" t="str">
        <f>'[2]c-form'!AG3</f>
        <v>Mae Nam Pi</v>
      </c>
      <c r="D2" s="116"/>
      <c r="E2" s="116"/>
      <c r="F2" s="116"/>
      <c r="G2" s="116"/>
      <c r="H2" s="34"/>
      <c r="I2" s="34"/>
      <c r="J2" s="34"/>
      <c r="K2" s="33"/>
      <c r="L2" s="1"/>
      <c r="M2" s="35" t="s">
        <v>63</v>
      </c>
      <c r="N2" s="36"/>
      <c r="O2" s="1"/>
      <c r="P2" s="1"/>
      <c r="Q2" s="1"/>
    </row>
    <row r="3" spans="1:17" ht="21.75">
      <c r="A3" s="32" t="s">
        <v>64</v>
      </c>
      <c r="B3" s="32"/>
      <c r="C3" s="116" t="str">
        <f>'[2]c-form'!AH3</f>
        <v>Yom</v>
      </c>
      <c r="D3" s="116"/>
      <c r="E3" s="116"/>
      <c r="F3" s="116"/>
      <c r="G3" s="116"/>
      <c r="H3" s="34"/>
      <c r="I3" s="34"/>
      <c r="J3" s="34"/>
      <c r="K3" s="33"/>
      <c r="L3" s="1"/>
      <c r="M3" s="112" t="s">
        <v>65</v>
      </c>
      <c r="N3" s="112"/>
      <c r="O3" s="1"/>
      <c r="P3" s="1"/>
      <c r="Q3" s="1"/>
    </row>
    <row r="4" spans="1:17" ht="21.75">
      <c r="A4" s="35" t="s">
        <v>66</v>
      </c>
      <c r="B4" s="37"/>
      <c r="C4" s="105" t="str">
        <f>'[2]c-form'!AI3</f>
        <v>Yom</v>
      </c>
      <c r="D4" s="105"/>
      <c r="E4" s="105"/>
      <c r="F4" s="105"/>
      <c r="G4" s="105"/>
      <c r="H4" s="1"/>
      <c r="I4" s="1"/>
      <c r="J4" s="39" t="s">
        <v>67</v>
      </c>
      <c r="K4" s="106">
        <v>0.7914099157</v>
      </c>
      <c r="L4" s="107"/>
      <c r="M4" s="40" t="s">
        <v>68</v>
      </c>
      <c r="N4" s="108">
        <v>1.263</v>
      </c>
      <c r="O4" s="109"/>
      <c r="P4" s="1"/>
      <c r="Q4" s="1"/>
    </row>
    <row r="5" spans="1:17" ht="21.75">
      <c r="A5" s="35"/>
      <c r="B5" s="37"/>
      <c r="C5" s="38"/>
      <c r="D5" s="38"/>
      <c r="E5" s="38"/>
      <c r="F5" s="38"/>
      <c r="G5" s="38"/>
      <c r="H5" s="1"/>
      <c r="I5" s="1"/>
      <c r="J5" s="110" t="s">
        <v>69</v>
      </c>
      <c r="K5" s="111"/>
      <c r="L5" s="42">
        <v>2016</v>
      </c>
      <c r="M5" s="41" t="s">
        <v>70</v>
      </c>
      <c r="N5" s="42">
        <v>2017</v>
      </c>
      <c r="O5" s="43" t="s">
        <v>71</v>
      </c>
      <c r="P5" s="44">
        <v>13</v>
      </c>
      <c r="Q5" s="45" t="s">
        <v>72</v>
      </c>
    </row>
    <row r="6" spans="1:17" ht="21.75">
      <c r="A6" s="35"/>
      <c r="B6" s="37"/>
      <c r="C6" s="38"/>
      <c r="D6" s="38"/>
      <c r="E6" s="38"/>
      <c r="F6" s="38"/>
      <c r="G6" s="38"/>
      <c r="H6" s="112" t="str">
        <f>IF(TRIM('[2]c-form'!AJ3)&lt;&gt;"","Water  Year   "&amp;'[2]c-form'!AJ3,"Water  Year   ")</f>
        <v>Water  Year   2016</v>
      </c>
      <c r="I6" s="112"/>
      <c r="J6" s="46"/>
      <c r="K6" s="1"/>
      <c r="L6" s="1"/>
      <c r="M6" s="1"/>
      <c r="N6" s="47" t="s">
        <v>73</v>
      </c>
      <c r="O6" s="48">
        <v>0</v>
      </c>
      <c r="P6" s="1"/>
      <c r="Q6" s="1"/>
    </row>
    <row r="7" spans="1:17" ht="21.75">
      <c r="A7" s="1"/>
      <c r="B7" s="113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2016 to March 31,  2017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"/>
      <c r="Q7" s="1"/>
    </row>
    <row r="8" spans="1:17" ht="21.75">
      <c r="A8" s="1"/>
      <c r="B8" s="49"/>
      <c r="C8" s="33"/>
      <c r="D8" s="33"/>
      <c r="E8" s="33"/>
      <c r="F8" s="33"/>
      <c r="G8" s="33"/>
      <c r="H8" s="33"/>
      <c r="I8" s="33"/>
      <c r="J8" s="33"/>
      <c r="K8" s="33"/>
      <c r="L8" s="1"/>
      <c r="M8" s="1"/>
      <c r="N8" s="1"/>
      <c r="O8" s="1"/>
      <c r="P8" s="1"/>
      <c r="Q8" s="1"/>
    </row>
    <row r="9" spans="1:17" ht="23.25">
      <c r="A9" s="50"/>
      <c r="B9" s="51" t="s">
        <v>74</v>
      </c>
      <c r="C9" s="52" t="s">
        <v>75</v>
      </c>
      <c r="D9" s="52" t="s">
        <v>76</v>
      </c>
      <c r="E9" s="52" t="s">
        <v>77</v>
      </c>
      <c r="F9" s="52" t="s">
        <v>78</v>
      </c>
      <c r="G9" s="52" t="s">
        <v>79</v>
      </c>
      <c r="H9" s="52" t="s">
        <v>80</v>
      </c>
      <c r="I9" s="52" t="s">
        <v>81</v>
      </c>
      <c r="J9" s="52" t="s">
        <v>82</v>
      </c>
      <c r="K9" s="52" t="s">
        <v>83</v>
      </c>
      <c r="L9" s="52" t="s">
        <v>84</v>
      </c>
      <c r="M9" s="52" t="s">
        <v>85</v>
      </c>
      <c r="N9" s="52" t="s">
        <v>86</v>
      </c>
      <c r="O9" s="52" t="s">
        <v>87</v>
      </c>
      <c r="P9" s="68"/>
      <c r="Q9" s="50"/>
    </row>
    <row r="10" spans="1:17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9"/>
      <c r="Q10" s="1"/>
    </row>
    <row r="11" spans="1:17" ht="21.75">
      <c r="A11" s="1"/>
      <c r="B11" s="62">
        <v>1</v>
      </c>
      <c r="C11" s="53">
        <f>IF('[2]Discharge'!C9=0,0,IF(TRIM('[2]Discharge'!C9)="","",IF(COUNT(O6)=0,"",IF(O6=1,(((10^K4)*('[2]Discharge'!C9^N4))/100),((10^K4)*('[2]Discharge'!C9^N4))))))</f>
        <v>1.1285511669901886</v>
      </c>
      <c r="D11" s="53">
        <f>IF('[2]Discharge'!D9=0,0,IF(TRIM('[2]Discharge'!D9)="","",IF(COUNT(O6)=0,"",IF(O6=1,(((10^K4)*('[2]Discharge'!D9^N4))/100),((10^K4)*('[2]Discharge'!D9^N4))))))</f>
        <v>0.07379281203812</v>
      </c>
      <c r="E11" s="53">
        <f>IF('[2]Discharge'!E9=0,0,IF(TRIM('[2]Discharge'!E9)="","",IF(COUNT(O6)=0,"",IF(O6=1,(((10^K4)*('[2]Discharge'!E9^N4))/100),((10^K4)*('[2]Discharge'!E9^N4))))))</f>
        <v>120.98650981640482</v>
      </c>
      <c r="F11" s="53">
        <f>IF('[2]Discharge'!F9=0,0,IF(TRIM('[2]Discharge'!F9)="","",IF(COUNT(O6)=0,"",IF(O6=1,(((10^K4)*('[2]Discharge'!F9^N4))/100),((10^K4)*('[2]Discharge'!F9^N4))))))</f>
        <v>229.14574118440294</v>
      </c>
      <c r="G11" s="53">
        <f>IF('[2]Discharge'!G9=0,0,IF(TRIM('[2]Discharge'!G9)="","",IF(COUNT(O6)=0,"",IF(O6=1,(((10^K4)*('[2]Discharge'!G9^N4))/100),((10^K4)*('[2]Discharge'!G9^N4))))))</f>
        <v>3.245001821633165</v>
      </c>
      <c r="H11" s="53">
        <f>IF('[2]Discharge'!H9=0,0,IF(TRIM('[2]Discharge'!H9)="","",IF(COUNT(O6)=0,"",IF(O6=1,(((10^K4)*('[2]Discharge'!H9^N4))/100),((10^K4)*('[2]Discharge'!H9^N4))))))</f>
        <v>82.55001313425969</v>
      </c>
      <c r="I11" s="53">
        <f>IF('[2]Discharge'!I9=0,0,IF(TRIM('[2]Discharge'!I9)="","",IF(COUNT(O6)=0,"",IF(O6=1,(((10^K4)*('[2]Discharge'!I9^N4))/100),((10^K4)*('[2]Discharge'!I9^N4))))))</f>
        <v>108.50157098997246</v>
      </c>
      <c r="J11" s="53">
        <f>IF('[2]Discharge'!J9=0,0,IF(TRIM('[2]Discharge'!J9)="","",IF(COUNT(O6)=0,"",IF(O6=1,(((10^K4)*('[2]Discharge'!J9^N4))/100),((10^K4)*('[2]Discharge'!J9^N4))))))</f>
        <v>8.616291230088839</v>
      </c>
      <c r="K11" s="53">
        <f>IF('[2]Discharge'!K9=0,0,IF(TRIM('[2]Discharge'!K9)="","",IF(COUNT(O6)=0,"",IF(O6=1,(((10^K4)*('[2]Discharge'!K9^N4))/100),((10^K4)*('[2]Discharge'!K9^N4))))))</f>
        <v>22.810037420012687</v>
      </c>
      <c r="L11" s="53">
        <f>IF('[2]Discharge'!L9=0,0,IF(TRIM('[2]Discharge'!L9)="","",IF(COUNT(O6)=0,"",IF(O6=1,(((10^K4)*('[2]Discharge'!L9^N4))/100),((10^K4)*('[2]Discharge'!L9^N4))))))</f>
        <v>35.180251148824375</v>
      </c>
      <c r="M11" s="53">
        <f>IF('[2]Discharge'!M9=0,0,IF(TRIM('[2]Discharge'!M9)="","",IF(COUNT(O6)=0,"",IF(O6=1,(((10^K4)*('[2]Discharge'!M9^N4))/100),((10^K4)*('[2]Discharge'!M9^N4))))))</f>
        <v>14.007320265333398</v>
      </c>
      <c r="N11" s="53">
        <f>IF('[2]Discharge'!N9=0,0,IF(TRIM('[2]Discharge'!N9)="","",IF(COUNT(O6)=0,"",IF(O6=1,(((10^K4)*('[2]Discharge'!N9^N4))/100),((10^K4)*('[2]Discharge'!N9^N4))))))</f>
        <v>7.2992920920315365</v>
      </c>
      <c r="O11" s="59"/>
      <c r="P11" s="60"/>
      <c r="Q11" s="54"/>
    </row>
    <row r="12" spans="1:17" ht="21.75">
      <c r="A12" s="1"/>
      <c r="B12" s="62">
        <v>2</v>
      </c>
      <c r="C12" s="53">
        <f>IF('[2]Discharge'!C10=0,0,IF(TRIM('[2]Discharge'!C10)="","",IF(COUNT(O6)=0,"",IF(O6=1,(((10^K4)*('[2]Discharge'!C10^N4))/100),((10^K4)*('[2]Discharge'!C10^N4))))))</f>
        <v>1.1285511669901886</v>
      </c>
      <c r="D12" s="53">
        <f>IF('[2]Discharge'!D10=0,0,IF(TRIM('[2]Discharge'!D10)="","",IF(COUNT(O6)=0,"",IF(O6=1,(((10^K4)*('[2]Discharge'!D10^N4))/100),((10^K4)*('[2]Discharge'!D10^N4))))))</f>
        <v>0.07379281203812</v>
      </c>
      <c r="E12" s="53">
        <f>IF('[2]Discharge'!E10=0,0,IF(TRIM('[2]Discharge'!E10)="","",IF(COUNT(O6)=0,"",IF(O6=1,(((10^K4)*('[2]Discharge'!E10^N4))/100),((10^K4)*('[2]Discharge'!E10^N4))))))</f>
        <v>63.745370314882805</v>
      </c>
      <c r="F12" s="53">
        <f>IF('[2]Discharge'!F10=0,0,IF(TRIM('[2]Discharge'!F10)="","",IF(COUNT(O6)=0,"",IF(O6=1,(((10^K4)*('[2]Discharge'!F10^N4))/100),((10^K4)*('[2]Discharge'!F10^N4))))))</f>
        <v>263.2947918225111</v>
      </c>
      <c r="G12" s="53">
        <f>IF('[2]Discharge'!G10=0,0,IF(TRIM('[2]Discharge'!G10)="","",IF(COUNT(O6)=0,"",IF(O6=1,(((10^K4)*('[2]Discharge'!G10^N4))/100),((10^K4)*('[2]Discharge'!G10^N4))))))</f>
        <v>1.7022367962506166</v>
      </c>
      <c r="H12" s="53">
        <f>IF('[2]Discharge'!H10=0,0,IF(TRIM('[2]Discharge'!H10)="","",IF(COUNT(O6)=0,"",IF(O6=1,(((10^K4)*('[2]Discharge'!H10^N4))/100),((10^K4)*('[2]Discharge'!H10^N4))))))</f>
        <v>79.34689297328703</v>
      </c>
      <c r="I12" s="53">
        <f>IF('[2]Discharge'!I10=0,0,IF(TRIM('[2]Discharge'!I10)="","",IF(COUNT(O6)=0,"",IF(O6=1,(((10^K4)*('[2]Discharge'!I10^N4))/100),((10^K4)*('[2]Discharge'!I10^N4))))))</f>
        <v>73.02141646752825</v>
      </c>
      <c r="J12" s="53">
        <f>IF('[2]Discharge'!J10=0,0,IF(TRIM('[2]Discharge'!J10)="","",IF(COUNT(O6)=0,"",IF(O6=1,(((10^K4)*('[2]Discharge'!J10^N4))/100),((10^K4)*('[2]Discharge'!J10^N4))))))</f>
        <v>9.976715147963802</v>
      </c>
      <c r="K12" s="53">
        <f>IF('[2]Discharge'!K10=0,0,IF(TRIM('[2]Discharge'!K10)="","",IF(COUNT(O6)=0,"",IF(O6=1,(((10^K4)*('[2]Discharge'!K10^N4))/100),((10^K4)*('[2]Discharge'!K10^N4))))))</f>
        <v>35.629660548021576</v>
      </c>
      <c r="L12" s="53">
        <f>IF('[2]Discharge'!L10=0,0,IF(TRIM('[2]Discharge'!L10)="","",IF(COUNT(O6)=0,"",IF(O6=1,(((10^K4)*('[2]Discharge'!L10^N4))/100),((10^K4)*('[2]Discharge'!L10^N4))))))</f>
        <v>35.180251148824375</v>
      </c>
      <c r="M12" s="53">
        <f>IF('[2]Discharge'!M10=0,0,IF(TRIM('[2]Discharge'!M10)="","",IF(COUNT(O6)=0,"",IF(O6=1,(((10^K4)*('[2]Discharge'!M10^N4))/100),((10^K4)*('[2]Discharge'!M10^N4))))))</f>
        <v>13.73002346060671</v>
      </c>
      <c r="N12" s="53">
        <f>IF('[2]Discharge'!N10=0,0,IF(TRIM('[2]Discharge'!N10)="","",IF(COUNT(O6)=0,"",IF(O6=1,(((10^K4)*('[2]Discharge'!N10^N4))/100),((10^K4)*('[2]Discharge'!N10^N4))))))</f>
        <v>7.2992920920315365</v>
      </c>
      <c r="O12" s="59"/>
      <c r="P12" s="60"/>
      <c r="Q12" s="54"/>
    </row>
    <row r="13" spans="1:17" ht="21.75">
      <c r="A13" s="1"/>
      <c r="B13" s="62">
        <v>3</v>
      </c>
      <c r="C13" s="53">
        <f>IF('[2]Discharge'!C11=0,0,IF(TRIM('[2]Discharge'!C11)="","",IF(COUNT(O6)=0,"",IF(O6=1,(((10^K4)*('[2]Discharge'!C11^N4))/100),((10^K4)*('[2]Discharge'!C11^N4))))))</f>
        <v>1.0200388524061237</v>
      </c>
      <c r="D13" s="53">
        <f>IF('[2]Discharge'!D11=0,0,IF(TRIM('[2]Discharge'!D11)="","",IF(COUNT(O6)=0,"",IF(O6=1,(((10^K4)*('[2]Discharge'!D11^N4))/100),((10^K4)*('[2]Discharge'!D11^N4))))))</f>
        <v>0.07379281203812</v>
      </c>
      <c r="E13" s="53">
        <f>IF('[2]Discharge'!E11=0,0,IF(TRIM('[2]Discharge'!E11)="","",IF(COUNT(O6)=0,"",IF(O6=1,(((10^K4)*('[2]Discharge'!E11^N4))/100),((10^K4)*('[2]Discharge'!E11^N4))))))</f>
        <v>36.75834306736994</v>
      </c>
      <c r="F13" s="53">
        <f>IF('[2]Discharge'!F11=0,0,IF(TRIM('[2]Discharge'!F11)="","",IF(COUNT(O6)=0,"",IF(O6=1,(((10^K4)*('[2]Discharge'!F11^N4))/100),((10^K4)*('[2]Discharge'!F11^N4))))))</f>
        <v>69.90038711091113</v>
      </c>
      <c r="G13" s="53">
        <f>IF('[2]Discharge'!G11=0,0,IF(TRIM('[2]Discharge'!G11)="","",IF(COUNT(O6)=0,"",IF(O6=1,(((10^K4)*('[2]Discharge'!G11^N4))/100),((10^K4)*('[2]Discharge'!G11^N4))))))</f>
        <v>2.1932626661604746</v>
      </c>
      <c r="H13" s="53">
        <f>IF('[2]Discharge'!H11=0,0,IF(TRIM('[2]Discharge'!H11)="","",IF(COUNT(O6)=0,"",IF(O6=1,(((10^K4)*('[2]Discharge'!H11^N4))/100),((10^K4)*('[2]Discharge'!H11^N4))))))</f>
        <v>76.17047923821991</v>
      </c>
      <c r="I13" s="53">
        <f>IF('[2]Discharge'!I11=0,0,IF(TRIM('[2]Discharge'!I11)="","",IF(COUNT(O6)=0,"",IF(O6=1,(((10^K4)*('[2]Discharge'!I11^N4))/100),((10^K4)*('[2]Discharge'!I11^N4))))))</f>
        <v>263.2947918225111</v>
      </c>
      <c r="J13" s="53">
        <f>IF('[2]Discharge'!J11=0,0,IF(TRIM('[2]Discharge'!J11)="","",IF(COUNT(O6)=0,"",IF(O6=1,(((10^K4)*('[2]Discharge'!J11^N4))/100),((10^K4)*('[2]Discharge'!J11^N4))))))</f>
        <v>9.29131538026361</v>
      </c>
      <c r="K13" s="53">
        <f>IF('[2]Discharge'!K11=0,0,IF(TRIM('[2]Discharge'!K11)="","",IF(COUNT(O6)=0,"",IF(O6=1,(((10^K4)*('[2]Discharge'!K11^N4))/100),((10^K4)*('[2]Discharge'!K11^N4))))))</f>
        <v>28.15835730297881</v>
      </c>
      <c r="L13" s="53">
        <f>IF('[2]Discharge'!L11=0,0,IF(TRIM('[2]Discharge'!L11)="","",IF(COUNT(O6)=0,"",IF(O6=1,(((10^K4)*('[2]Discharge'!L11^N4))/100),((10^K4)*('[2]Discharge'!L11^N4))))))</f>
        <v>34.73203406837468</v>
      </c>
      <c r="M13" s="53">
        <f>IF('[2]Discharge'!M11=0,0,IF(TRIM('[2]Discharge'!M11)="","",IF(COUNT(O6)=0,"",IF(O6=1,(((10^K4)*('[2]Discharge'!M11^N4))/100),((10^K4)*('[2]Discharge'!M11^N4))))))</f>
        <v>13.453888021559939</v>
      </c>
      <c r="N13" s="53">
        <f>IF('[2]Discharge'!N11=0,0,IF(TRIM('[2]Discharge'!N11)="","",IF(COUNT(O6)=0,"",IF(O6=1,(((10^K4)*('[2]Discharge'!N11^N4))/100),((10^K4)*('[2]Discharge'!N11^N4))))))</f>
        <v>7.2992920920315365</v>
      </c>
      <c r="O13" s="59"/>
      <c r="P13" s="60"/>
      <c r="Q13" s="54"/>
    </row>
    <row r="14" spans="1:17" ht="21.75">
      <c r="A14" s="1"/>
      <c r="B14" s="62">
        <v>4</v>
      </c>
      <c r="C14" s="53">
        <f>IF('[2]Discharge'!C12=0,0,IF(TRIM('[2]Discharge'!C12)="","",IF(COUNT(O6)=0,"",IF(O6=1,(((10^K4)*('[2]Discharge'!C12^N4))/100),((10^K4)*('[2]Discharge'!C12^N4))))))</f>
        <v>0.8102346279975058</v>
      </c>
      <c r="D14" s="53">
        <f>IF('[2]Discharge'!D12=0,0,IF(TRIM('[2]Discharge'!D12)="","",IF(COUNT(O6)=0,"",IF(O6=1,(((10^K4)*('[2]Discharge'!D12^N4))/100),((10^K4)*('[2]Discharge'!D12^N4))))))</f>
        <v>0.6598829441621165</v>
      </c>
      <c r="E14" s="53">
        <f>IF('[2]Discharge'!E12=0,0,IF(TRIM('[2]Discharge'!E12)="","",IF(COUNT(O6)=0,"",IF(O6=1,(((10^K4)*('[2]Discharge'!E12^N4))/100),((10^K4)*('[2]Discharge'!E12^N4))))))</f>
        <v>28.802600996158183</v>
      </c>
      <c r="F14" s="53">
        <f>IF('[2]Discharge'!F12=0,0,IF(TRIM('[2]Discharge'!F12)="","",IF(COUNT(O6)=0,"",IF(O6=1,(((10^K4)*('[2]Discharge'!F12^N4))/100),((10^K4)*('[2]Discharge'!F12^N4))))))</f>
        <v>79.34689297328703</v>
      </c>
      <c r="G14" s="53">
        <f>IF('[2]Discharge'!G12=0,0,IF(TRIM('[2]Discharge'!G12)="","",IF(COUNT(O6)=0,"",IF(O6=1,(((10^K4)*('[2]Discharge'!G12^N4))/100),((10^K4)*('[2]Discharge'!G12^N4))))))</f>
        <v>11.643730294183158</v>
      </c>
      <c r="H14" s="53">
        <f>IF('[2]Discharge'!H12=0,0,IF(TRIM('[2]Discharge'!H12)="","",IF(COUNT(O6)=0,"",IF(O6=1,(((10^K4)*('[2]Discharge'!H12^N4))/100),((10^K4)*('[2]Discharge'!H12^N4))))))</f>
        <v>58.20978650103042</v>
      </c>
      <c r="I14" s="53">
        <f>IF('[2]Discharge'!I12=0,0,IF(TRIM('[2]Discharge'!I12)="","",IF(COUNT(O6)=0,"",IF(O6=1,(((10^K4)*('[2]Discharge'!I12^N4))/100),((10^K4)*('[2]Discharge'!I12^N4))))))</f>
        <v>152.3759653731626</v>
      </c>
      <c r="J14" s="53">
        <f>IF('[2]Discharge'!J12=0,0,IF(TRIM('[2]Discharge'!J12)="","",IF(COUNT(O6)=0,"",IF(O6=1,(((10^K4)*('[2]Discharge'!J12^N4))/100),((10^K4)*('[2]Discharge'!J12^N4))))))</f>
        <v>9.121569194812432</v>
      </c>
      <c r="K14" s="53">
        <f>IF('[2]Discharge'!K12=0,0,IF(TRIM('[2]Discharge'!K12)="","",IF(COUNT(O6)=0,"",IF(O6=1,(((10^K4)*('[2]Discharge'!K12^N4))/100),((10^K4)*('[2]Discharge'!K12^N4))))))</f>
        <v>34.73203406837468</v>
      </c>
      <c r="L14" s="53">
        <f>IF('[2]Discharge'!L12=0,0,IF(TRIM('[2]Discharge'!L12)="","",IF(COUNT(O6)=0,"",IF(O6=1,(((10^K4)*('[2]Discharge'!L12^N4))/100),((10^K4)*('[2]Discharge'!L12^N4))))))</f>
        <v>34.28501826168389</v>
      </c>
      <c r="M14" s="53">
        <f>IF('[2]Discharge'!M12=0,0,IF(TRIM('[2]Discharge'!M12)="","",IF(COUNT(O6)=0,"",IF(O6=1,(((10^K4)*('[2]Discharge'!M12^N4))/100),((10^K4)*('[2]Discharge'!M12^N4))))))</f>
        <v>12.905157042440363</v>
      </c>
      <c r="N14" s="53">
        <f>IF('[2]Discharge'!N12=0,0,IF(TRIM('[2]Discharge'!N12)="","",IF(COUNT(O6)=0,"",IF(O6=1,(((10^K4)*('[2]Discharge'!N12^N4))/100),((10^K4)*('[2]Discharge'!N12^N4))))))</f>
        <v>6.817483866785879</v>
      </c>
      <c r="O14" s="59"/>
      <c r="P14" s="60"/>
      <c r="Q14" s="54"/>
    </row>
    <row r="15" spans="1:17" ht="21.75">
      <c r="A15" s="1"/>
      <c r="B15" s="62">
        <v>5</v>
      </c>
      <c r="C15" s="53">
        <f>IF('[2]Discharge'!C13=0,0,IF(TRIM('[2]Discharge'!C13)="","",IF(COUNT(O6)=0,"",IF(O6=1,(((10^K4)*('[2]Discharge'!C13^N4))/100),(((10^K4)*('[2]Discharge'!C13^N4)))))))</f>
        <v>0.6598829441621165</v>
      </c>
      <c r="D15" s="53">
        <f>IF('[2]Discharge'!D13=0,0,IF(TRIM('[2]Discharge'!D13)="","",IF(COUNT(O6)=0,"",IF(O6=1,(((10^K4)*('[2]Discharge'!D13^N4))/100),((10^K4)*('[2]Discharge'!D13^N4))))))</f>
        <v>6.342667318132421</v>
      </c>
      <c r="E15" s="53">
        <f>IF('[2]Discharge'!E13=0,0,IF(TRIM('[2]Discharge'!E13)="","",IF(COUNT(O6)=0,"",IF(O6=1,(((10^K4)*('[2]Discharge'!E13^N4))/100),((10^K4)*('[2]Discharge'!E13^N4))))))</f>
        <v>21.2831263244754</v>
      </c>
      <c r="F15" s="53">
        <f>IF('[2]Discharge'!F13=0,0,IF(TRIM('[2]Discharge'!F13)="","",IF(COUNT(O6)=0,"",IF(O6=1,(((10^K4)*('[2]Discharge'!F13^N4))/100),((10^K4)*('[2]Discharge'!F13^N4))))))</f>
        <v>50.83587919771899</v>
      </c>
      <c r="G15" s="53">
        <f>IF('[2]Discharge'!G13=0,0,IF(TRIM('[2]Discharge'!G13)="","",IF(COUNT(O6)=0,"",IF(O6=1,(((10^K4)*('[2]Discharge'!G13^N4))/100),((10^K4)*('[2]Discharge'!G13^N4))))))</f>
        <v>3.942473113380349</v>
      </c>
      <c r="H15" s="53">
        <f>IF('[2]Discharge'!H13=0,0,IF(TRIM('[2]Discharge'!H13)="","",IF(COUNT(O6)=0,"",IF(O6=1,(((10^K4)*('[2]Discharge'!H13^N4))/100),((10^K4)*('[2]Discharge'!H13^N4))))))</f>
        <v>50.83587919771899</v>
      </c>
      <c r="I15" s="53">
        <f>IF('[2]Discharge'!I13=0,0,IF(TRIM('[2]Discharge'!I13)="","",IF(COUNT(O6)=0,"",IF(O6=1,(((10^K4)*('[2]Discharge'!I13^N4))/100),((10^K4)*('[2]Discharge'!I13^N4))))))</f>
        <v>116.79352356274127</v>
      </c>
      <c r="J15" s="53">
        <f>IF('[2]Discharge'!J13=0,0,IF(TRIM('[2]Discharge'!J13)="","",IF(COUNT(O6)=0,"",IF(O6=1,(((10^K4)*('[2]Discharge'!J13^N4))/100),((10^K4)*('[2]Discharge'!J13^N4))))))</f>
        <v>8.95247828021467</v>
      </c>
      <c r="K15" s="53">
        <f>IF('[2]Discharge'!K13=0,0,IF(TRIM('[2]Discharge'!K13)="","",IF(COUNT(O6)=0,"",IF(O6=1,(((10^K4)*('[2]Discharge'!K13^N4))/100),((10^K4)*('[2]Discharge'!K13^N4))))))</f>
        <v>37.66652536683772</v>
      </c>
      <c r="L15" s="53">
        <f>IF('[2]Discharge'!L13=0,0,IF(TRIM('[2]Discharge'!L13)="","",IF(COUNT(O6)=0,"",IF(O6=1,(((10^K4)*('[2]Discharge'!L13^N4))/100),((10^K4)*('[2]Discharge'!L13^N4))))))</f>
        <v>34.28501826168389</v>
      </c>
      <c r="M15" s="53">
        <f>IF('[2]Discharge'!M13=0,0,IF(TRIM('[2]Discharge'!M13)="","",IF(COUNT(O6)=0,"",IF(O6=1,(((10^K4)*('[2]Discharge'!M13^N4))/100),((10^K4)*('[2]Discharge'!M13^N4))))))</f>
        <v>12.632590410933949</v>
      </c>
      <c r="N15" s="53">
        <f>IF('[2]Discharge'!N13=0,0,IF(TRIM('[2]Discharge'!N13)="","",IF(COUNT(O6)=0,"",IF(O6=1,(((10^K4)*('[2]Discharge'!N13^N4))/100),((10^K4)*('[2]Discharge'!N13^N4))))))</f>
        <v>4.2291158070924135</v>
      </c>
      <c r="O15" s="59"/>
      <c r="P15" s="60"/>
      <c r="Q15" s="54"/>
    </row>
    <row r="16" spans="1:17" ht="21.75">
      <c r="A16" s="1"/>
      <c r="B16" s="62">
        <v>6</v>
      </c>
      <c r="C16" s="53">
        <f>IF('[2]Discharge'!C14=0,0,IF(TRIM('[2]Discharge'!C14)="","",IF(COUNT(O6)=0,"",IF(O6=1,(((10^K4)*('[2]Discharge'!C14^N4))/100),((10^K4)*('[2]Discharge'!C14^N4))))))</f>
        <v>0.6598829441621165</v>
      </c>
      <c r="D16" s="53">
        <f>IF('[2]Discharge'!D14=0,0,IF(TRIM('[2]Discharge'!D14)="","",IF(COUNT(O6)=0,"",IF(O6=1,(((10^K4)*('[2]Discharge'!D14^N4))/100),((10^K4)*('[2]Discharge'!D14^N4))))))</f>
        <v>5.567675836113291</v>
      </c>
      <c r="E16" s="53">
        <f>IF('[2]Discharge'!E14=0,0,IF(TRIM('[2]Discharge'!E14)="","",IF(COUNT(O6)=0,"",IF(O6=1,(((10^K4)*('[2]Discharge'!E14^N4))/100),((10^K4)*('[2]Discharge'!E14^N4))))))</f>
        <v>10.49731832856361</v>
      </c>
      <c r="F16" s="53">
        <f>IF('[2]Discharge'!F14=0,0,IF(TRIM('[2]Discharge'!F14)="","",IF(COUNT(O6)=0,"",IF(O6=1,(((10^K4)*('[2]Discharge'!F14^N4))/100),((10^K4)*('[2]Discharge'!F14^N4))))))</f>
        <v>342.4654107419533</v>
      </c>
      <c r="G16" s="53">
        <f>IF('[2]Discharge'!G14=0,0,IF(TRIM('[2]Discharge'!G14)="","",IF(COUNT(O6)=0,"",IF(O6=1,(((10^K4)*('[2]Discharge'!G14^N4))/100),((10^K4)*('[2]Discharge'!G14^N4))))))</f>
        <v>5.038091130447325</v>
      </c>
      <c r="H16" s="53">
        <f>IF('[2]Discharge'!H14=0,0,IF(TRIM('[2]Discharge'!H14)="","",IF(COUNT(O6)=0,"",IF(O6=1,(((10^K4)*('[2]Discharge'!H14^N4))/100),((10^K4)*('[2]Discharge'!H14^N4))))))</f>
        <v>58.20978650103042</v>
      </c>
      <c r="I16" s="53">
        <f>IF('[2]Discharge'!I14=0,0,IF(TRIM('[2]Discharge'!I14)="","",IF(COUNT(O6)=0,"",IF(O6=1,(((10^K4)*('[2]Discharge'!I14^N4))/100),((10^K4)*('[2]Discharge'!I14^N4))))))</f>
        <v>646.6694221228715</v>
      </c>
      <c r="J16" s="53">
        <f>IF('[2]Discharge'!J14=0,0,IF(TRIM('[2]Discharge'!J14)="","",IF(COUNT(O6)=0,"",IF(O6=1,(((10^K4)*('[2]Discharge'!J14^N4))/100),((10^K4)*('[2]Discharge'!J14^N4))))))</f>
        <v>8.616291230088839</v>
      </c>
      <c r="K16" s="53">
        <f>IF('[2]Discharge'!K14=0,0,IF(TRIM('[2]Discharge'!K14)="","",IF(COUNT(O6)=0,"",IF(O6=1,(((10^K4)*('[2]Discharge'!K14^N4))/100),((10^K4)*('[2]Discharge'!K14^N4))))))</f>
        <v>37.66652536683772</v>
      </c>
      <c r="L16" s="53">
        <f>IF('[2]Discharge'!L14=0,0,IF(TRIM('[2]Discharge'!L14)="","",IF(COUNT(O6)=0,"",IF(O6=1,(((10^K4)*('[2]Discharge'!L14^N4))/100),((10^K4)*('[2]Discharge'!L14^N4))))))</f>
        <v>32.06828323102786</v>
      </c>
      <c r="M16" s="53">
        <f>IF('[2]Discharge'!M14=0,0,IF(TRIM('[2]Discharge'!M14)="","",IF(COUNT(O6)=0,"",IF(O6=1,(((10^K4)*('[2]Discharge'!M14^N4))/100),((10^K4)*('[2]Discharge'!M14^N4))))))</f>
        <v>12.361242999630383</v>
      </c>
      <c r="N16" s="53">
        <f>IF('[2]Discharge'!N14=0,0,IF(TRIM('[2]Discharge'!N14)="","",IF(COUNT(O6)=0,"",IF(O6=1,(((10^K4)*('[2]Discharge'!N14^N4))/100),((10^K4)*('[2]Discharge'!N14^N4))))))</f>
        <v>4.2291158070924135</v>
      </c>
      <c r="O16" s="59"/>
      <c r="P16" s="60"/>
      <c r="Q16" s="54"/>
    </row>
    <row r="17" spans="1:17" ht="21.75">
      <c r="A17" s="1"/>
      <c r="B17" s="62">
        <v>7</v>
      </c>
      <c r="C17" s="53">
        <f>IF('[2]Discharge'!C15=0,0,IF(TRIM('[2]Discharge'!C15)="","",IF(COUNT(O6)=0,"",IF(O6=1,(((10^K4)*('[2]Discharge'!C15^N4))/100),((10^K4)*('[2]Discharge'!C15^N4))))))</f>
        <v>0.6598829441621165</v>
      </c>
      <c r="D17" s="53">
        <f>IF('[2]Discharge'!D15=0,0,IF(TRIM('[2]Discharge'!D15)="","",IF(COUNT(O6)=0,"",IF(O6=1,(((10^K4)*('[2]Discharge'!D15^N4))/100),((10^K4)*('[2]Discharge'!D15^N4))))))</f>
        <v>4.666728864794817</v>
      </c>
      <c r="E17" s="53">
        <f>IF('[2]Discharge'!E15=0,0,IF(TRIM('[2]Discharge'!E15)="","",IF(COUNT(O6)=0,"",IF(O6=1,(((10^K4)*('[2]Discharge'!E15^N4))/100),((10^K4)*('[2]Discharge'!E15^N4))))))</f>
        <v>17.71218634254261</v>
      </c>
      <c r="F17" s="53">
        <f>IF('[2]Discharge'!F15=0,0,IF(TRIM('[2]Discharge'!F15)="","",IF(COUNT(O6)=0,"",IF(O6=1,(((10^K4)*('[2]Discharge'!F15^N4))/100),((10^K4)*('[2]Discharge'!F15^N4))))))</f>
        <v>248.70742522243282</v>
      </c>
      <c r="G17" s="53">
        <f>IF('[2]Discharge'!G15=0,0,IF(TRIM('[2]Discharge'!G15)="","",IF(COUNT(O6)=0,"",IF(O6=1,(((10^K4)*('[2]Discharge'!G15^N4))/100),((10^K4)*('[2]Discharge'!G15^N4))))))</f>
        <v>3.245001821633165</v>
      </c>
      <c r="H17" s="53">
        <f>IF('[2]Discharge'!H15=0,0,IF(TRIM('[2]Discharge'!H15)="","",IF(COUNT(O6)=0,"",IF(O6=1,(((10^K4)*('[2]Discharge'!H15^N4))/100),((10^K4)*('[2]Discharge'!H15^N4))))))</f>
        <v>100.33959468269272</v>
      </c>
      <c r="I17" s="53">
        <f>IF('[2]Discharge'!I15=0,0,IF(TRIM('[2]Discharge'!I15)="","",IF(COUNT(O6)=0,"",IF(O6=1,(((10^K4)*('[2]Discharge'!I15^N4))/100),((10^K4)*('[2]Discharge'!I15^N4))))))</f>
        <v>378.89707635638797</v>
      </c>
      <c r="J17" s="53">
        <f>IF('[2]Discharge'!J15=0,0,IF(TRIM('[2]Discharge'!J15)="","",IF(COUNT(O6)=0,"",IF(O6=1,(((10^K4)*('[2]Discharge'!J15^N4))/100),((10^K4)*('[2]Discharge'!J15^N4))))))</f>
        <v>8.28281410091179</v>
      </c>
      <c r="K17" s="53">
        <f>IF('[2]Discharge'!K15=0,0,IF(TRIM('[2]Discharge'!K15)="","",IF(COUNT(O6)=0,"",IF(O6=1,(((10^K4)*('[2]Discharge'!K15^N4))/100),((10^K4)*('[2]Discharge'!K15^N4))))))</f>
        <v>37.66652536683772</v>
      </c>
      <c r="L17" s="53">
        <f>IF('[2]Discharge'!L15=0,0,IF(TRIM('[2]Discharge'!L15)="","",IF(COUNT(O6)=0,"",IF(O6=1,(((10^K4)*('[2]Discharge'!L15^N4))/100),((10^K4)*('[2]Discharge'!L15^N4))))))</f>
        <v>32.06828323102786</v>
      </c>
      <c r="M17" s="53">
        <f>IF('[2]Discharge'!M15=0,0,IF(TRIM('[2]Discharge'!M15)="","",IF(COUNT(O6)=0,"",IF(O6=1,(((10^K4)*('[2]Discharge'!M15^N4))/100),((10^K4)*('[2]Discharge'!M15^N4))))))</f>
        <v>12.091130356650224</v>
      </c>
      <c r="N17" s="53">
        <f>IF('[2]Discharge'!N15=0,0,IF(TRIM('[2]Discharge'!N15)="","",IF(COUNT(O6)=0,"",IF(O6=1,(((10^K4)*('[2]Discharge'!N15^N4))/100),((10^K4)*('[2]Discharge'!N15^N4))))))</f>
        <v>3.942473113380349</v>
      </c>
      <c r="O17" s="59"/>
      <c r="P17" s="60"/>
      <c r="Q17" s="54"/>
    </row>
    <row r="18" spans="1:17" ht="21.75">
      <c r="A18" s="1"/>
      <c r="B18" s="62">
        <v>8</v>
      </c>
      <c r="C18" s="53">
        <f>IF('[2]Discharge'!C16=0,0,IF(TRIM('[2]Discharge'!C16)="","",IF(COUNT(O6)=0,"",IF(O6=1,(((10^K4)*('[2]Discharge'!C16^N4))/100),((10^K4)*('[2]Discharge'!C16^N4))))))</f>
        <v>0.6598829441621165</v>
      </c>
      <c r="D18" s="53">
        <f>IF('[2]Discharge'!D16=0,0,IF(TRIM('[2]Discharge'!D16)="","",IF(COUNT(O6)=0,"",IF(O6=1,(((10^K4)*('[2]Discharge'!D16^N4))/100),((10^K4)*('[2]Discharge'!D16^N4))))))</f>
        <v>2.708458207864244</v>
      </c>
      <c r="E18" s="53">
        <f>IF('[2]Discharge'!E16=0,0,IF(TRIM('[2]Discharge'!E16)="","",IF(COUNT(O6)=0,"",IF(O6=1,(((10^K4)*('[2]Discharge'!E16^N4))/100),((10^K4)*('[2]Discharge'!E16^N4))))))</f>
        <v>39.03737216796444</v>
      </c>
      <c r="F18" s="53">
        <f>IF('[2]Discharge'!F16=0,0,IF(TRIM('[2]Discharge'!F16)="","",IF(COUNT(O6)=0,"",IF(O6=1,(((10^K4)*('[2]Discharge'!F16^N4))/100),((10^K4)*('[2]Discharge'!F16^N4))))))</f>
        <v>161.8759710317407</v>
      </c>
      <c r="G18" s="53">
        <f>IF('[2]Discharge'!G16=0,0,IF(TRIM('[2]Discharge'!G16)="","",IF(COUNT(O6)=0,"",IF(O6=1,(((10^K4)*('[2]Discharge'!G16^N4))/100),((10^K4)*('[2]Discharge'!G16^N4))))))</f>
        <v>2.3199202572239477</v>
      </c>
      <c r="H18" s="53">
        <f>IF('[2]Discharge'!H16=0,0,IF(TRIM('[2]Discharge'!H16)="","",IF(COUNT(O6)=0,"",IF(O6=1,(((10^K4)*('[2]Discharge'!H16^N4))/100),((10^K4)*('[2]Discharge'!H16^N4))))))</f>
        <v>308.05783753158664</v>
      </c>
      <c r="I18" s="53">
        <f>IF('[2]Discharge'!I16=0,0,IF(TRIM('[2]Discharge'!I16)="","",IF(COUNT(O6)=0,"",IF(O6=1,(((10^K4)*('[2]Discharge'!I16^N4))/100),((10^K4)*('[2]Discharge'!I16^N4))))))</f>
        <v>147.67136232795673</v>
      </c>
      <c r="J18" s="53">
        <f>IF('[2]Discharge'!J16=0,0,IF(TRIM('[2]Discharge'!J16)="","",IF(COUNT(O6)=0,"",IF(O6=1,(((10^K4)*('[2]Discharge'!J16^N4))/100),((10^K4)*('[2]Discharge'!J16^N4))))))</f>
        <v>7.9521100530966535</v>
      </c>
      <c r="K18" s="53">
        <f>IF('[2]Discharge'!K16=0,0,IF(TRIM('[2]Discharge'!K16)="","",IF(COUNT(O6)=0,"",IF(O6=1,(((10^K4)*('[2]Discharge'!K16^N4))/100),((10^K4)*('[2]Discharge'!K16^N4))))))</f>
        <v>35.180251148824375</v>
      </c>
      <c r="L18" s="53">
        <f>IF('[2]Discharge'!L16=0,0,IF(TRIM('[2]Discharge'!L16)="","",IF(COUNT(O6)=0,"",IF(O6=1,(((10^K4)*('[2]Discharge'!L16^N4))/100),((10^K4)*('[2]Discharge'!L16^N4))))))</f>
        <v>33.39462709493908</v>
      </c>
      <c r="M18" s="53">
        <f>IF('[2]Discharge'!M16=0,0,IF(TRIM('[2]Discharge'!M16)="","",IF(COUNT(O6)=0,"",IF(O6=1,(((10^K4)*('[2]Discharge'!M16^N4))/100),((10^K4)*('[2]Discharge'!M16^N4))))))</f>
        <v>11.554673969310734</v>
      </c>
      <c r="N18" s="53">
        <f>IF('[2]Discharge'!N16=0,0,IF(TRIM('[2]Discharge'!N16)="","",IF(COUNT(O6)=0,"",IF(O6=1,(((10^K4)*('[2]Discharge'!N16^N4))/100),((10^K4)*('[2]Discharge'!N16^N4))))))</f>
        <v>4.085270883046811</v>
      </c>
      <c r="O18" s="59"/>
      <c r="P18" s="60"/>
      <c r="Q18" s="54"/>
    </row>
    <row r="19" spans="1:17" ht="21.75">
      <c r="A19" s="1"/>
      <c r="B19" s="62">
        <v>9</v>
      </c>
      <c r="C19" s="53">
        <f>IF('[2]Discharge'!C17=0,0,IF(TRIM('[2]Discharge'!C17)="","",IF(COUNT(O6)=0,"",IF(O6=1,(((10^K4)*('[2]Discharge'!C17^N4))/100),((10^K4)*('[2]Discharge'!C17^N4))))))</f>
        <v>0.6598829441621165</v>
      </c>
      <c r="D19" s="53">
        <f>IF('[2]Discharge'!D17=0,0,IF(TRIM('[2]Discharge'!D17)="","",IF(COUNT(O6)=0,"",IF(O6=1,(((10^K4)*('[2]Discharge'!D17^N4))/100),((10^K4)*('[2]Discharge'!D17^N4))))))</f>
        <v>2.068110642368513</v>
      </c>
      <c r="E19" s="53">
        <f>IF('[2]Discharge'!E17=0,0,IF(TRIM('[2]Discharge'!E17)="","",IF(COUNT(O6)=0,"",IF(O6=1,(((10^K4)*('[2]Discharge'!E17^N4))/100),((10^K4)*('[2]Discharge'!E17^N4))))))</f>
        <v>34.73203406837468</v>
      </c>
      <c r="F19" s="53">
        <f>IF('[2]Discharge'!F17=0,0,IF(TRIM('[2]Discharge'!F17)="","",IF(COUNT(O6)=0,"",IF(O6=1,(((10^K4)*('[2]Discharge'!F17^N4))/100),((10^K4)*('[2]Discharge'!F17^N4))))))</f>
        <v>89.03396520022082</v>
      </c>
      <c r="G19" s="53">
        <f>IF('[2]Discharge'!G17=0,0,IF(TRIM('[2]Discharge'!G17)="","",IF(COUNT(O6)=0,"",IF(O6=1,(((10^K4)*('[2]Discharge'!G17^N4))/100),((10^K4)*('[2]Discharge'!G17^N4))))))</f>
        <v>2.3199202572239477</v>
      </c>
      <c r="H19" s="53">
        <f>IF('[2]Discharge'!H17=0,0,IF(TRIM('[2]Discharge'!H17)="","",IF(COUNT(O6)=0,"",IF(O6=1,(((10^K4)*('[2]Discharge'!H17^N4))/100),((10^K4)*('[2]Discharge'!H17^N4))))))</f>
        <v>181.22483062307282</v>
      </c>
      <c r="I19" s="53">
        <f>IF('[2]Discharge'!I17=0,0,IF(TRIM('[2]Discharge'!I17)="","",IF(COUNT(O6)=0,"",IF(O6=1,(((10^K4)*('[2]Discharge'!I17^N4))/100),((10^K4)*('[2]Discharge'!I17^N4))))))</f>
        <v>85.77922987766884</v>
      </c>
      <c r="J19" s="53">
        <f>IF('[2]Discharge'!J17=0,0,IF(TRIM('[2]Discharge'!J17)="","",IF(COUNT(O6)=0,"",IF(O6=1,(((10^K4)*('[2]Discharge'!J17^N4))/100),((10^K4)*('[2]Discharge'!J17^N4))))))</f>
        <v>7.787818643417503</v>
      </c>
      <c r="K19" s="53">
        <f>IF('[2]Discharge'!K17=0,0,IF(TRIM('[2]Discharge'!K17)="","",IF(COUNT(O6)=0,"",IF(O6=1,(((10^K4)*('[2]Discharge'!K17^N4))/100),((10^K4)*('[2]Discharge'!K17^N4))))))</f>
        <v>28.58751615537721</v>
      </c>
      <c r="L19" s="53">
        <f>IF('[2]Discharge'!L17=0,0,IF(TRIM('[2]Discharge'!L17)="","",IF(COUNT(O6)=0,"",IF(O6=1,(((10^K4)*('[2]Discharge'!L17^N4))/100),((10^K4)*('[2]Discharge'!L17^N4))))))</f>
        <v>33.39462709493908</v>
      </c>
      <c r="M19" s="53">
        <f>IF('[2]Discharge'!M17=0,0,IF(TRIM('[2]Discharge'!M17)="","",IF(COUNT(O6)=0,"",IF(O6=1,(((10^K4)*('[2]Discharge'!M17^N4))/100),((10^K4)*('[2]Discharge'!M17^N4))))))</f>
        <v>11.023355576491339</v>
      </c>
      <c r="N19" s="53">
        <f>IF('[2]Discharge'!N17=0,0,IF(TRIM('[2]Discharge'!N17)="","",IF(COUNT(O6)=0,"",IF(O6=1,(((10^K4)*('[2]Discharge'!N17^N4))/100),((10^K4)*('[2]Discharge'!N17^N4))))))</f>
        <v>4.085270883046811</v>
      </c>
      <c r="O19" s="59"/>
      <c r="P19" s="60"/>
      <c r="Q19" s="54"/>
    </row>
    <row r="20" spans="1:17" ht="21.75">
      <c r="A20" s="1"/>
      <c r="B20" s="62">
        <v>10</v>
      </c>
      <c r="C20" s="53">
        <f>IF('[2]Discharge'!C18=0,0,IF(TRIM('[2]Discharge'!C18)="","",IF(COUNT(O6)=0,"",IF(O6=1,(((10^K4)*('[2]Discharge'!C18^N4))/100),((10^K4)*('[2]Discharge'!C18^N4))))))</f>
        <v>0.6598829441621165</v>
      </c>
      <c r="D20" s="53">
        <f>IF('[2]Discharge'!D18=0,0,IF(TRIM('[2]Discharge'!D18)="","",IF(COUNT(O6)=0,"",IF(O6=1,(((10^K4)*('[2]Discharge'!D18^N4))/100),((10^K4)*('[2]Discharge'!D18^N4))))))</f>
        <v>1.7022367962506166</v>
      </c>
      <c r="E20" s="53">
        <f>IF('[2]Discharge'!E18=0,0,IF(TRIM('[2]Discharge'!E18)="","",IF(COUNT(O6)=0,"",IF(O6=1,(((10^K4)*('[2]Discharge'!E18^N4))/100),((10^K4)*('[2]Discharge'!E18^N4))))))</f>
        <v>23.118038314904798</v>
      </c>
      <c r="F20" s="53">
        <f>IF('[2]Discharge'!F18=0,0,IF(TRIM('[2]Discharge'!F18)="","",IF(COUNT(O6)=0,"",IF(O6=1,(((10^K4)*('[2]Discharge'!F18^N4))/100),((10^K4)*('[2]Discharge'!F18^N4))))))</f>
        <v>100.33959468269272</v>
      </c>
      <c r="G20" s="53">
        <f>IF('[2]Discharge'!G18=0,0,IF(TRIM('[2]Discharge'!G18)="","",IF(COUNT(O6)=0,"",IF(O6=1,(((10^K4)*('[2]Discharge'!G18^N4))/100),((10^K4)*('[2]Discharge'!G18^N4))))))</f>
        <v>7.21851710340054</v>
      </c>
      <c r="H20" s="53">
        <f>IF('[2]Discharge'!H18=0,0,IF(TRIM('[2]Discharge'!H18)="","",IF(COUNT(O6)=0,"",IF(O6=1,(((10^K4)*('[2]Discharge'!H18^N4))/100),((10^K4)*('[2]Discharge'!H18^N4))))))</f>
        <v>157.1110145893045</v>
      </c>
      <c r="I20" s="53">
        <f>IF('[2]Discharge'!I18=0,0,IF(TRIM('[2]Discharge'!I18)="","",IF(COUNT(O6)=0,"",IF(O6=1,(((10^K4)*('[2]Discharge'!I18^N4))/100),((10^K4)*('[2]Discharge'!I18^N4))))))</f>
        <v>100.33959468269272</v>
      </c>
      <c r="J20" s="53">
        <f>IF('[2]Discharge'!J18=0,0,IF(TRIM('[2]Discharge'!J18)="","",IF(COUNT(O6)=0,"",IF(O6=1,(((10^K4)*('[2]Discharge'!J18^N4))/100),((10^K4)*('[2]Discharge'!J18^N4))))))</f>
        <v>7.787818643417503</v>
      </c>
      <c r="K20" s="53">
        <f>IF('[2]Discharge'!K18=0,0,IF(TRIM('[2]Discharge'!K18)="","",IF(COUNT(O6)=0,"",IF(O6=1,(((10^K4)*('[2]Discharge'!K18^N4))/100),((10^K4)*('[2]Discharge'!K18^N4))))))</f>
        <v>24.983810931777455</v>
      </c>
      <c r="L20" s="53">
        <f>IF('[2]Discharge'!L18=0,0,IF(TRIM('[2]Discharge'!L18)="","",IF(COUNT(O6)=0,"",IF(O6=1,(((10^K4)*('[2]Discharge'!L18^N4))/100),((10^K4)*('[2]Discharge'!L18^N4))))))</f>
        <v>39.26683413301434</v>
      </c>
      <c r="M20" s="53">
        <f>IF('[2]Discharge'!M18=0,0,IF(TRIM('[2]Discharge'!M18)="","",IF(COUNT(O6)=0,"",IF(O6=1,(((10^K4)*('[2]Discharge'!M18^N4))/100),((10^K4)*('[2]Discharge'!M18^N4))))))</f>
        <v>10.236327511659622</v>
      </c>
      <c r="N20" s="53">
        <f>IF('[2]Discharge'!N18=0,0,IF(TRIM('[2]Discharge'!N18)="","",IF(COUNT(O6)=0,"",IF(O6=1,(((10^K4)*('[2]Discharge'!N18^N4))/100),((10^K4)*('[2]Discharge'!N18^N4))))))</f>
        <v>4.085270883046811</v>
      </c>
      <c r="O20" s="59"/>
      <c r="P20" s="60"/>
      <c r="Q20" s="54"/>
    </row>
    <row r="21" spans="1:17" ht="21.75">
      <c r="A21" s="1"/>
      <c r="B21" s="6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9"/>
      <c r="P21" s="60"/>
      <c r="Q21" s="54"/>
    </row>
    <row r="22" spans="1:17" ht="21.75">
      <c r="A22" s="1"/>
      <c r="B22" s="62">
        <v>11</v>
      </c>
      <c r="C22" s="53">
        <f>IF('[2]Discharge'!C20=0,0,IF(TRIM('[2]Discharge'!C20)="","",IF(COUNT(O6)=0,"",IF(O6=1,(((10^K4)*('[2]Discharge'!C20^N4))/100),((10^K4)*('[2]Discharge'!C20^N4))))))</f>
        <v>0.6598829441621165</v>
      </c>
      <c r="D22" s="53">
        <f>IF('[2]Discharge'!D20=0,0,IF(TRIM('[2]Discharge'!D20)="","",IF(COUNT(O6)=0,"",IF(O6=1,(((10^K4)*('[2]Discharge'!D20^N4))/100),((10^K4)*('[2]Discharge'!D20^N4))))))</f>
        <v>1.5836812974214443</v>
      </c>
      <c r="E22" s="53">
        <f>IF('[2]Discharge'!E20=0,0,IF(TRIM('[2]Discharge'!E20)="","",IF(COUNT(O6)=0,"",IF(O6=1,(((10^K4)*('[2]Discharge'!E20^N4))/100),((10^K4)*('[2]Discharge'!E20^N4))))))</f>
        <v>16.457298999151543</v>
      </c>
      <c r="F22" s="53">
        <f>IF('[2]Discharge'!F20=0,0,IF(TRIM('[2]Discharge'!F20)="","",IF(COUNT(O6)=0,"",IF(O6=1,(((10^K4)*('[2]Discharge'!F20^N4))/100),((10^K4)*('[2]Discharge'!F20^N4))))))</f>
        <v>58.20978650103042</v>
      </c>
      <c r="G22" s="53">
        <f>IF('[2]Discharge'!G20=0,0,IF(TRIM('[2]Discharge'!G20)="","",IF(COUNT(O6)=0,"",IF(O6=1,(((10^K4)*('[2]Discharge'!G20^N4))/100),((10^K4)*('[2]Discharge'!G20^N4))))))</f>
        <v>15.222038539345554</v>
      </c>
      <c r="H22" s="53">
        <f>IF('[2]Discharge'!H20=0,0,IF(TRIM('[2]Discharge'!H20)="","",IF(COUNT(O6)=0,"",IF(O6=1,(((10^K4)*('[2]Discharge'!H20^N4))/100),((10^K4)*('[2]Discharge'!H20^N4))))))</f>
        <v>1767.2237140719901</v>
      </c>
      <c r="I22" s="53">
        <f>IF('[2]Discharge'!I20=0,0,IF(TRIM('[2]Discharge'!I20)="","",IF(COUNT(O6)=0,"",IF(O6=1,(((10^K4)*('[2]Discharge'!I20^N4))/100),((10^K4)*('[2]Discharge'!I20^N4))))))</f>
        <v>100.33959468269272</v>
      </c>
      <c r="J22" s="53">
        <f>IF('[2]Discharge'!J20=0,0,IF(TRIM('[2]Discharge'!J20)="","",IF(COUNT(O6)=0,"",IF(O6=1,(((10^K4)*('[2]Discharge'!J20^N4))/100),((10^K4)*('[2]Discharge'!J20^N4))))))</f>
        <v>7.6242458305706835</v>
      </c>
      <c r="K22" s="53">
        <f>IF('[2]Discharge'!K20=0,0,IF(TRIM('[2]Discharge'!K20)="","",IF(COUNT(O6)=0,"",IF(O6=1,(((10^K4)*('[2]Discharge'!K20^N4))/100),((10^K4)*('[2]Discharge'!K20^N4))))))</f>
        <v>27.304125005557026</v>
      </c>
      <c r="L22" s="53">
        <f>IF('[2]Discharge'!L20=0,0,IF(TRIM('[2]Discharge'!L20)="","",IF(COUNT(O6)=0,"",IF(O6=1,(((10^K4)*('[2]Discharge'!L20^N4))/100),((10^K4)*('[2]Discharge'!L20^N4))))))</f>
        <v>36.193085604636664</v>
      </c>
      <c r="M22" s="53">
        <f>IF('[2]Discharge'!M20=0,0,IF(TRIM('[2]Discharge'!M20)="","",IF(COUNT(O6)=0,"",IF(O6=1,(((10^K4)*('[2]Discharge'!M20^N4))/100),((10^K4)*('[2]Discharge'!M20^N4))))))</f>
        <v>9.718502059134748</v>
      </c>
      <c r="N22" s="53">
        <f>IF('[2]Discharge'!N20=0,0,IF(TRIM('[2]Discharge'!N20)="","",IF(COUNT(O6)=0,"",IF(O6=1,(((10^K4)*('[2]Discharge'!N20^N4))/100),((10^K4)*('[2]Discharge'!N20^N4))))))</f>
        <v>4.2291158070924135</v>
      </c>
      <c r="O22" s="59"/>
      <c r="P22" s="60"/>
      <c r="Q22" s="54"/>
    </row>
    <row r="23" spans="1:17" ht="21.75">
      <c r="A23" s="1"/>
      <c r="B23" s="62">
        <v>12</v>
      </c>
      <c r="C23" s="53">
        <f>IF('[2]Discharge'!C21=0,0,IF(TRIM('[2]Discharge'!C21)="","",IF(COUNT(O6)=0,"",IF(O6=1,(((10^K4)*('[2]Discharge'!C21^N4))/100),((10^K4)*('[2]Discharge'!C21^N4))))))</f>
        <v>0.6598829441621165</v>
      </c>
      <c r="D23" s="53">
        <f>IF('[2]Discharge'!D21=0,0,IF(TRIM('[2]Discharge'!D21)="","",IF(COUNT(O6)=0,"",IF(O6=1,(((10^K4)*('[2]Discharge'!D21^N4))/100),((10^K4)*('[2]Discharge'!D21^N4))))))</f>
        <v>1.352116337647752</v>
      </c>
      <c r="E23" s="53">
        <f>IF('[2]Discharge'!E21=0,0,IF(TRIM('[2]Discharge'!E21)="","",IF(COUNT(O6)=0,"",IF(O6=1,(((10^K4)*('[2]Discharge'!E21^N4))/100),((10^K4)*('[2]Discharge'!E21^N4))))))</f>
        <v>11.643730294183158</v>
      </c>
      <c r="F23" s="53">
        <f>IF('[2]Discharge'!F21=0,0,IF(TRIM('[2]Discharge'!F21)="","",IF(COUNT(O6)=0,"",IF(O6=1,(((10^K4)*('[2]Discharge'!F21^N4))/100),((10^K4)*('[2]Discharge'!F21^N4))))))</f>
        <v>36.75834306736994</v>
      </c>
      <c r="G23" s="53">
        <f>IF('[2]Discharge'!G21=0,0,IF(TRIM('[2]Discharge'!G21)="","",IF(COUNT(O6)=0,"",IF(O6=1,(((10^K4)*('[2]Discharge'!G21^N4))/100),((10^K4)*('[2]Discharge'!G21^N4))))))</f>
        <v>24.983810931777455</v>
      </c>
      <c r="H23" s="53">
        <f>IF('[2]Discharge'!H21=0,0,IF(TRIM('[2]Discharge'!H21)="","",IF(COUNT(O6)=0,"",IF(O6=1,(((10^K4)*('[2]Discharge'!H21^N4))/100),((10^K4)*('[2]Discharge'!H21^N4))))))</f>
        <v>1946.5915292670313</v>
      </c>
      <c r="I23" s="53">
        <f>IF('[2]Discharge'!I21=0,0,IF(TRIM('[2]Discharge'!I21)="","",IF(COUNT(O6)=0,"",IF(O6=1,(((10^K4)*('[2]Discharge'!I21^N4))/100),((10^K4)*('[2]Discharge'!I21^N4))))))</f>
        <v>76.17047923821991</v>
      </c>
      <c r="J23" s="53">
        <f>IF('[2]Discharge'!J21=0,0,IF(TRIM('[2]Discharge'!J21)="","",IF(COUNT(O6)=0,"",IF(O6=1,(((10^K4)*('[2]Discharge'!J21^N4))/100),((10^K4)*('[2]Discharge'!J21^N4))))))</f>
        <v>8.117111358013956</v>
      </c>
      <c r="K23" s="53">
        <f>IF('[2]Discharge'!K21=0,0,IF(TRIM('[2]Discharge'!K21)="","",IF(COUNT(O6)=0,"",IF(O6=1,(((10^K4)*('[2]Discharge'!K21^N4))/100),((10^K4)*('[2]Discharge'!K21^N4))))))</f>
        <v>25.29767522801382</v>
      </c>
      <c r="L23" s="53">
        <f>IF('[2]Discharge'!L21=0,0,IF(TRIM('[2]Discharge'!L21)="","",IF(COUNT(O6)=0,"",IF(O6=1,(((10^K4)*('[2]Discharge'!L21^N4))/100),((10^K4)*('[2]Discharge'!L21^N4))))))</f>
        <v>43.91356140597495</v>
      </c>
      <c r="M23" s="53">
        <f>IF('[2]Discharge'!M21=0,0,IF(TRIM('[2]Discharge'!M21)="","",IF(COUNT(O6)=0,"",IF(O6=1,(((10^K4)*('[2]Discharge'!M21^N4))/100),((10^K4)*('[2]Discharge'!M21^N4))))))</f>
        <v>9.461709823664503</v>
      </c>
      <c r="N23" s="53">
        <f>IF('[2]Discharge'!N21=0,0,IF(TRIM('[2]Discharge'!N21)="","",IF(COUNT(O6)=0,"",IF(O6=1,(((10^K4)*('[2]Discharge'!N21^N4))/100),((10^K4)*('[2]Discharge'!N21^N4))))))</f>
        <v>4.2291158070924135</v>
      </c>
      <c r="O23" s="59"/>
      <c r="P23" s="60"/>
      <c r="Q23" s="54"/>
    </row>
    <row r="24" spans="1:17" ht="21.75">
      <c r="A24" s="1"/>
      <c r="B24" s="62">
        <v>13</v>
      </c>
      <c r="C24" s="53">
        <f>IF('[2]Discharge'!C10=0,0,IF(TRIM('[2]Discharge'!C22)="","",IF(COUNT(O6)=0,"",IF(O6=1,(((10^K4)*('[2]Discharge'!C22^N4))/100),((10^K4)*('[2]Discharge'!C22^N4))))))</f>
        <v>0.6598829441621165</v>
      </c>
      <c r="D24" s="53">
        <f>IF('[2]Discharge'!D22=0,0,IF(TRIM('[2]Discharge'!D22)="","",IF(COUNT(O6)=0,"",IF(O6=1,(((10^K4)*('[2]Discharge'!D22^N4))/100),((10^K4)*('[2]Discharge'!D22^N4))))))</f>
        <v>1.1285511669901886</v>
      </c>
      <c r="E24" s="53">
        <f>IF('[2]Discharge'!E22=0,0,IF(TRIM('[2]Discharge'!E22)="","",IF(COUNT(O6)=0,"",IF(O6=1,(((10^K4)*('[2]Discharge'!E22^N4))/100),((10^K4)*('[2]Discharge'!E22^N4))))))</f>
        <v>12.814166970552549</v>
      </c>
      <c r="F24" s="53">
        <f>IF('[2]Discharge'!F22=0,0,IF(TRIM('[2]Discharge'!F22)="","",IF(COUNT(O6)=0,"",IF(O6=1,(((10^K4)*('[2]Discharge'!F22^N4))/100),((10^K4)*('[2]Discharge'!F22^N4))))))</f>
        <v>30.753267307230285</v>
      </c>
      <c r="G24" s="53">
        <f>IF('[2]Discharge'!G22=0,0,IF(TRIM('[2]Discharge'!G22)="","",IF(COUNT(O6)=0,"",IF(O6=1,(((10^K4)*('[2]Discharge'!G22^N4))/100),((10^K4)*('[2]Discharge'!G22^N4))))))</f>
        <v>14.007320265333398</v>
      </c>
      <c r="H24" s="53">
        <f>IF('[2]Discharge'!H22=0,0,IF(TRIM('[2]Discharge'!H22)="","",IF(COUNT(O6)=0,"",IF(O6=1,(((10^K4)*('[2]Discharge'!H22^N4))/100),((10^K4)*('[2]Discharge'!H22^N4))))))</f>
        <v>525.7829278804529</v>
      </c>
      <c r="I24" s="53">
        <f>IF('[2]Discharge'!I22=0,0,IF(TRIM('[2]Discharge'!I22)="","",IF(COUNT(O6)=0,"",IF(O6=1,(((10^K4)*('[2]Discharge'!I22^N4))/100),((10^K4)*('[2]Discharge'!I22^N4))))))</f>
        <v>55.728821411049886</v>
      </c>
      <c r="J24" s="53">
        <f>IF('[2]Discharge'!J22=0,0,IF(TRIM('[2]Discharge'!J22)="","",IF(COUNT(O6)=0,"",IF(O6=1,(((10^K4)*('[2]Discharge'!J22^N4))/100),((10^K4)*('[2]Discharge'!J22^N4))))))</f>
        <v>7.461400571798712</v>
      </c>
      <c r="K24" s="53">
        <f>IF('[2]Discharge'!K22=0,0,IF(TRIM('[2]Discharge'!K22)="","",IF(COUNT(O6)=0,"",IF(O6=1,(((10^K4)*('[2]Discharge'!K22^N4))/100),((10^K4)*('[2]Discharge'!K22^N4))))))</f>
        <v>24.04715596881294</v>
      </c>
      <c r="L24" s="53">
        <f>IF('[2]Discharge'!L22=0,0,IF(TRIM('[2]Discharge'!L22)="","",IF(COUNT(O6)=0,"",IF(O6=1,(((10^K4)*('[2]Discharge'!L22^N4))/100),((10^K4)*('[2]Discharge'!L22^N4))))))</f>
        <v>46.6333142396204</v>
      </c>
      <c r="M24" s="53">
        <f>IF('[2]Discharge'!M22=0,0,IF(TRIM('[2]Discharge'!M22)="","",IF(COUNT(O6)=0,"",IF(O6=1,(((10^K4)*('[2]Discharge'!M22^N4))/100),((10^K4)*('[2]Discharge'!M22^N4))))))</f>
        <v>9.718502059134748</v>
      </c>
      <c r="N24" s="53">
        <f>IF('[2]Discharge'!N22=0,0,IF(TRIM('[2]Discharge'!N22)="","",IF(COUNT(O6)=0,"",IF(O6=1,(((10^K4)*('[2]Discharge'!N22^N4))/100),((10^K4)*('[2]Discharge'!N22^N4))))))</f>
        <v>4.2291158070924135</v>
      </c>
      <c r="O24" s="59"/>
      <c r="P24" s="60"/>
      <c r="Q24" s="54"/>
    </row>
    <row r="25" spans="1:17" ht="21.75">
      <c r="A25" s="1"/>
      <c r="B25" s="62">
        <v>14</v>
      </c>
      <c r="C25" s="53">
        <f>IF('[2]Discharge'!C10=0,0,IF(TRIM('[2]Discharge'!C23)="","",IF(COUNT(O6)=0,"",IF(O6=1,(((10^K4)*('[2]Discharge'!C23^N4))/100),((10^K4)*('[2]Discharge'!C23^N4))))))</f>
        <v>0.6598829441621165</v>
      </c>
      <c r="D25" s="53">
        <f>IF('[2]Discharge'!D23=0,0,IF(TRIM('[2]Discharge'!D23)="","",IF(COUNT(O6)=0,"",IF(O6=1,(((10^K4)*('[2]Discharge'!D23^N4))/100),((10^K4)*('[2]Discharge'!D23^N4))))))</f>
        <v>1.0200388524061237</v>
      </c>
      <c r="E25" s="53">
        <f>IF('[2]Discharge'!E23=0,0,IF(TRIM('[2]Discharge'!E23)="","",IF(COUNT(O6)=0,"",IF(O6=1,(((10^K4)*('[2]Discharge'!E23^N4))/100),((10^K4)*('[2]Discharge'!E23^N4))))))</f>
        <v>19.480602674306663</v>
      </c>
      <c r="F25" s="53">
        <f>IF('[2]Discharge'!F23=0,0,IF(TRIM('[2]Discharge'!F23)="","",IF(COUNT(O6)=0,"",IF(O6=1,(((10^K4)*('[2]Discharge'!F23^N4))/100),((10^K4)*('[2]Discharge'!F23^N4))))))</f>
        <v>30.753267307230285</v>
      </c>
      <c r="G25" s="53">
        <f>IF('[2]Discharge'!G23=0,0,IF(TRIM('[2]Discharge'!G23)="","",IF(COUNT(O6)=0,"",IF(O6=1,(((10^K4)*('[2]Discharge'!G23^N4))/100),((10^K4)*('[2]Discharge'!G23^N4))))))</f>
        <v>10.49731832856361</v>
      </c>
      <c r="H25" s="53">
        <f>IF('[2]Discharge'!H23=0,0,IF(TRIM('[2]Discharge'!H23)="","",IF(COUNT(O6)=0,"",IF(O6=1,(((10^K4)*('[2]Discharge'!H23^N4))/100),((10^K4)*('[2]Discharge'!H23^N4))))))</f>
        <v>406.7121138727821</v>
      </c>
      <c r="I25" s="53">
        <f>IF('[2]Discharge'!I23=0,0,IF(TRIM('[2]Discharge'!I23)="","",IF(COUNT(O6)=0,"",IF(O6=1,(((10^K4)*('[2]Discharge'!I23^N4))/100),((10^K4)*('[2]Discharge'!I23^N4))))))</f>
        <v>34.73203406837468</v>
      </c>
      <c r="J25" s="53">
        <f>IF('[2]Discharge'!J23=0,0,IF(TRIM('[2]Discharge'!J23)="","",IF(COUNT(O6)=0,"",IF(O6=1,(((10^K4)*('[2]Discharge'!J23^N4))/100),((10^K4)*('[2]Discharge'!J23^N4))))))</f>
        <v>7.461400571798712</v>
      </c>
      <c r="K25" s="53">
        <f>IF('[2]Discharge'!K23=0,0,IF(TRIM('[2]Discharge'!K23)="","",IF(COUNT(O6)=0,"",IF(O6=1,(((10^K4)*('[2]Discharge'!K23^N4))/100),((10^K4)*('[2]Discharge'!K23^N4))))))</f>
        <v>24.67076557345766</v>
      </c>
      <c r="L25" s="53">
        <f>IF('[2]Discharge'!L23=0,0,IF(TRIM('[2]Discharge'!L23)="","",IF(COUNT(O6)=0,"",IF(O6=1,(((10^K4)*('[2]Discharge'!L23^N4))/100),((10^K4)*('[2]Discharge'!L23^N4))))))</f>
        <v>49.025546773551085</v>
      </c>
      <c r="M25" s="53">
        <f>IF('[2]Discharge'!M23=0,0,IF(TRIM('[2]Discharge'!M23)="","",IF(COUNT(O6)=0,"",IF(O6=1,(((10^K4)*('[2]Discharge'!M23^N4))/100),((10^K4)*('[2]Discharge'!M23^N4))))))</f>
        <v>9.461709823664503</v>
      </c>
      <c r="N25" s="53">
        <f>IF('[2]Discharge'!N23=0,0,IF(TRIM('[2]Discharge'!N23)="","",IF(COUNT(O6)=0,"",IF(O6=1,(((10^K4)*('[2]Discharge'!N23^N4))/100),((10^K4)*('[2]Discharge'!N23^N4))))))</f>
        <v>4.2291158070924135</v>
      </c>
      <c r="O25" s="59"/>
      <c r="P25" s="60"/>
      <c r="Q25" s="54"/>
    </row>
    <row r="26" spans="1:17" ht="21.75">
      <c r="A26" s="1"/>
      <c r="B26" s="62">
        <v>15</v>
      </c>
      <c r="C26" s="53">
        <f>IF('[2]Discharge'!C24=0,0,IF(TRIM('[2]Discharge'!C24)="","",IF(COUNT(O6)=0,"",IF(O6=1,(((10^K4)*('[2]Discharge'!C24^N4))/100),((10^K4)*('[2]Discharge'!C24^N4))))))</f>
        <v>0.6598829441621165</v>
      </c>
      <c r="D26" s="53">
        <f>IF('[2]Discharge'!D24=0,0,IF(TRIM('[2]Discharge'!D24)="","",IF(COUNT(O6)=0,"",IF(O6=1,(((10^K4)*('[2]Discharge'!D24^N4))/100),((10^K4)*('[2]Discharge'!D24^N4))))))</f>
        <v>0.8102346279975058</v>
      </c>
      <c r="E26" s="53">
        <f>IF('[2]Discharge'!E24=0,0,IF(TRIM('[2]Discharge'!E24)="","",IF(COUNT(O6)=0,"",IF(O6=1,(((10^K4)*('[2]Discharge'!E24^N4))/100),((10^K4)*('[2]Discharge'!E24^N4))))))</f>
        <v>7.21851710340054</v>
      </c>
      <c r="F26" s="53">
        <f>IF('[2]Discharge'!F24=0,0,IF(TRIM('[2]Discharge'!F24)="","",IF(COUNT(O6)=0,"",IF(O6=1,(((10^K4)*('[2]Discharge'!F24^N4))/100),((10^K4)*('[2]Discharge'!F24^N4))))))</f>
        <v>16.457298999151543</v>
      </c>
      <c r="G26" s="53">
        <f>IF('[2]Discharge'!G24=0,0,IF(TRIM('[2]Discharge'!G24)="","",IF(COUNT(O6)=0,"",IF(O6=1,(((10^K4)*('[2]Discharge'!G24^N4))/100),((10^K4)*('[2]Discharge'!G24^N4))))))</f>
        <v>561.4981447037302</v>
      </c>
      <c r="H26" s="53">
        <f>IF('[2]Discharge'!H24=0,0,IF(TRIM('[2]Discharge'!H24)="","",IF(COUNT(O6)=0,"",IF(O6=1,(((10^K4)*('[2]Discharge'!H24^N4))/100),((10^K4)*('[2]Discharge'!H24^N4))))))</f>
        <v>360.58540694952967</v>
      </c>
      <c r="I26" s="53">
        <f>IF('[2]Discharge'!I24=0,0,IF(TRIM('[2]Discharge'!I24)="","",IF(COUNT(O6)=0,"",IF(O6=1,(((10^K4)*('[2]Discharge'!I24^N4))/100),((10^K4)*('[2]Discharge'!I24^N4))))))</f>
        <v>24.983810931777455</v>
      </c>
      <c r="J26" s="53">
        <f>IF('[2]Discharge'!J24=0,0,IF(TRIM('[2]Discharge'!J24)="","",IF(COUNT(O6)=0,"",IF(O6=1,(((10^K4)*('[2]Discharge'!J24^N4))/100),((10^K4)*('[2]Discharge'!J24^N4))))))</f>
        <v>7.787818643417503</v>
      </c>
      <c r="K26" s="53">
        <f>IF('[2]Discharge'!K24=0,0,IF(TRIM('[2]Discharge'!K24)="","",IF(COUNT(O6)=0,"",IF(O6=1,(((10^K4)*('[2]Discharge'!K24^N4))/100),((10^K4)*('[2]Discharge'!K24^N4))))))</f>
        <v>27.730556191651218</v>
      </c>
      <c r="L26" s="53">
        <f>IF('[2]Discharge'!L24=0,0,IF(TRIM('[2]Discharge'!L24)="","",IF(COUNT(O6)=0,"",IF(O6=1,(((10^K4)*('[2]Discharge'!L24^N4))/100),((10^K4)*('[2]Discharge'!L24^N4))))))</f>
        <v>43.44406233183345</v>
      </c>
      <c r="M26" s="53">
        <f>IF('[2]Discharge'!M24=0,0,IF(TRIM('[2]Discharge'!M24)="","",IF(COUNT(O6)=0,"",IF(O6=1,(((10^K4)*('[2]Discharge'!M24^N4))/100),((10^K4)*('[2]Discharge'!M24^N4))))))</f>
        <v>9.121569194812432</v>
      </c>
      <c r="N26" s="53">
        <f>IF('[2]Discharge'!N24=0,0,IF(TRIM('[2]Discharge'!N24)="","",IF(COUNT(O6)=0,"",IF(O6=1,(((10^K4)*('[2]Discharge'!N24^N4))/100),((10^K4)*('[2]Discharge'!N24^N4))))))</f>
        <v>4.2291158070924135</v>
      </c>
      <c r="O26" s="59"/>
      <c r="P26" s="60"/>
      <c r="Q26" s="54"/>
    </row>
    <row r="27" spans="1:17" ht="21.75">
      <c r="A27" s="1"/>
      <c r="B27" s="62">
        <v>16</v>
      </c>
      <c r="C27" s="53">
        <f>IF('[2]Discharge'!C25=0,0,IF(TRIM('[2]Discharge'!C25)="","",IF(COUNT(O6)=0,"",IF(O6=1,(((10^K4)*('[2]Discharge'!C25^N4))/100),((10^K4)*('[2]Discharge'!C25^N4))))))</f>
        <v>0.6598829441621165</v>
      </c>
      <c r="D27" s="53">
        <f>IF('[2]Discharge'!D25=0,0,IF(TRIM('[2]Discharge'!D25)="","",IF(COUNT(O6)=0,"",IF(O6=1,(((10^K4)*('[2]Discharge'!D25^N4))/100),((10^K4)*('[2]Discharge'!D25^N4))))))</f>
        <v>0.7594089543714679</v>
      </c>
      <c r="E27" s="53">
        <f>IF('[2]Discharge'!E25=0,0,IF(TRIM('[2]Discharge'!E25)="","",IF(COUNT(O6)=0,"",IF(O6=1,(((10^K4)*('[2]Discharge'!E25^N4))/100),((10^K4)*('[2]Discharge'!E25^N4))))))</f>
        <v>5.415246185627636</v>
      </c>
      <c r="F27" s="53">
        <f>IF('[2]Discharge'!F25=0,0,IF(TRIM('[2]Discharge'!F25)="","",IF(COUNT(O6)=0,"",IF(O6=1,(((10^K4)*('[2]Discharge'!F25^N4))/100),((10^K4)*('[2]Discharge'!F25^N4))))))</f>
        <v>10.49731832856361</v>
      </c>
      <c r="G27" s="53">
        <f>IF('[2]Discharge'!G25=0,0,IF(TRIM('[2]Discharge'!G25)="","",IF(COUNT(O6)=0,"",IF(O6=1,(((10^K4)*('[2]Discharge'!G25^N4))/100),((10^K4)*('[2]Discharge'!G25^N4))))))</f>
        <v>166.6703177154719</v>
      </c>
      <c r="H27" s="53">
        <f>IF('[2]Discharge'!H25=0,0,IF(TRIM('[2]Discharge'!H25)="","",IF(COUNT(O6)=0,"",IF(O6=1,(((10^K4)*('[2]Discharge'!H25^N4))/100),((10^K4)*('[2]Discharge'!H25^N4))))))</f>
        <v>278.0524781094875</v>
      </c>
      <c r="I27" s="53">
        <f>IF('[2]Discharge'!I25=0,0,IF(TRIM('[2]Discharge'!I25)="","",IF(COUNT(O6)=0,"",IF(O6=1,(((10^K4)*('[2]Discharge'!I25^N4))/100),((10^K4)*('[2]Discharge'!I25^N4))))))</f>
        <v>15.222038539345554</v>
      </c>
      <c r="J27" s="53">
        <f>IF('[2]Discharge'!J25=0,0,IF(TRIM('[2]Discharge'!J25)="","",IF(COUNT(O6)=0,"",IF(O6=1,(((10^K4)*('[2]Discharge'!J25^N4))/100),((10^K4)*('[2]Discharge'!J25^N4))))))</f>
        <v>7.9521100530966535</v>
      </c>
      <c r="K27" s="53">
        <f>IF('[2]Discharge'!K25=0,0,IF(TRIM('[2]Discharge'!K25)="","",IF(COUNT(O6)=0,"",IF(O6=1,(((10^K4)*('[2]Discharge'!K25^N4))/100),((10^K4)*('[2]Discharge'!K25^N4))))))</f>
        <v>32.06828323102786</v>
      </c>
      <c r="L27" s="53">
        <f>IF('[2]Discharge'!L25=0,0,IF(TRIM('[2]Discharge'!L25)="","",IF(COUNT(O6)=0,"",IF(O6=1,(((10^K4)*('[2]Discharge'!L25^N4))/100),((10^K4)*('[2]Discharge'!L25^N4))))))</f>
        <v>40.30285890974396</v>
      </c>
      <c r="M27" s="53">
        <f>IF('[2]Discharge'!M25=0,0,IF(TRIM('[2]Discharge'!M25)="","",IF(COUNT(O6)=0,"",IF(O6=1,(((10^K4)*('[2]Discharge'!M25^N4))/100),((10^K4)*('[2]Discharge'!M25^N4))))))</f>
        <v>8.117111358013956</v>
      </c>
      <c r="N27" s="53">
        <f>IF('[2]Discharge'!N25=0,0,IF(TRIM('[2]Discharge'!N25)="","",IF(COUNT(O6)=0,"",IF(O6=1,(((10^K4)*('[2]Discharge'!N25^N4))/100),((10^K4)*('[2]Discharge'!N25^N4))))))</f>
        <v>4.085270883046811</v>
      </c>
      <c r="O27" s="59"/>
      <c r="P27" s="60"/>
      <c r="Q27" s="54"/>
    </row>
    <row r="28" spans="1:17" ht="21.75">
      <c r="A28" s="1"/>
      <c r="B28" s="62">
        <v>17</v>
      </c>
      <c r="C28" s="53">
        <f>IF('[2]Discharge'!C26=0,0,IF(TRIM('[2]Discharge'!C26)="","",IF(COUNT(O6)=0,"",IF(O6=1,(((10^K4)*('[2]Discharge'!C26^N4))/100),((10^K4)*('[2]Discharge'!C26^N4))))))</f>
        <v>0.6598829441621165</v>
      </c>
      <c r="D28" s="53">
        <f>IF('[2]Discharge'!D26=0,0,IF(TRIM('[2]Discharge'!D26)="","",IF(COUNT(O6)=0,"",IF(O6=1,(((10^K4)*('[2]Discharge'!D26^N4))/100),((10^K4)*('[2]Discharge'!D26^N4))))))</f>
        <v>0.7594089543714679</v>
      </c>
      <c r="E28" s="53">
        <f>IF('[2]Discharge'!E26=0,0,IF(TRIM('[2]Discharge'!E26)="","",IF(COUNT(O6)=0,"",IF(O6=1,(((10^K4)*('[2]Discharge'!E26^N4))/100),((10^K4)*('[2]Discharge'!E26^N4))))))</f>
        <v>30.753267307230285</v>
      </c>
      <c r="F28" s="53">
        <f>IF('[2]Discharge'!F26=0,0,IF(TRIM('[2]Discharge'!F26)="","",IF(COUNT(O6)=0,"",IF(O6=1,(((10^K4)*('[2]Discharge'!F26^N4))/100),((10^K4)*('[2]Discharge'!F26^N4))))))</f>
        <v>9.37643200113494</v>
      </c>
      <c r="G28" s="53">
        <f>IF('[2]Discharge'!G26=0,0,IF(TRIM('[2]Discharge'!G26)="","",IF(COUNT(O6)=0,"",IF(O6=1,(((10^K4)*('[2]Discharge'!G26^N4))/100),((10^K4)*('[2]Discharge'!G26^N4))))))</f>
        <v>1323.636517303312</v>
      </c>
      <c r="H28" s="53">
        <f>IF('[2]Discharge'!H26=0,0,IF(TRIM('[2]Discharge'!H26)="","",IF(COUNT(O6)=0,"",IF(O6=1,(((10^K4)*('[2]Discharge'!H26^N4))/100),((10^K4)*('[2]Discharge'!H26^N4))))))</f>
        <v>147.67136232795673</v>
      </c>
      <c r="I28" s="53">
        <f>IF('[2]Discharge'!I26=0,0,IF(TRIM('[2]Discharge'!I26)="","",IF(COUNT(O6)=0,"",IF(O6=1,(((10^K4)*('[2]Discharge'!I26^N4))/100),((10^K4)*('[2]Discharge'!I26^N4))))))</f>
        <v>11.643730294183158</v>
      </c>
      <c r="J28" s="53">
        <f>IF('[2]Discharge'!J26=0,0,IF(TRIM('[2]Discharge'!J26)="","",IF(COUNT(O6)=0,"",IF(O6=1,(((10^K4)*('[2]Discharge'!J26^N4))/100),((10^K4)*('[2]Discharge'!J26^N4))))))</f>
        <v>7.787818643417503</v>
      </c>
      <c r="K28" s="53">
        <f>IF('[2]Discharge'!K26=0,0,IF(TRIM('[2]Discharge'!K26)="","",IF(COUNT(O6)=0,"",IF(O6=1,(((10^K4)*('[2]Discharge'!K26^N4))/100),((10^K4)*('[2]Discharge'!K26^N4))))))</f>
        <v>36.645145779222204</v>
      </c>
      <c r="L28" s="53">
        <f>IF('[2]Discharge'!L26=0,0,IF(TRIM('[2]Discharge'!L26)="","",IF(COUNT(O6)=0,"",IF(O6=1,(((10^K4)*('[2]Discharge'!L26^N4))/100),((10^K4)*('[2]Discharge'!L26^N4))))))</f>
        <v>32.06828323102786</v>
      </c>
      <c r="M28" s="53">
        <f>IF('[2]Discharge'!M26=0,0,IF(TRIM('[2]Discharge'!M26)="","",IF(COUNT(O6)=0,"",IF(O6=1,(((10^K4)*('[2]Discharge'!M26^N4))/100),((10^K4)*('[2]Discharge'!M26^N4))))))</f>
        <v>7.9521100530966535</v>
      </c>
      <c r="N28" s="53">
        <f>IF('[2]Discharge'!N26=0,0,IF(TRIM('[2]Discharge'!N26)="","",IF(COUNT(O6)=0,"",IF(O6=1,(((10^K4)*('[2]Discharge'!N26^N4))/100),((10^K4)*('[2]Discharge'!N26^N4))))))</f>
        <v>4.085270883046811</v>
      </c>
      <c r="O28" s="59"/>
      <c r="P28" s="60"/>
      <c r="Q28" s="54"/>
    </row>
    <row r="29" spans="1:17" ht="21.75">
      <c r="A29" s="1"/>
      <c r="B29" s="62">
        <v>18</v>
      </c>
      <c r="C29" s="53">
        <f>IF('[2]Discharge'!C27=0,0,IF(TRIM('[2]Discharge'!C27)="","",IF(COUNT(O6)=0,"",IF(O6=1,(((10^K4)*('[2]Discharge'!C27^N4))/100),((10^K4)*('[2]Discharge'!C27^N4))))))</f>
        <v>0.5163802515629407</v>
      </c>
      <c r="D29" s="53">
        <f>IF('[2]Discharge'!D27=0,0,IF(TRIM('[2]Discharge'!D27)="","",IF(COUNT(O6)=0,"",IF(O6=1,(((10^K4)*('[2]Discharge'!D27^N4))/100),((10^K4)*('[2]Discharge'!D27^N4))))))</f>
        <v>0.7594089543714679</v>
      </c>
      <c r="E29" s="53">
        <f>IF('[2]Discharge'!E27=0,0,IF(TRIM('[2]Discharge'!E27)="","",IF(COUNT(O6)=0,"",IF(O6=1,(((10^K4)*('[2]Discharge'!E27^N4))/100),((10^K4)*('[2]Discharge'!E27^N4))))))</f>
        <v>15.222038539345554</v>
      </c>
      <c r="F29" s="53">
        <f>IF('[2]Discharge'!F27=0,0,IF(TRIM('[2]Discharge'!F27)="","",IF(COUNT(O6)=0,"",IF(O6=1,(((10^K4)*('[2]Discharge'!F27^N4))/100),((10^K4)*('[2]Discharge'!F27^N4))))))</f>
        <v>8.28281410091179</v>
      </c>
      <c r="G29" s="53">
        <f>IF('[2]Discharge'!G27=0,0,IF(TRIM('[2]Discharge'!G27)="","",IF(COUNT(O6)=0,"",IF(O6=1,(((10^K4)*('[2]Discharge'!G27^N4))/100),((10^K4)*('[2]Discharge'!G27^N4))))))</f>
        <v>992.926699001748</v>
      </c>
      <c r="H29" s="53">
        <f>IF('[2]Discharge'!H27=0,0,IF(TRIM('[2]Discharge'!H27)="","",IF(COUNT(O6)=0,"",IF(O6=1,(((10^K4)*('[2]Discharge'!H27^N4))/100),((10^K4)*('[2]Discharge'!H27^N4))))))</f>
        <v>125.2099799645229</v>
      </c>
      <c r="I29" s="53">
        <f>IF('[2]Discharge'!I27=0,0,IF(TRIM('[2]Discharge'!I27)="","",IF(COUNT(O6)=0,"",IF(O6=1,(((10^K4)*('[2]Discharge'!I27^N4))/100),((10^K4)*('[2]Discharge'!I27^N4))))))</f>
        <v>7.21851710340054</v>
      </c>
      <c r="J29" s="53">
        <f>IF('[2]Discharge'!J27=0,0,IF(TRIM('[2]Discharge'!J27)="","",IF(COUNT(O6)=0,"",IF(O6=1,(((10^K4)*('[2]Discharge'!J27^N4))/100),((10^K4)*('[2]Discharge'!J27^N4))))))</f>
        <v>7.6242458305706835</v>
      </c>
      <c r="K29" s="53">
        <f>IF('[2]Discharge'!K27=0,0,IF(TRIM('[2]Discharge'!K27)="","",IF(COUNT(O6)=0,"",IF(O6=1,(((10^K4)*('[2]Discharge'!K27^N4))/100),((10^K4)*('[2]Discharge'!K27^N4))))))</f>
        <v>39.726595799705436</v>
      </c>
      <c r="L29" s="53">
        <f>IF('[2]Discharge'!L27=0,0,IF(TRIM('[2]Discharge'!L27)="","",IF(COUNT(O6)=0,"",IF(O6=1,(((10^K4)*('[2]Discharge'!L27^N4))/100),((10^K4)*('[2]Discharge'!L27^N4))))))</f>
        <v>34.28501826168389</v>
      </c>
      <c r="M29" s="53">
        <f>IF('[2]Discharge'!M27=0,0,IF(TRIM('[2]Discharge'!M27)="","",IF(COUNT(O6)=0,"",IF(O6=1,(((10^K4)*('[2]Discharge'!M27^N4))/100),((10^K4)*('[2]Discharge'!M27^N4))))))</f>
        <v>7.787818643417503</v>
      </c>
      <c r="N29" s="53">
        <f>IF('[2]Discharge'!N27=0,0,IF(TRIM('[2]Discharge'!N27)="","",IF(COUNT(O6)=0,"",IF(O6=1,(((10^K4)*('[2]Discharge'!N27^N4))/100),((10^K4)*('[2]Discharge'!N27^N4))))))</f>
        <v>4.085270883046811</v>
      </c>
      <c r="O29" s="59"/>
      <c r="P29" s="60"/>
      <c r="Q29" s="54"/>
    </row>
    <row r="30" spans="1:17" ht="21.75">
      <c r="A30" s="1"/>
      <c r="B30" s="62">
        <v>19</v>
      </c>
      <c r="C30" s="53">
        <f>IF('[2]Discharge'!C28=0,0,IF(TRIM('[2]Discharge'!C28)="","",IF(COUNT(O6)=0,"",IF(O6=1,(((10^K4)*('[2]Discharge'!C28^N4))/100),((10^K4)*('[2]Discharge'!C28^N4))))))</f>
        <v>0.33760581289658903</v>
      </c>
      <c r="D30" s="53">
        <f>IF('[2]Discharge'!D28=0,0,IF(TRIM('[2]Discharge'!D28)="","",IF(COUNT(O6)=0,"",IF(O6=1,(((10^K4)*('[2]Discharge'!D28^N4))/100),((10^K4)*('[2]Discharge'!D28^N4))))))</f>
        <v>0.7092822467499423</v>
      </c>
      <c r="E30" s="53">
        <f>IF('[2]Discharge'!E28=0,0,IF('[2]Discharge'!E28=0,0,IF(TRIM('[2]Discharge'!E28)="","",IF(COUNT(O6)=0,"",IF(O6=1,(((10^K4)*('[2]Discharge'!E28^N4))/100),((10^K4)*('[2]Discharge'!E28^N4)))))))</f>
        <v>14.007320265333398</v>
      </c>
      <c r="F30" s="53">
        <f>IF('[2]Discharge'!F28=0,0,IF(TRIM('[2]Discharge'!F28)="","",IF(COUNT(O6)=0,"",IF(O6=1,(((10^K4)*('[2]Discharge'!F28^N4))/100),((10^K4)*('[2]Discharge'!F28^N4))))))</f>
        <v>6.186000000467764</v>
      </c>
      <c r="G30" s="53">
        <f>IF('[2]Discharge'!G28=0,0,IF(TRIM('[2]Discharge'!G28)="","",IF(COUNT(O6)=0,"",IF(O6=1,(((10^K4)*('[2]Discharge'!G28^N4))/100),((10^K4)*('[2]Discharge'!G28^N4))))))</f>
        <v>425.4798269074768</v>
      </c>
      <c r="H30" s="53">
        <f>IF('[2]Discharge'!H28=0,0,IF(TRIM('[2]Discharge'!H28)="","",IF(COUNT(O6)=0,"",IF(O6=1,(((10^K4)*('[2]Discharge'!H28^N4))/100),((10^K4)*('[2]Discharge'!H28^N4))))))</f>
        <v>120.98650981640482</v>
      </c>
      <c r="I30" s="53">
        <f>IF('[2]Discharge'!I28=0,0,IF(TRIM('[2]Discharge'!I28)="","",IF(COUNT(O6)=0,"",IF(O6=1,(((10^K4)*('[2]Discharge'!I28^N4))/100),((10^K4)*('[2]Discharge'!I28^N4))))))</f>
        <v>5.415246185627636</v>
      </c>
      <c r="J30" s="53">
        <f>IF('[2]Discharge'!J28=0,0,IF(TRIM('[2]Discharge'!J28)="","",IF(COUNT(O6)=0,"",IF(O6=1,(((10^K4)*('[2]Discharge'!J28^N4))/100),((10^K4)*('[2]Discharge'!J28^N4))))))</f>
        <v>7.461400571798712</v>
      </c>
      <c r="K30" s="53">
        <f>IF('[2]Discharge'!K28=0,0,IF(TRIM('[2]Discharge'!K28)="","",IF(COUNT(O6)=0,"",IF(O6=1,(((10^K4)*('[2]Discharge'!K28^N4))/100),((10^K4)*('[2]Discharge'!K28^N4))))))</f>
        <v>38.2364707404207</v>
      </c>
      <c r="L30" s="53">
        <f>IF('[2]Discharge'!L28=0,0,IF(TRIM('[2]Discharge'!L28)="","",IF(COUNT(O6)=0,"",IF(O6=1,(((10^K4)*('[2]Discharge'!L28^N4))/100),((10^K4)*('[2]Discharge'!L28^N4))))))</f>
        <v>32.50915257504352</v>
      </c>
      <c r="M30" s="53">
        <f>IF('[2]Discharge'!M28=0,0,IF(TRIM('[2]Discharge'!M28)="","",IF(COUNT(O6)=0,"",IF(O6=1,(((10^K4)*('[2]Discharge'!M28^N4))/100),((10^K4)*('[2]Discharge'!M28^N4))))))</f>
        <v>7.787818643417503</v>
      </c>
      <c r="N30" s="53">
        <f>IF('[2]Discharge'!N28=0,0,IF(TRIM('[2]Discharge'!N28)="","",IF(COUNT(O6)=0,"",IF(O6=1,(((10^K4)*('[2]Discharge'!N28^N4))/100),((10^K4)*('[2]Discharge'!N28^N4))))))</f>
        <v>4.2291158070924135</v>
      </c>
      <c r="O30" s="59"/>
      <c r="P30" s="60"/>
      <c r="Q30" s="54"/>
    </row>
    <row r="31" spans="1:17" ht="21.75">
      <c r="A31" s="1"/>
      <c r="B31" s="62">
        <v>20</v>
      </c>
      <c r="C31" s="53">
        <f>IF('[2]Discharge'!C29=0,0,IF(TRIM('[2]Discharge'!C29)="","",IF(COUNT(O6)=0,"",IF(O6=1,(((10^K4)*('[2]Discharge'!C29^N4))/100),((10^K4)*('[2]Discharge'!C29^N4))))))</f>
        <v>0.5163802515629407</v>
      </c>
      <c r="D31" s="53">
        <f>IF('[2]Discharge'!D29=0,0,IF(TRIM('[2]Discharge'!D29)="","",IF(COUNT(O6)=0,"",IF(O6=1,(((10^K4)*('[2]Discharge'!D29^N4))/100),((10^K4)*('[2]Discharge'!D29^N4))))))</f>
        <v>0.7092822467499423</v>
      </c>
      <c r="E31" s="53">
        <f>IF('[2]Discharge'!E29=0,0,IF(TRIM('[2]Discharge'!E29)="","",IF(COUNT(O6)=0,"",IF(O6=1,(((10^K4)*('[2]Discharge'!E29^N4))/100),((10^K4)*('[2]Discharge'!E29^N4))))))</f>
        <v>55.728821411049886</v>
      </c>
      <c r="F31" s="53">
        <f>IF('[2]Discharge'!F29=0,0,IF(TRIM('[2]Discharge'!F29)="","",IF(COUNT(O6)=0,"",IF(O6=1,(((10^K4)*('[2]Discharge'!F29^N4))/100),((10^K4)*('[2]Discharge'!F29^N4))))))</f>
        <v>5.797954851309546</v>
      </c>
      <c r="G31" s="53">
        <f>IF('[2]Discharge'!G29=0,0,IF(TRIM('[2]Discharge'!G29)="","",IF(COUNT(O6)=0,"",IF(O6=1,(((10^K4)*('[2]Discharge'!G29^N4))/100),((10^K4)*('[2]Discharge'!G29^N4))))))</f>
        <v>1407.7671440472302</v>
      </c>
      <c r="H31" s="53">
        <f>IF('[2]Discharge'!H29=0,0,IF(TRIM('[2]Discharge'!H29)="","",IF(COUNT(O6)=0,"",IF(O6=1,(((10^K4)*('[2]Discharge'!H29^N4))/100),((10^K4)*('[2]Discharge'!H29^N4))))))</f>
        <v>100.33959468269272</v>
      </c>
      <c r="I31" s="53">
        <f>IF('[2]Discharge'!I29=0,0,IF(TRIM('[2]Discharge'!I29)="","",IF(COUNT(O6)=0,"",IF(O6=1,(((10^K4)*('[2]Discharge'!I29^N4))/100),((10^K4)*('[2]Discharge'!I29^N4))))))</f>
        <v>5.415246185627636</v>
      </c>
      <c r="J31" s="53">
        <f>IF('[2]Discharge'!J29=0,0,IF(TRIM('[2]Discharge'!J29)="","",IF(COUNT(O6)=0,"",IF(O6=1,(((10^K4)*('[2]Discharge'!J29^N4))/100),((10^K4)*('[2]Discharge'!J29^N4))))))</f>
        <v>7.461400571798712</v>
      </c>
      <c r="K31" s="53">
        <f>IF('[2]Discharge'!K29=0,0,IF(TRIM('[2]Discharge'!K29)="","",IF(COUNT(O6)=0,"",IF(O6=1,(((10^K4)*('[2]Discharge'!K29^N4))/100),((10^K4)*('[2]Discharge'!K29^N4))))))</f>
        <v>36.193085604636664</v>
      </c>
      <c r="L31" s="53">
        <f>IF('[2]Discharge'!L29=0,0,IF(TRIM('[2]Discharge'!L29)="","",IF(COUNT(O6)=0,"",IF(O6=1,(((10^K4)*('[2]Discharge'!L29^N4))/100),((10^K4)*('[2]Discharge'!L29^N4))))))</f>
        <v>29.883021054360682</v>
      </c>
      <c r="M31" s="53">
        <f>IF('[2]Discharge'!M29=0,0,IF(TRIM('[2]Discharge'!M29)="","",IF(COUNT(O6)=0,"",IF(O6=1,(((10^K4)*('[2]Discharge'!M29^N4))/100),((10^K4)*('[2]Discharge'!M29^N4))))))</f>
        <v>7.6242458305706835</v>
      </c>
      <c r="N31" s="53">
        <f>IF('[2]Discharge'!N29=0,0,IF(TRIM('[2]Discharge'!N29)="","",IF(COUNT(O6)=0,"",IF(O6=1,(((10^K4)*('[2]Discharge'!N29^N4))/100),((10^K4)*('[2]Discharge'!N29^N4))))))</f>
        <v>4.2291158070924135</v>
      </c>
      <c r="O31" s="59"/>
      <c r="P31" s="60"/>
      <c r="Q31" s="54"/>
    </row>
    <row r="32" spans="1:17" ht="21.75">
      <c r="A32" s="1"/>
      <c r="B32" s="6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9"/>
      <c r="P32" s="60"/>
      <c r="Q32" s="54"/>
    </row>
    <row r="33" spans="1:17" ht="21.75">
      <c r="A33" s="1"/>
      <c r="B33" s="62">
        <v>21</v>
      </c>
      <c r="C33" s="53">
        <f>IF('[2]Discharge'!C31=0,0,IF(TRIM('[2]Discharge'!C31)="","",IF(COUNT(O6)=0,"",IF(O6=1,(((10^K4)*('[2]Discharge'!C31^N4))/100),((10^K4)*('[2]Discharge'!C31^N4))))))</f>
        <v>0.33760581289658903</v>
      </c>
      <c r="D33" s="53">
        <f>IF('[2]Discharge'!D31=0,0,IF(TRIM('[2]Discharge'!D31)="","",IF(COUNT(O6)=0,"",IF(O6=1,(((10^K4)*('[2]Discharge'!D31^N4))/100),((10^K4)*('[2]Discharge'!D31^N4))))))</f>
        <v>0.913881238493705</v>
      </c>
      <c r="E33" s="53">
        <f>IF('[2]Discharge'!E31=0,0,IF(TRIM('[2]Discharge'!E31)="","",IF(COUNT(O6)=0,"",IF(O6=1,(((10^K4)*('[2]Discharge'!E31^N4))/100),((10^K4)*('[2]Discharge'!E31^N4))))))</f>
        <v>125.2099799645229</v>
      </c>
      <c r="F33" s="53">
        <f>IF('[2]Discharge'!F31=0,0,IF(TRIM('[2]Discharge'!F31)="","",IF(COUNT(O6)=0,"",IF(O6=1,(((10^K4)*('[2]Discharge'!F31^N4))/100),((10^K4)*('[2]Discharge'!F31^N4))))))</f>
        <v>4.666728864794817</v>
      </c>
      <c r="G33" s="53">
        <f>IF('[2]Discharge'!G31=0,0,IF(TRIM('[2]Discharge'!G31)="","",IF(COUNT(O6)=0,"",IF(O6=1,(((10^K4)*('[2]Discharge'!G31^N4))/100),((10^K4)*('[2]Discharge'!G31^N4))))))</f>
        <v>585.5758464498384</v>
      </c>
      <c r="H33" s="53">
        <f>IF('[2]Discharge'!H31=0,0,IF(TRIM('[2]Discharge'!H31)="","",IF(COUNT(O6)=0,"",IF(O6=1,(((10^K4)*('[2]Discharge'!H31^N4))/100),((10^K4)*('[2]Discharge'!H31^N4))))))</f>
        <v>187.08487105733371</v>
      </c>
      <c r="I33" s="53">
        <f>IF('[2]Discharge'!I31=0,0,IF(TRIM('[2]Discharge'!I31)="","",IF(COUNT(O6)=0,"",IF(O6=1,(((10^K4)*('[2]Discharge'!I31^N4))/100),((10^K4)*('[2]Discharge'!I31^N4))))))</f>
        <v>5.415246185627636</v>
      </c>
      <c r="J33" s="53">
        <f>IF('[2]Discharge'!J31=0,0,IF(TRIM('[2]Discharge'!J31)="","",IF(COUNT(O6)=0,"",IF(O6=1,(((10^K4)*('[2]Discharge'!J31^N4))/100),((10^K4)*('[2]Discharge'!J31^N4))))))</f>
        <v>7.2992920920315365</v>
      </c>
      <c r="K33" s="53">
        <f>IF('[2]Discharge'!K31=0,0,IF(TRIM('[2]Discharge'!K31)="","",IF(COUNT(O6)=0,"",IF(O6=1,(((10^K4)*('[2]Discharge'!K31^N4))/100),((10^K4)*('[2]Discharge'!K31^N4))))))</f>
        <v>35.180251148824375</v>
      </c>
      <c r="L33" s="53">
        <f>IF('[2]Discharge'!L31=0,0,IF(TRIM('[2]Discharge'!L31)="","",IF(COUNT(O6)=0,"",IF(O6=1,(((10^K4)*('[2]Discharge'!L31^N4))/100),((10^K4)*('[2]Discharge'!L31^N4))))))</f>
        <v>29.018020817048633</v>
      </c>
      <c r="M33" s="53">
        <f>IF('[2]Discharge'!M31=0,0,IF(TRIM('[2]Discharge'!M31)="","",IF(COUNT(O6)=0,"",IF(O6=1,(((10^K4)*('[2]Discharge'!M31^N4))/100),((10^K4)*('[2]Discharge'!M31^N4))))))</f>
        <v>10.236327511659622</v>
      </c>
      <c r="N33" s="53">
        <f>IF('[2]Discharge'!N31=0,0,IF(TRIM('[2]Discharge'!N31)="","",IF(COUNT(O6)=0,"",IF(O6=1,(((10^K4)*('[2]Discharge'!N31^N4))/100),((10^K4)*('[2]Discharge'!N31^N4))))))</f>
        <v>4.085270883046811</v>
      </c>
      <c r="O33" s="59"/>
      <c r="P33" s="60"/>
      <c r="Q33" s="54"/>
    </row>
    <row r="34" spans="1:17" ht="21.75">
      <c r="A34" s="1"/>
      <c r="B34" s="62">
        <v>22</v>
      </c>
      <c r="C34" s="53">
        <f>IF('[2]Discharge'!C32=0,0,IF(TRIM('[2]Discharge'!C32)="","",IF(COUNT(O6)=0,"",IF(O6=1,(((10^K4)*('[2]Discharge'!C32^N4))/100),((10^K4)*('[2]Discharge'!C32^N4))))))</f>
        <v>0.25469039635433144</v>
      </c>
      <c r="D34" s="53">
        <f>IF('[2]Discharge'!D32=0,0,IF(TRIM('[2]Discharge'!D32)="","",IF(COUNT(O6)=0,"",IF(O6=1,(((10^K4)*('[2]Discharge'!D32^N4))/100),((10^K4)*('[2]Discharge'!D32^N4))))))</f>
        <v>1.2392830485964215</v>
      </c>
      <c r="E34" s="53">
        <f>IF('[2]Discharge'!E32=0,0,IF(TRIM('[2]Discharge'!E32)="","",IF(COUNT(O6)=0,"",IF(O6=1,(((10^K4)*('[2]Discharge'!E32^N4))/100),((10^K4)*('[2]Discharge'!E32^N4))))))</f>
        <v>63.745370314882805</v>
      </c>
      <c r="F34" s="53">
        <f>IF('[2]Discharge'!F32=0,0,IF(TRIM('[2]Discharge'!F32)="","",IF(COUNT(O6)=0,"",IF(O6=1,(((10^K4)*('[2]Discharge'!F32^N4))/100),((10^K4)*('[2]Discharge'!F32^N4))))))</f>
        <v>2.3199202572239477</v>
      </c>
      <c r="G34" s="53">
        <f>IF('[2]Discharge'!G32=0,0,IF(TRIM('[2]Discharge'!G32)="","",IF(COUNT(O6)=0,"",IF(O6=1,(((10^K4)*('[2]Discharge'!G32^N4))/100),((10^K4)*('[2]Discharge'!G32^N4))))))</f>
        <v>138.35576951265625</v>
      </c>
      <c r="H34" s="53">
        <f>IF('[2]Discharge'!H32=0,0,IF(TRIM('[2]Discharge'!H32)="","",IF(COUNT(O6)=0,"",IF(O6=1,(((10^K4)*('[2]Discharge'!H32^N4))/100),((10^K4)*('[2]Discharge'!H32^N4))))))</f>
        <v>108.50157098997246</v>
      </c>
      <c r="I34" s="53">
        <f>IF('[2]Discharge'!I32=0,0,IF(TRIM('[2]Discharge'!I32)="","",IF(COUNT(O6)=0,"",IF(O6=1,(((10^K4)*('[2]Discharge'!I32^N4))/100),((10^K4)*('[2]Discharge'!I32^N4))))))</f>
        <v>5.038091130447325</v>
      </c>
      <c r="J34" s="53">
        <f>IF('[2]Discharge'!J32=0,0,IF(TRIM('[2]Discharge'!J32)="","",IF(COUNT(O6)=0,"",IF(O6=1,(((10^K4)*('[2]Discharge'!J32^N4))/100),((10^K4)*('[2]Discharge'!J32^N4))))))</f>
        <v>7.461400571798712</v>
      </c>
      <c r="K34" s="53">
        <f>IF('[2]Discharge'!K32=0,0,IF(TRIM('[2]Discharge'!K32)="","",IF(COUNT(O6)=0,"",IF(O6=1,(((10^K4)*('[2]Discharge'!K32^N4))/100),((10^K4)*('[2]Discharge'!K32^N4))))))</f>
        <v>33.39462709493908</v>
      </c>
      <c r="L34" s="53">
        <f>IF('[2]Discharge'!L32=0,0,IF(TRIM('[2]Discharge'!L32)="","",IF(COUNT(O6)=0,"",IF(O6=1,(((10^K4)*('[2]Discharge'!L32^N4))/100),((10^K4)*('[2]Discharge'!L32^N4))))))</f>
        <v>26.561204396729813</v>
      </c>
      <c r="M34" s="53">
        <f>IF('[2]Discharge'!M32=0,0,IF(TRIM('[2]Discharge'!M32)="","",IF(COUNT(O6)=0,"",IF(O6=1,(((10^K4)*('[2]Discharge'!M32^N4))/100),((10^K4)*('[2]Discharge'!M32^N4))))))</f>
        <v>12.091130356650224</v>
      </c>
      <c r="N34" s="53">
        <f>IF('[2]Discharge'!N32=0,0,IF(TRIM('[2]Discharge'!N32)="","",IF(COUNT(O6)=0,"",IF(O6=1,(((10^K4)*('[2]Discharge'!N32^N4))/100),((10^K4)*('[2]Discharge'!N32^N4))))))</f>
        <v>4.085270883046811</v>
      </c>
      <c r="O34" s="59"/>
      <c r="P34" s="60"/>
      <c r="Q34" s="54"/>
    </row>
    <row r="35" spans="1:17" ht="21.75">
      <c r="A35" s="1"/>
      <c r="B35" s="62">
        <v>23</v>
      </c>
      <c r="C35" s="53">
        <f>IF('[2]Discharge'!C33=0,0,IF(TRIM('[2]Discharge'!C33)="","",IF(COUNT(O6)=0,"",IF(O6=1,(((10^K4)*('[2]Discharge'!C33^N4))/100),((10^K4)*('[2]Discharge'!C33^N4))))))</f>
        <v>0.14067244346648375</v>
      </c>
      <c r="D35" s="53">
        <f>IF('[2]Discharge'!D33=0,0,IF(TRIM('[2]Discharge'!D33)="","",IF(COUNT(O6)=0,"",IF(O6=1,(((10^K4)*('[2]Discharge'!D33^N4))/100),((10^K4)*('[2]Discharge'!D33^N4))))))</f>
        <v>1.5836812974214443</v>
      </c>
      <c r="E35" s="53">
        <f>IF('[2]Discharge'!E33=0,0,IF(TRIM('[2]Discharge'!E33)="","",IF(COUNT(O6)=0,"",IF(O6=1,(((10^K4)*('[2]Discharge'!E33^N4))/100),((10^K4)*('[2]Discharge'!E33^N4))))))</f>
        <v>39.03737216796444</v>
      </c>
      <c r="F35" s="53">
        <f>IF('[2]Discharge'!F33=0,0,IF(TRIM('[2]Discharge'!F33)="","",IF(COUNT(O6)=0,"",IF(O6=1,(((10^K4)*('[2]Discharge'!F33^N4))/100),((10^K4)*('[2]Discharge'!F33^N4))))))</f>
        <v>1.295443830525069</v>
      </c>
      <c r="G35" s="53">
        <f>IF('[2]Discharge'!G33=0,0,IF(TRIM('[2]Discharge'!G33)="","",IF(COUNT(O6)=0,"",IF(O6=1,(((10^K4)*('[2]Discharge'!G33^N4))/100),((10^K4)*('[2]Discharge'!G33^N4))))))</f>
        <v>278.0524781094875</v>
      </c>
      <c r="H35" s="53">
        <f>IF('[2]Discharge'!H33=0,0,IF(TRIM('[2]Discharge'!H33)="","",IF(COUNT(O6)=0,"",IF(O6=1,(((10^K4)*('[2]Discharge'!H33^N4))/100),((10^K4)*('[2]Discharge'!H33^N4))))))</f>
        <v>100.33959468269272</v>
      </c>
      <c r="I35" s="53">
        <f>IF('[2]Discharge'!I33=0,0,IF(TRIM('[2]Discharge'!I33)="","",IF(COUNT(O6)=0,"",IF(O6=1,(((10^K4)*('[2]Discharge'!I33^N4))/100),((10^K4)*('[2]Discharge'!I33^N4))))))</f>
        <v>5.038091130447325</v>
      </c>
      <c r="J35" s="53">
        <f>IF('[2]Discharge'!J33=0,0,IF(TRIM('[2]Discharge'!J33)="","",IF(COUNT(O6)=0,"",IF(O6=1,(((10^K4)*('[2]Discharge'!J33^N4))/100),((10^K4)*('[2]Discharge'!J33^N4))))))</f>
        <v>7.6242458305706835</v>
      </c>
      <c r="K35" s="53">
        <f>IF('[2]Discharge'!K33=0,0,IF(TRIM('[2]Discharge'!K33)="","",IF(COUNT(O6)=0,"",IF(O6=1,(((10^K4)*('[2]Discharge'!K33^N4))/100),((10^K4)*('[2]Discharge'!K33^N4))))))</f>
        <v>29.883021054360682</v>
      </c>
      <c r="L35" s="53">
        <f>IF('[2]Discharge'!L33=0,0,IF(TRIM('[2]Discharge'!L33)="","",IF(COUNT(O6)=0,"",IF(O6=1,(((10^K4)*('[2]Discharge'!L33^N4))/100),((10^K4)*('[2]Discharge'!L33^N4))))))</f>
        <v>23.118038314904798</v>
      </c>
      <c r="M35" s="53">
        <f>IF('[2]Discharge'!M33=0,0,IF(TRIM('[2]Discharge'!M33)="","",IF(COUNT(O6)=0,"",IF(O6=1,(((10^K4)*('[2]Discharge'!M33^N4))/100),((10^K4)*('[2]Discharge'!M33^N4))))))</f>
        <v>9.121569194812432</v>
      </c>
      <c r="N35" s="53">
        <f>IF('[2]Discharge'!N33=0,0,IF(TRIM('[2]Discharge'!N33)="","",IF(COUNT(O6)=0,"",IF(O6=1,(((10^K4)*('[2]Discharge'!N33^N4))/100),((10^K4)*('[2]Discharge'!N33^N4))))))</f>
        <v>4.085270883046811</v>
      </c>
      <c r="O35" s="59"/>
      <c r="P35" s="60"/>
      <c r="Q35" s="54"/>
    </row>
    <row r="36" spans="1:17" ht="21.75">
      <c r="A36" s="1"/>
      <c r="B36" s="62">
        <v>24</v>
      </c>
      <c r="C36" s="53">
        <f>IF('[2]Discharge'!C34=0,0,IF(TRIM('[2]Discharge'!C34)="","",IF(COUNT(O6)=0,"",IF(O6=1,(((10^K4)*('[2]Discharge'!C34^N4))/100),((10^K4)*('[2]Discharge'!C34^N4))))))</f>
        <v>0.10612352931726732</v>
      </c>
      <c r="D36" s="53">
        <f>IF('[2]Discharge'!D34=0,0,IF(TRIM('[2]Discharge'!D34)="","",IF(COUNT(O6)=0,"",IF(O6=1,(((10^K4)*('[2]Discharge'!D34^N4))/100),((10^K4)*('[2]Discharge'!D34^N4))))))</f>
        <v>1.9445167332096303</v>
      </c>
      <c r="E36" s="53">
        <f>IF('[2]Discharge'!E34=0,0,IF(TRIM('[2]Discharge'!E34)="","",IF(COUNT(O6)=0,"",IF(O6=1,(((10^K4)*('[2]Discharge'!E34^N4))/100),((10^K4)*('[2]Discharge'!E34^N4))))))</f>
        <v>34.73203406837468</v>
      </c>
      <c r="F36" s="53">
        <f>IF('[2]Discharge'!F34=0,0,IF(TRIM('[2]Discharge'!F34)="","",IF(COUNT(O6)=0,"",IF(O6=1,(((10^K4)*('[2]Discharge'!F34^N4))/100),((10^K4)*('[2]Discharge'!F34^N4))))))</f>
        <v>2.5775614699383693</v>
      </c>
      <c r="G36" s="53">
        <f>IF('[2]Discharge'!G34=0,0,IF(TRIM('[2]Discharge'!G34)="","",IF(COUNT(O6)=0,"",IF(O6=1,(((10^K4)*('[2]Discharge'!G34^N4))/100),((10^K4)*('[2]Discharge'!G34^N4))))))</f>
        <v>192.9833890910138</v>
      </c>
      <c r="H36" s="53">
        <f>IF('[2]Discharge'!H34=0,0,IF(TRIM('[2]Discharge'!H34)="","",IF(COUNT(O6)=0,"",IF(O6=1,(((10^K4)*('[2]Discharge'!H34^N4))/100),((10^K4)*('[2]Discharge'!H34^N4))))))</f>
        <v>92.3136703953911</v>
      </c>
      <c r="I36" s="53">
        <f>IF('[2]Discharge'!I34=0,0,IF(TRIM('[2]Discharge'!I34)="","",IF(COUNT(O6)=0,"",IF(O6=1,(((10^K4)*('[2]Discharge'!I34^N4))/100),((10^K4)*('[2]Discharge'!I34^N4))))))</f>
        <v>28.802600996158183</v>
      </c>
      <c r="J36" s="53">
        <f>IF('[2]Discharge'!J34=0,0,IF(TRIM('[2]Discharge'!J34)="","",IF(COUNT(O6)=0,"",IF(O6=1,(((10^K4)*('[2]Discharge'!J34^N4))/100),((10^K4)*('[2]Discharge'!J34^N4))))))</f>
        <v>9.718502059134748</v>
      </c>
      <c r="K36" s="53">
        <f>IF('[2]Discharge'!K34=0,0,IF(TRIM('[2]Discharge'!K34)="","",IF(COUNT(O6)=0,"",IF(O6=1,(((10^K4)*('[2]Discharge'!K34^N4))/100),((10^K4)*('[2]Discharge'!K34^N4))))))</f>
        <v>27.730556191651218</v>
      </c>
      <c r="L36" s="53">
        <f>IF('[2]Discharge'!L34=0,0,IF(TRIM('[2]Discharge'!L34)="","",IF(COUNT(O6)=0,"",IF(O6=1,(((10^K4)*('[2]Discharge'!L34^N4))/100),((10^K4)*('[2]Discharge'!L34^N4))))))</f>
        <v>22.810037420012687</v>
      </c>
      <c r="M36" s="53">
        <f>IF('[2]Discharge'!M34=0,0,IF(TRIM('[2]Discharge'!M34)="","",IF(COUNT(O6)=0,"",IF(O6=1,(((10^K4)*('[2]Discharge'!M34^N4))/100),((10^K4)*('[2]Discharge'!M34^N4))))))</f>
        <v>8.784049830850554</v>
      </c>
      <c r="N36" s="53">
        <f>IF('[2]Discharge'!N34=0,0,IF(TRIM('[2]Discharge'!N34)="","",IF(COUNT(O6)=0,"",IF(O6=1,(((10^K4)*('[2]Discharge'!N34^N4))/100),((10^K4)*('[2]Discharge'!N34^N4))))))</f>
        <v>4.085270883046811</v>
      </c>
      <c r="O36" s="59"/>
      <c r="P36" s="60"/>
      <c r="Q36" s="54"/>
    </row>
    <row r="37" spans="1:17" ht="21.75">
      <c r="A37" s="1"/>
      <c r="B37" s="62">
        <v>25</v>
      </c>
      <c r="C37" s="53">
        <f>IF('[2]Discharge'!C35=0,0,IF(TRIM('[2]Discharge'!C35)="","",IF(COUNT(O6)=0,"",IF(O6=1,(((10^K4)*('[2]Discharge'!C35^N4))/100),((10^K4)*('[2]Discharge'!C35^N4))))))</f>
        <v>0.10612352931726732</v>
      </c>
      <c r="D37" s="53">
        <f>IF('[2]Discharge'!D35=0,0,IF(TRIM('[2]Discharge'!D35)="","",IF(COUNT(O6)=0,"",IF(O6=1,(((10^K4)*('[2]Discharge'!D35^N4))/100),((10^K4)*('[2]Discharge'!D35^N4))))))</f>
        <v>2.3199202572239477</v>
      </c>
      <c r="E37" s="53">
        <f>IF('[2]Discharge'!E35=0,0,IF(TRIM('[2]Discharge'!E35)="","",IF(COUNT(O6)=0,"",IF(O6=1,(((10^K4)*('[2]Discharge'!E35^N4))/100),((10^K4)*('[2]Discharge'!E35^N4))))))</f>
        <v>69.90038711091113</v>
      </c>
      <c r="F37" s="53">
        <f>IF('[2]Discharge'!F35=0,0,IF(TRIM('[2]Discharge'!F35)="","",IF(COUNT(O6)=0,"",IF(O6=1,(((10^K4)*('[2]Discharge'!F35^N4))/100),((10^K4)*('[2]Discharge'!F35^N4))))))</f>
        <v>2.1932626661604746</v>
      </c>
      <c r="G37" s="53">
        <f>IF('[2]Discharge'!G35=0,0,IF(TRIM('[2]Discharge'!G35)="","",IF(COUNT(O6)=0,"",IF(O6=1,(((10^K4)*('[2]Discharge'!G35^N4))/100),((10^K4)*('[2]Discharge'!G35^N4))))))</f>
        <v>108.50157098997246</v>
      </c>
      <c r="H37" s="53">
        <f>IF('[2]Discharge'!H35=0,0,IF(TRIM('[2]Discharge'!H35)="","",IF(COUNT(O6)=0,"",IF(O6=1,(((10^K4)*('[2]Discharge'!H35^N4))/100),((10^K4)*('[2]Discharge'!H35^N4))))))</f>
        <v>397.39495543015727</v>
      </c>
      <c r="I37" s="53">
        <f>IF('[2]Discharge'!I35=0,0,IF(TRIM('[2]Discharge'!I35)="","",IF(COUNT(O6)=0,"",IF(O6=1,(((10^K4)*('[2]Discharge'!I35^N4))/100),((10^K4)*('[2]Discharge'!I35^N4))))))</f>
        <v>17.71218634254261</v>
      </c>
      <c r="J37" s="53">
        <f>IF('[2]Discharge'!J35=0,0,IF(TRIM('[2]Discharge'!J35)="","",IF(COUNT(O6)=0,"",IF(O6=1,(((10^K4)*('[2]Discharge'!J35^N4))/100),((10^K4)*('[2]Discharge'!J35^N4))))))</f>
        <v>15.694759858499134</v>
      </c>
      <c r="K37" s="53">
        <f>IF('[2]Discharge'!K35=0,0,IF(TRIM('[2]Discharge'!K35)="","",IF(COUNT(O6)=0,"",IF(O6=1,(((10^K4)*('[2]Discharge'!K35^N4))/100),((10^K4)*('[2]Discharge'!K35^N4))))))</f>
        <v>33.39462709493908</v>
      </c>
      <c r="L37" s="53">
        <f>IF('[2]Discharge'!L35=0,0,IF(TRIM('[2]Discharge'!L35)="","",IF(COUNT(O6)=0,"",IF(O6=1,(((10^K4)*('[2]Discharge'!L35^N4))/100),((10^K4)*('[2]Discharge'!L35^N4))))))</f>
        <v>22.196633334711898</v>
      </c>
      <c r="M37" s="53">
        <f>IF('[2]Discharge'!M35=0,0,IF(TRIM('[2]Discharge'!M35)="","",IF(COUNT(O6)=0,"",IF(O6=1,(((10^K4)*('[2]Discharge'!M35^N4))/100),((10^K4)*('[2]Discharge'!M35^N4))))))</f>
        <v>8.28281410091179</v>
      </c>
      <c r="N37" s="53">
        <f>IF('[2]Discharge'!N35=0,0,IF(TRIM('[2]Discharge'!N35)="","",IF(COUNT(O6)=0,"",IF(O6=1,(((10^K4)*('[2]Discharge'!N35^N4))/100),((10^K4)*('[2]Discharge'!N35^N4))))))</f>
        <v>4.085270883046811</v>
      </c>
      <c r="O37" s="59"/>
      <c r="P37" s="60"/>
      <c r="Q37" s="54"/>
    </row>
    <row r="38" spans="1:17" ht="21.75">
      <c r="A38" s="1"/>
      <c r="B38" s="62">
        <v>26</v>
      </c>
      <c r="C38" s="53">
        <f>IF('[2]Discharge'!C36=0,0,IF(TRIM('[2]Discharge'!C36)="","",IF(COUNT(O6)=0,"",IF(O6=1,(((10^K4)*('[2]Discharge'!C36^N4))/100),((10^K4)*('[2]Discharge'!C36^N4))))))</f>
        <v>0.10612352931726732</v>
      </c>
      <c r="D38" s="53">
        <f>IF('[2]Discharge'!D36=0,0,IF(TRIM('[2]Discharge'!D36)="","",IF(COUNT(O6)=0,"",IF(O6=1,(((10^K4)*('[2]Discharge'!D36^N4))/100),((10^K4)*('[2]Discharge'!D36^N4))))))</f>
        <v>3.1089910482040413</v>
      </c>
      <c r="E38" s="53">
        <f>IF('[2]Discharge'!E36=0,0,IF(TRIM('[2]Discharge'!E36)="","",IF(COUNT(O6)=0,"",IF(O6=1,(((10^K4)*('[2]Discharge'!E36^N4))/100),((10^K4)*('[2]Discharge'!E36^N4))))))</f>
        <v>41.34445967783142</v>
      </c>
      <c r="F38" s="53">
        <f>IF('[2]Discharge'!F36=0,0,IF(TRIM('[2]Discharge'!F36)="","",IF(COUNT(O6)=0,"",IF(O6=1,(((10^K4)*('[2]Discharge'!F36^N4))/100),((10^K4)*('[2]Discharge'!F36^N4))))))</f>
        <v>1.7022367962506166</v>
      </c>
      <c r="G38" s="53">
        <f>IF('[2]Discharge'!G36=0,0,IF(TRIM('[2]Discharge'!G36)="","",IF(COUNT(O6)=0,"",IF(O6=1,(((10^K4)*('[2]Discharge'!G36^N4))/100),((10^K4)*('[2]Discharge'!G36^N4))))))</f>
        <v>96.3092198574053</v>
      </c>
      <c r="H38" s="53">
        <f>IF('[2]Discharge'!H36=0,0,IF(TRIM('[2]Discharge'!H36)="","",IF(COUNT(O6)=0,"",IF(O6=1,(((10^K4)*('[2]Discharge'!H36^N4))/100),((10^K4)*('[2]Discharge'!H36^N4))))))</f>
        <v>360.58540694952967</v>
      </c>
      <c r="I38" s="53">
        <f>IF('[2]Discharge'!I36=0,0,IF(TRIM('[2]Discharge'!I36)="","",IF(COUNT(O6)=0,"",IF(O6=1,(((10^K4)*('[2]Discharge'!I36^N4))/100),((10^K4)*('[2]Discharge'!I36^N4))))))</f>
        <v>9.37643200113494</v>
      </c>
      <c r="J38" s="53">
        <f>IF('[2]Discharge'!J36=0,0,IF(TRIM('[2]Discharge'!J36)="","",IF(COUNT(O6)=0,"",IF(O6=1,(((10^K4)*('[2]Discharge'!J36^N4))/100),((10^K4)*('[2]Discharge'!J36^N4))))))</f>
        <v>18.297753617726258</v>
      </c>
      <c r="K38" s="53">
        <f>IF('[2]Discharge'!K36=0,0,IF(TRIM('[2]Discharge'!K36)="","",IF(COUNT(O6)=0,"",IF(O6=1,(((10^K4)*('[2]Discharge'!K36^N4))/100),((10^K4)*('[2]Discharge'!K36^N4))))))</f>
        <v>31.628672420074302</v>
      </c>
      <c r="L38" s="53">
        <f>IF('[2]Discharge'!L36=0,0,IF(TRIM('[2]Discharge'!L36)="","",IF(COUNT(O6)=0,"",IF(O6=1,(((10^K4)*('[2]Discharge'!L36^N4))/100),((10^K4)*('[2]Discharge'!L36^N4))))))</f>
        <v>21.2831263244754</v>
      </c>
      <c r="M38" s="53">
        <f>IF('[2]Discharge'!M36=0,0,IF(TRIM('[2]Discharge'!M36)="","",IF(COUNT(O6)=0,"",IF(O6=1,(((10^K4)*('[2]Discharge'!M36^N4))/100),((10^K4)*('[2]Discharge'!M36^N4))))))</f>
        <v>7.2992920920315365</v>
      </c>
      <c r="N38" s="53">
        <f>IF('[2]Discharge'!N36=0,0,IF(TRIM('[2]Discharge'!N36)="","",IF(COUNT(O6)=0,"",IF(O6=1,(((10^K4)*('[2]Discharge'!N36^N4))/100),((10^K4)*('[2]Discharge'!N36^N4))))))</f>
        <v>4.085270883046811</v>
      </c>
      <c r="O38" s="59"/>
      <c r="P38" s="60"/>
      <c r="Q38" s="54"/>
    </row>
    <row r="39" spans="1:17" ht="21.75">
      <c r="A39" s="1"/>
      <c r="B39" s="62">
        <v>27</v>
      </c>
      <c r="C39" s="53">
        <f>IF('[2]Discharge'!C37=0,0,IF(TRIM('[2]Discharge'!C37)="","",IF(COUNT(O6)=0,"",IF(O6=1,(((10^K4)*('[2]Discharge'!C37^N4))/100),((10^K4)*('[2]Discharge'!C37^N4))))))</f>
        <v>0.07379281203812</v>
      </c>
      <c r="D39" s="53">
        <f>IF('[2]Discharge'!D37=0,0,IF(TRIM('[2]Discharge'!D37)="","",IF(COUNT(O6)=0,"",IF(O6=1,(((10^K4)*('[2]Discharge'!D37^N4))/100),((10^K4)*('[2]Discharge'!D37^N4))))))</f>
        <v>1.9445167332096303</v>
      </c>
      <c r="E39" s="53">
        <f>IF('[2]Discharge'!E37=0,0,IF(TRIM('[2]Discharge'!E37)="","",IF(COUNT(O6)=0,"",IF(O6=1,(((10^K4)*('[2]Discharge'!E37^N4))/100),((10^K4)*('[2]Discharge'!E37^N4))))))</f>
        <v>41.34445967783142</v>
      </c>
      <c r="F39" s="53">
        <f>IF('[2]Discharge'!F37=0,0,IF(TRIM('[2]Discharge'!F37)="","",IF(COUNT(O6)=0,"",IF(O6=1,(((10^K4)*('[2]Discharge'!F37^N4))/100),((10^K4)*('[2]Discharge'!F37^N4))))))</f>
        <v>1.183647403721004</v>
      </c>
      <c r="G39" s="53">
        <f>IF('[2]Discharge'!G37=0,0,IF(TRIM('[2]Discharge'!G37)="","",IF(COUNT(O6)=0,"",IF(O6=1,(((10^K4)*('[2]Discharge'!G37^N4))/100),((10^K4)*('[2]Discharge'!G37^N4))))))</f>
        <v>129.46332957704712</v>
      </c>
      <c r="H39" s="53">
        <f>IF('[2]Discharge'!H37=0,0,IF(TRIM('[2]Discharge'!H37)="","",IF(COUNT(O6)=0,"",IF(O6=1,(((10^K4)*('[2]Discharge'!H37^N4))/100),((10^K4)*('[2]Discharge'!H37^N4))))))</f>
        <v>120.98650981640482</v>
      </c>
      <c r="I39" s="53">
        <f>IF('[2]Discharge'!I37=0,0,IF(TRIM('[2]Discharge'!I37)="","",IF(COUNT(O6)=0,"",IF(O6=1,(((10^K4)*('[2]Discharge'!I37^N4))/100),((10^K4)*('[2]Discharge'!I37^N4))))))</f>
        <v>5.797954851309546</v>
      </c>
      <c r="J39" s="53">
        <f>IF('[2]Discharge'!J37=0,0,IF(TRIM('[2]Discharge'!J37)="","",IF(COUNT(O6)=0,"",IF(O6=1,(((10^K4)*('[2]Discharge'!J37^N4))/100),((10^K4)*('[2]Discharge'!J37^N4))))))</f>
        <v>20.377713428363208</v>
      </c>
      <c r="K39" s="53">
        <f>IF('[2]Discharge'!K37=0,0,IF(TRIM('[2]Discharge'!K37)="","",IF(COUNT(O6)=0,"",IF(O6=1,(((10^K4)*('[2]Discharge'!K37^N4))/100),((10^K4)*('[2]Discharge'!K37^N4))))))</f>
        <v>30.753267307230285</v>
      </c>
      <c r="L39" s="53">
        <f>IF('[2]Discharge'!L37=0,0,IF(TRIM('[2]Discharge'!L37)="","",IF(COUNT(O6)=0,"",IF(O6=1,(((10^K4)*('[2]Discharge'!L37^N4))/100),((10^K4)*('[2]Discharge'!L37^N4))))))</f>
        <v>19.183448488423274</v>
      </c>
      <c r="M39" s="53">
        <f>IF('[2]Discharge'!M37=0,0,IF(TRIM('[2]Discharge'!M37)="","",IF(COUNT(O6)=0,"",IF(O6=1,(((10^K4)*('[2]Discharge'!M37^N4))/100),((10^K4)*('[2]Discharge'!M37^N4))))))</f>
        <v>7.137929896713378</v>
      </c>
      <c r="N39" s="53">
        <f>IF('[2]Discharge'!N37=0,0,IF(TRIM('[2]Discharge'!N37)="","",IF(COUNT(O6)=0,"",IF(O6=1,(((10^K4)*('[2]Discharge'!N37^N4))/100),((10^K4)*('[2]Discharge'!N37^N4))))))</f>
        <v>4.2291158070924135</v>
      </c>
      <c r="O39" s="59"/>
      <c r="P39" s="60"/>
      <c r="Q39" s="54"/>
    </row>
    <row r="40" spans="1:17" ht="21.75">
      <c r="A40" s="1"/>
      <c r="B40" s="62">
        <v>28</v>
      </c>
      <c r="C40" s="53">
        <f>IF('[2]Discharge'!C38=0,0,IF(TRIM('[2]Discharge'!C38)="","",IF(COUNT(O6)=0,"",IF(O6=1,(((10^K4)*('[2]Discharge'!C38^N4))/100),((10^K4)*('[2]Discharge'!C38^N4))))))</f>
        <v>0.07379281203812</v>
      </c>
      <c r="D40" s="53">
        <f>IF('[2]Discharge'!D38=0,0,IF(TRIM('[2]Discharge'!D38)="","",IF(COUNT(O6)=0,"",IF(O6=1,(((10^K4)*('[2]Discharge'!D38^N4))/100),((10^K4)*('[2]Discharge'!D38^N4))))))</f>
        <v>1.2392830485964215</v>
      </c>
      <c r="E40" s="53">
        <f>IF('[2]Discharge'!E38=0,0,IF(TRIM('[2]Discharge'!E38)="","",IF(COUNT(O6)=0,"",IF(O6=1,(((10^K4)*('[2]Discharge'!E38^N4))/100),((10^K4)*('[2]Discharge'!E38^N4))))))</f>
        <v>39.03737216796444</v>
      </c>
      <c r="F40" s="53">
        <f>IF('[2]Discharge'!F38=0,0,IF(TRIM('[2]Discharge'!F38)="","",IF(COUNT(O6)=0,"",IF(O6=1,(((10^K4)*('[2]Discharge'!F38^N4))/100),((10^K4)*('[2]Discharge'!F38^N4))))))</f>
        <v>1.2392830485964215</v>
      </c>
      <c r="G40" s="53">
        <f>IF('[2]Discharge'!G38=0,0,IF(TRIM('[2]Discharge'!G38)="","",IF(COUNT(O6)=0,"",IF(O6=1,(((10^K4)*('[2]Discharge'!G38^N4))/100),((10^K4)*('[2]Discharge'!G38^N4))))))</f>
        <v>492.5091896247187</v>
      </c>
      <c r="H40" s="53">
        <f>IF('[2]Discharge'!H38=0,0,IF(TRIM('[2]Discharge'!H38)="","",IF(COUNT(O6)=0,"",IF(O6=1,(((10^K4)*('[2]Discharge'!H38^N4))/100),((10^K4)*('[2]Discharge'!H38^N4))))))</f>
        <v>79.34689297328703</v>
      </c>
      <c r="I40" s="53">
        <f>IF('[2]Discharge'!I38=0,0,IF(TRIM('[2]Discharge'!I38)="","",IF(COUNT(O6)=0,"",IF(O6=1,(((10^K4)*('[2]Discharge'!I38^N4))/100),((10^K4)*('[2]Discharge'!I38^N4))))))</f>
        <v>4.085270883046811</v>
      </c>
      <c r="J40" s="53">
        <f>IF('[2]Discharge'!J38=0,0,IF(TRIM('[2]Discharge'!J38)="","",IF(COUNT(O6)=0,"",IF(O6=1,(((10^K4)*('[2]Discharge'!J38^N4))/100),((10^K4)*('[2]Discharge'!J38^N4))))))</f>
        <v>21.2831263244754</v>
      </c>
      <c r="K40" s="53">
        <f>IF('[2]Discharge'!K38=0,0,IF(TRIM('[2]Discharge'!K38)="","",IF(COUNT(O6)=0,"",IF(O6=1,(((10^K4)*('[2]Discharge'!K38^N4))/100),((10^K4)*('[2]Discharge'!K38^N4))))))</f>
        <v>30.317493956726064</v>
      </c>
      <c r="L40" s="53">
        <f>IF('[2]Discharge'!L38=0,0,IF(TRIM('[2]Discharge'!L38)="","",IF(COUNT(O6)=0,"",IF(O6=1,(((10^K4)*('[2]Discharge'!L38^N4))/100),((10^K4)*('[2]Discharge'!L38^N4))))))</f>
        <v>17.71218634254261</v>
      </c>
      <c r="M40" s="53">
        <f>IF('[2]Discharge'!M38=0,0,IF(TRIM('[2]Discharge'!M38)="","",IF(COUNT(O6)=0,"",IF(O6=1,(((10^K4)*('[2]Discharge'!M38^N4))/100),((10^K4)*('[2]Discharge'!M38^N4))))))</f>
        <v>7.137929896713378</v>
      </c>
      <c r="N40" s="53">
        <f>IF('[2]Discharge'!N38=0,0,IF(TRIM('[2]Discharge'!N38)="","",IF(COUNT(O6)=0,"",IF(O6=1,(((10^K4)*('[2]Discharge'!N38^N4))/100),((10^K4)*('[2]Discharge'!N38^N4))))))</f>
        <v>4.2291158070924135</v>
      </c>
      <c r="O40" s="59"/>
      <c r="P40" s="60"/>
      <c r="Q40" s="54"/>
    </row>
    <row r="41" spans="1:17" ht="21.75">
      <c r="A41" s="1"/>
      <c r="B41" s="62">
        <v>29</v>
      </c>
      <c r="C41" s="53">
        <f>IF('[2]Discharge'!C39=0,0,IF(TRIM('[2]Discharge'!C39)="","",IF(COUNT(O6)=0,"",IF(O6=1,(((10^K4)*('[2]Discharge'!C39^N4))/100),((10^K4)*('[2]Discharge'!C39^N4))))))</f>
        <v>0.07379281203812</v>
      </c>
      <c r="D41" s="53">
        <f>IF('[2]Discharge'!D39=0,0,IF(TRIM('[2]Discharge'!D39)="","",IF(COUNT(O6)=0,"",IF(O6=1,(((10^K4)*('[2]Discharge'!D39^N4))/100),((10^K4)*('[2]Discharge'!D39^N4))))))</f>
        <v>0.913881238493705</v>
      </c>
      <c r="E41" s="53">
        <f>IF('[2]Discharge'!E39=0,0,IF(TRIM('[2]Discharge'!E39)="","",IF(COUNT(O6)=0,"",IF(O6=1,(((10^K4)*('[2]Discharge'!E39^N4))/100),((10^K4)*('[2]Discharge'!E39^N4))))))</f>
        <v>41.34445967783142</v>
      </c>
      <c r="F41" s="53">
        <f>IF('[2]Discharge'!F39=0,0,IF(TRIM('[2]Discharge'!F39)="","",IF(COUNT(O6)=0,"",IF(O6=1,(((10^K4)*('[2]Discharge'!F39^N4))/100),((10^K4)*('[2]Discharge'!F39^N4))))))</f>
        <v>1.295443830525069</v>
      </c>
      <c r="G41" s="53">
        <f>IF('[2]Discharge'!G39=0,0,IF(TRIM('[2]Discharge'!G39)="","",IF(COUNT(O6)=0,"",IF(O6=1,(((10^K4)*('[2]Discharge'!G39^N4))/100),((10^K4)*('[2]Discharge'!G39^N4))))))</f>
        <v>235.29573877049503</v>
      </c>
      <c r="H41" s="53">
        <f>IF('[2]Discharge'!H39=0,0,IF(TRIM('[2]Discharge'!H39)="","",IF(COUNT(O6)=0,"",IF(O6=1,(((10^K4)*('[2]Discharge'!H39^N4))/100),((10^K4)*('[2]Discharge'!H39^N4))))))</f>
        <v>60.712972628376775</v>
      </c>
      <c r="I41" s="53">
        <f>IF('[2]Discharge'!I39=0,0,IF(TRIM('[2]Discharge'!I39)="","",IF(COUNT(O6)=0,"",IF(O6=1,(((10^K4)*('[2]Discharge'!I39^N4))/100),((10^K4)*('[2]Discharge'!I39^N4))))))</f>
        <v>8.95247828021467</v>
      </c>
      <c r="J41" s="53">
        <f>IF('[2]Discharge'!J39=0,0,IF(TRIM('[2]Discharge'!J39)="","",IF(COUNT(O6)=0,"",IF(O6=1,(((10^K4)*('[2]Discharge'!J39^N4))/100),((10^K4)*('[2]Discharge'!J39^N4))))))</f>
        <v>20.678605796599832</v>
      </c>
      <c r="K41" s="53">
        <f>IF('[2]Discharge'!K39=0,0,IF(TRIM('[2]Discharge'!K39)="","",IF(COUNT(O6)=0,"",IF(O6=1,(((10^K4)*('[2]Discharge'!K39^N4))/100),((10^K4)*('[2]Discharge'!K39^N4))))))</f>
        <v>30.753267307230285</v>
      </c>
      <c r="L41" s="53">
        <f>IF('[2]Discharge'!L39=0,0,IF(TRIM('[2]Discharge'!L39)="","",IF(COUNT(O6)=0,"",IF(O6=1,(((10^K4)*('[2]Discharge'!L39^N4))/100),((10^K4)*('[2]Discharge'!L39^N4))))))</f>
        <v>15.12785703516285</v>
      </c>
      <c r="M41" s="53">
        <f>IF('[2]Discharge'!M39=0,0,IF(TRIM('[2]Discharge'!M39)="","",IF(COUNT(O6)=0,"",IF(O6=1,(((10^K4)*('[2]Discharge'!M39^N4))/100),((10^K4)*('[2]Discharge'!M39^N4))))))</f>
      </c>
      <c r="N41" s="53">
        <f>IF('[2]Discharge'!N39=0,0,IF(TRIM('[2]Discharge'!N39)="","",IF(COUNT(O6)=0,"",IF(O6=1,(((10^K4)*('[2]Discharge'!N39^N4))/100),((10^K4)*('[2]Discharge'!N39^N4))))))</f>
        <v>4.2291158070924135</v>
      </c>
      <c r="O41" s="59"/>
      <c r="P41" s="60"/>
      <c r="Q41" s="54"/>
    </row>
    <row r="42" spans="1:17" ht="21.75">
      <c r="A42" s="1"/>
      <c r="B42" s="62">
        <v>30</v>
      </c>
      <c r="C42" s="53">
        <f>IF('[2]Discharge'!C40=0,0,IF(TRIM('[2]Discharge'!C40)="","",IF(COUNT(O6)=0,"",IF(O6=1,(((10^K4)*('[2]Discharge'!C40^N4))/100),((10^K4)*('[2]Discharge'!C40^N4))))))</f>
        <v>0.07379281203812</v>
      </c>
      <c r="D42" s="53">
        <f>IF('[2]Discharge'!D40=0,0,IF(TRIM('[2]Discharge'!D40)="","",IF(COUNT(O6)=0,"",IF(O6=1,(((10^K4)*('[2]Discharge'!D40^N4))/100),((10^K4)*('[2]Discharge'!D40^N4))))))</f>
        <v>0.7594089543714679</v>
      </c>
      <c r="E42" s="53">
        <f>IF('[2]Discharge'!E40=0,0,IF(TRIM('[2]Discharge'!E40)="","",IF(COUNT(O6)=0,"",IF(O6=1,(((10^K4)*('[2]Discharge'!E40^N4))/100),((10^K4)*('[2]Discharge'!E40^N4))))))</f>
        <v>46.03917840267728</v>
      </c>
      <c r="F42" s="53">
        <f>IF('[2]Discharge'!F40=0,0,IF(TRIM('[2]Discharge'!F40)="","",IF(COUNT(O6)=0,"",IF(O6=1,(((10^K4)*('[2]Discharge'!F40^N4))/100),((10^K4)*('[2]Discharge'!F40^N4))))))</f>
        <v>1.183647403721004</v>
      </c>
      <c r="G42" s="53">
        <f>IF('[2]Discharge'!G40=0,0,IF(TRIM('[2]Discharge'!G40)="","",IF(COUNT(O6)=0,"",IF(O6=1,(((10^K4)*('[2]Discharge'!G40^N4))/100),((10^K4)*('[2]Discharge'!G40^N4))))))</f>
        <v>152.3759653731626</v>
      </c>
      <c r="H42" s="53">
        <f>IF('[2]Discharge'!H40=0,0,IF(TRIM('[2]Discharge'!H40)="","",IF(COUNT(O6)=0,"",IF(O6=1,(((10^K4)*('[2]Discharge'!H40^N4))/100),((10^K4)*('[2]Discharge'!H40^N4))))))</f>
        <v>116.79352356274127</v>
      </c>
      <c r="I42" s="53">
        <f>IF('[2]Discharge'!I40=0,0,IF(TRIM('[2]Discharge'!I40)="","",IF(COUNT(O6)=0,"",IF(O6=1,(((10^K4)*('[2]Discharge'!I40^N4))/100),((10^K4)*('[2]Discharge'!I40^N4))))))</f>
        <v>9.718502059134748</v>
      </c>
      <c r="J42" s="53">
        <f>IF('[2]Discharge'!J40=0,0,IF(TRIM('[2]Discharge'!J40)="","",IF(COUNT(O6)=0,"",IF(O6=1,(((10^K4)*('[2]Discharge'!J40^N4))/100),((10^K4)*('[2]Discharge'!J40^N4))))))</f>
        <v>20.377713428363208</v>
      </c>
      <c r="K42" s="53">
        <f>IF('[2]Discharge'!K40=0,0,IF(TRIM('[2]Discharge'!K40)="","",IF(COUNT(O6)=0,"",IF(O6=1,(((10^K4)*('[2]Discharge'!K40^N4))/100),((10^K4)*('[2]Discharge'!K40^N4))))))</f>
        <v>30.317493956726064</v>
      </c>
      <c r="L42" s="53">
        <f>IF('[2]Discharge'!L40=0,0,IF(TRIM('[2]Discharge'!L40)="","",IF(COUNT(O6)=0,"",IF(O6=1,(((10^K4)*('[2]Discharge'!L40^N4))/100),((10^K4)*('[2]Discharge'!L40^N4))))))</f>
        <v>14.007320265333398</v>
      </c>
      <c r="M42" s="53"/>
      <c r="N42" s="53">
        <f>IF('[2]Discharge'!N40=0,0,IF(TRIM('[2]Discharge'!N40)="","",IF(COUNT(O6)=0,"",IF(O6=1,(((10^K4)*('[2]Discharge'!N40^N4))/100),((10^K4)*('[2]Discharge'!N40^N4))))))</f>
        <v>4.085270883046811</v>
      </c>
      <c r="O42" s="59"/>
      <c r="P42" s="60"/>
      <c r="Q42" s="54"/>
    </row>
    <row r="43" spans="1:17" ht="21.75">
      <c r="A43" s="1"/>
      <c r="B43" s="62">
        <v>31</v>
      </c>
      <c r="C43" s="53"/>
      <c r="D43" s="53">
        <f>IF('[2]Discharge'!D41=0,0,IF(TRIM('[2]Discharge'!D41)="","",IF(COUNT(O6)=0,"",IF(O6=1,(((10^K4)*('[2]Discharge'!D41^N4))/100),((10^K4)*('[2]Discharge'!D41^N4))))))</f>
        <v>73.02141646752825</v>
      </c>
      <c r="E43" s="53"/>
      <c r="F43" s="53">
        <f>IF('[2]Discharge'!F41=0,0,IF(TRIM('[2]Discharge'!F41)="","",IF(COUNT(O6)=0,"",IF(O6=1,(((10^K4)*('[2]Discharge'!F41^N4))/100),((10^K4)*('[2]Discharge'!F41^N4))))))</f>
        <v>1.1285511669901886</v>
      </c>
      <c r="G43" s="53">
        <f>IF('[2]Discharge'!G41=0,0,IF(TRIM('[2]Discharge'!G41)="","",IF(COUNT(O6)=0,"",IF(O6=1,(((10^K4)*('[2]Discharge'!G41^N4))/100),((10^K4)*('[2]Discharge'!G41^N4))))))</f>
        <v>100.33959468269272</v>
      </c>
      <c r="H43" s="53"/>
      <c r="I43" s="53">
        <f>IF('[2]Discharge'!I41=0,0,IF(TRIM('[2]Discharge'!I41)="","",IF(COUNT(O6)=0,"",IF(O6=1,(((10^K4)*('[2]Discharge'!I41^N4))/100),((10^K4)*('[2]Discharge'!I41^N4))))))</f>
        <v>8.616291230088839</v>
      </c>
      <c r="J43" s="53"/>
      <c r="K43" s="53">
        <f>IF('[2]Discharge'!K41=0,0,IF(TRIM('[2]Discharge'!K41)="","",IF(COUNT(O6)=0,"",IF(O6=1,(((10^K4)*('[2]Discharge'!K41^N4))/100),((10^K4)*('[2]Discharge'!K41^N4))))))</f>
        <v>31.628672420074302</v>
      </c>
      <c r="L43" s="53">
        <f>IF(TRIM('[2]Discharge'!L41)="","",IF(COUNT(O6)=0,"",IF(O6=1,(((10^K4)*('[2]Discharge'!L41^N4))/100),((10^K4)*('[2]Discharge'!L41^N4)))))</f>
        <v>14.007320265333398</v>
      </c>
      <c r="M43" s="53"/>
      <c r="N43" s="55">
        <f>IF('[2]Discharge'!N41=0,0,IF(TRIM('[2]Discharge'!N41)="","",IF(COUNT(O6)=0,"",IF(O6=1,(((10^K4)*('[2]Discharge'!N41^N4))/100),((10^K4)*('[2]Discharge'!N41^N4))))))</f>
        <v>4.085270883046811</v>
      </c>
      <c r="O43" s="59"/>
      <c r="P43" s="60"/>
      <c r="Q43" s="54"/>
    </row>
    <row r="44" spans="1:17" ht="21.75">
      <c r="A44" s="1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70"/>
      <c r="Q44" s="54"/>
    </row>
    <row r="45" spans="1:16" ht="21.75">
      <c r="A45" s="1"/>
      <c r="B45" s="63" t="s">
        <v>88</v>
      </c>
      <c r="C45" s="53">
        <f>IF(COUNT(C11:C43)=0,"",SUM(C11:C43))</f>
        <v>15.382730893335678</v>
      </c>
      <c r="D45" s="53">
        <f aca="true" t="shared" si="0" ref="D45:M45">IF(COUNT(D11:D43)=0,"",SUM(D11:D43))</f>
        <v>122.51733275022636</v>
      </c>
      <c r="E45" s="53">
        <f t="shared" si="0"/>
        <v>1127.1489827226144</v>
      </c>
      <c r="F45" s="53">
        <f t="shared" si="0"/>
        <v>1868.8042683707185</v>
      </c>
      <c r="G45" s="53">
        <f t="shared" si="0"/>
        <v>7495.319385044016</v>
      </c>
      <c r="H45" s="53">
        <f t="shared" si="0"/>
        <v>8555.271700400941</v>
      </c>
      <c r="I45" s="53">
        <f t="shared" si="0"/>
        <v>2518.7666173139446</v>
      </c>
      <c r="J45" s="53">
        <f t="shared" si="0"/>
        <v>311.93728755812026</v>
      </c>
      <c r="K45" s="53">
        <f t="shared" si="0"/>
        <v>979.9830527511613</v>
      </c>
      <c r="L45" s="53">
        <f t="shared" si="0"/>
        <v>957.138325066495</v>
      </c>
      <c r="M45" s="53">
        <f t="shared" si="0"/>
        <v>280.83784998388677</v>
      </c>
      <c r="N45" s="53">
        <f>IF(COUNT(N11:N43)=0,"",SUM(N11:N43))</f>
        <v>140.60101530402522</v>
      </c>
      <c r="O45" s="61">
        <f>IF(COUNT(C45:N45)=0,"",SUM(C45:N45))</f>
        <v>24373.708548159488</v>
      </c>
      <c r="P45" s="71" t="s">
        <v>89</v>
      </c>
    </row>
    <row r="46" spans="1:17" ht="21.75">
      <c r="A46" s="1"/>
      <c r="B46" s="63" t="s">
        <v>90</v>
      </c>
      <c r="C46" s="53">
        <f>IF(COUNT(C11:C43)=0,"",AVERAGE(C11:C43))</f>
        <v>0.5127576964445226</v>
      </c>
      <c r="D46" s="53">
        <f aca="true" t="shared" si="1" ref="D46:N46">IF(COUNT(D11:D43)=0,"",AVERAGE(D11:D43))</f>
        <v>3.9521720242008502</v>
      </c>
      <c r="E46" s="53">
        <f t="shared" si="1"/>
        <v>37.57163275742048</v>
      </c>
      <c r="F46" s="53">
        <f t="shared" si="1"/>
        <v>60.284008657119955</v>
      </c>
      <c r="G46" s="53">
        <f t="shared" si="1"/>
        <v>241.78449629174244</v>
      </c>
      <c r="H46" s="53">
        <f t="shared" si="1"/>
        <v>285.175723346698</v>
      </c>
      <c r="I46" s="53">
        <f t="shared" si="1"/>
        <v>81.2505360423853</v>
      </c>
      <c r="J46" s="53">
        <f t="shared" si="1"/>
        <v>10.397909585270675</v>
      </c>
      <c r="K46" s="53">
        <f t="shared" si="1"/>
        <v>31.61235654036004</v>
      </c>
      <c r="L46" s="53">
        <f t="shared" si="1"/>
        <v>30.875429840854675</v>
      </c>
      <c r="M46" s="53">
        <f t="shared" si="1"/>
        <v>10.029923213710243</v>
      </c>
      <c r="N46" s="53">
        <f t="shared" si="1"/>
        <v>4.5355166227104915</v>
      </c>
      <c r="O46" s="59">
        <f>IF(COUNT(C46:N46)=0,"",SUM(C46:N46))</f>
        <v>797.9824626189176</v>
      </c>
      <c r="P46" s="60"/>
      <c r="Q46" s="54"/>
    </row>
    <row r="47" spans="1:17" ht="21.75">
      <c r="A47" s="1"/>
      <c r="B47" s="63" t="s">
        <v>91</v>
      </c>
      <c r="C47" s="53">
        <f>IF(COUNT(C11:C43)=0,"",MAX(C11:C43))</f>
        <v>1.1285511669901886</v>
      </c>
      <c r="D47" s="53">
        <f aca="true" t="shared" si="2" ref="D47:N47">IF(COUNT(D11:D43)=0,"",MAX(D11:D43))</f>
        <v>73.02141646752825</v>
      </c>
      <c r="E47" s="53">
        <f t="shared" si="2"/>
        <v>125.2099799645229</v>
      </c>
      <c r="F47" s="53">
        <f t="shared" si="2"/>
        <v>342.4654107419533</v>
      </c>
      <c r="G47" s="53">
        <f t="shared" si="2"/>
        <v>1407.7671440472302</v>
      </c>
      <c r="H47" s="53">
        <f t="shared" si="2"/>
        <v>1946.5915292670313</v>
      </c>
      <c r="I47" s="53">
        <f t="shared" si="2"/>
        <v>646.6694221228715</v>
      </c>
      <c r="J47" s="53">
        <f t="shared" si="2"/>
        <v>21.2831263244754</v>
      </c>
      <c r="K47" s="53">
        <f t="shared" si="2"/>
        <v>39.726595799705436</v>
      </c>
      <c r="L47" s="53">
        <f t="shared" si="2"/>
        <v>49.025546773551085</v>
      </c>
      <c r="M47" s="53">
        <f t="shared" si="2"/>
        <v>14.007320265333398</v>
      </c>
      <c r="N47" s="53">
        <f t="shared" si="2"/>
        <v>7.2992920920315365</v>
      </c>
      <c r="O47" s="59">
        <f>IF(COUNT(C47:N47)=0,"",MAX(C47:N47))</f>
        <v>1946.5915292670313</v>
      </c>
      <c r="P47" s="60"/>
      <c r="Q47" s="54"/>
    </row>
    <row r="48" spans="1:17" ht="21.75">
      <c r="A48" s="1"/>
      <c r="B48" s="63" t="s">
        <v>92</v>
      </c>
      <c r="C48" s="53">
        <f>IF(COUNT(C11:C43)=0,"",MIN(C11:C43))</f>
        <v>0.07379281203812</v>
      </c>
      <c r="D48" s="53">
        <f aca="true" t="shared" si="3" ref="D48:N48">IF(COUNT(D11:D43)=0,"",MIN(D11:D43))</f>
        <v>0.07379281203812</v>
      </c>
      <c r="E48" s="53">
        <f t="shared" si="3"/>
        <v>5.415246185627636</v>
      </c>
      <c r="F48" s="53">
        <f t="shared" si="3"/>
        <v>1.1285511669901886</v>
      </c>
      <c r="G48" s="53">
        <f t="shared" si="3"/>
        <v>1.7022367962506166</v>
      </c>
      <c r="H48" s="53">
        <f t="shared" si="3"/>
        <v>50.83587919771899</v>
      </c>
      <c r="I48" s="53">
        <f t="shared" si="3"/>
        <v>4.085270883046811</v>
      </c>
      <c r="J48" s="53">
        <f t="shared" si="3"/>
        <v>7.2992920920315365</v>
      </c>
      <c r="K48" s="53">
        <f t="shared" si="3"/>
        <v>22.810037420012687</v>
      </c>
      <c r="L48" s="53">
        <f t="shared" si="3"/>
        <v>14.007320265333398</v>
      </c>
      <c r="M48" s="53">
        <f t="shared" si="3"/>
        <v>7.137929896713378</v>
      </c>
      <c r="N48" s="53">
        <f t="shared" si="3"/>
        <v>3.942473113380349</v>
      </c>
      <c r="O48" s="59">
        <f>IF(COUNT(C48:N48)=0,"",MIN(C48:N48))</f>
        <v>0.07379281203812</v>
      </c>
      <c r="P48" s="60"/>
      <c r="Q48" s="54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34">
      <selection activeCell="AD19" sqref="AD19"/>
    </sheetView>
  </sheetViews>
  <sheetFormatPr defaultColWidth="9.140625" defaultRowHeight="21.75"/>
  <cols>
    <col min="1" max="1" width="7.421875" style="1" customWidth="1"/>
    <col min="2" max="2" width="8.28125" style="1" customWidth="1"/>
    <col min="3" max="15" width="9.140625" style="1" customWidth="1"/>
    <col min="16" max="16" width="3.7109375" style="1" customWidth="1"/>
    <col min="17" max="17" width="8.140625" style="1" customWidth="1"/>
    <col min="18" max="18" width="6.7109375" style="1" hidden="1" customWidth="1"/>
    <col min="19" max="19" width="7.28125" style="1" hidden="1" customWidth="1"/>
    <col min="20" max="26" width="0" style="1" hidden="1" customWidth="1"/>
    <col min="27" max="16384" width="9.140625" style="1" customWidth="1"/>
  </cols>
  <sheetData>
    <row r="1" spans="1:25" ht="16.5" customHeight="1">
      <c r="A1" s="112" t="s">
        <v>60</v>
      </c>
      <c r="B1" s="115"/>
      <c r="C1" s="116" t="str">
        <f>'[3]c-form'!AG4</f>
        <v>Ban Mang,  Chiang Muan, Phayao,Y.24</v>
      </c>
      <c r="D1" s="116"/>
      <c r="E1" s="116"/>
      <c r="F1" s="116"/>
      <c r="G1" s="116"/>
      <c r="H1" s="116"/>
      <c r="I1" s="116"/>
      <c r="J1" s="116"/>
      <c r="K1" s="33"/>
      <c r="M1" s="112" t="s">
        <v>61</v>
      </c>
      <c r="N1" s="115"/>
      <c r="Y1" s="54" t="str">
        <f>name</f>
        <v>Y.1C</v>
      </c>
    </row>
    <row r="2" spans="1:25" ht="16.5" customHeight="1">
      <c r="A2" s="112" t="s">
        <v>62</v>
      </c>
      <c r="B2" s="115"/>
      <c r="C2" s="116" t="str">
        <f>'[3]c-form'!AG3</f>
        <v>Nam Pi</v>
      </c>
      <c r="D2" s="116"/>
      <c r="E2" s="116"/>
      <c r="F2" s="116"/>
      <c r="G2" s="116"/>
      <c r="H2" s="34"/>
      <c r="I2" s="34"/>
      <c r="J2" s="34"/>
      <c r="K2" s="33"/>
      <c r="M2" s="35" t="s">
        <v>63</v>
      </c>
      <c r="N2" s="36"/>
      <c r="Y2" s="54">
        <f>FIND(".",Y1)</f>
        <v>2</v>
      </c>
    </row>
    <row r="3" spans="1:25" ht="16.5" customHeight="1">
      <c r="A3" s="32" t="s">
        <v>64</v>
      </c>
      <c r="B3" s="32"/>
      <c r="C3" s="116" t="str">
        <f>'[3]c-form'!AH3</f>
        <v>Yom</v>
      </c>
      <c r="D3" s="116"/>
      <c r="E3" s="116"/>
      <c r="F3" s="116"/>
      <c r="G3" s="116"/>
      <c r="H3" s="34"/>
      <c r="I3" s="34"/>
      <c r="J3" s="34"/>
      <c r="K3" s="33"/>
      <c r="M3" s="112" t="s">
        <v>65</v>
      </c>
      <c r="N3" s="112"/>
      <c r="Y3" s="54" t="str">
        <f>LEFT(Y1,Y2-1)&amp;RIGHT(Y1,Y2)</f>
        <v>Y1C</v>
      </c>
    </row>
    <row r="4" spans="1:25" ht="16.5" customHeight="1">
      <c r="A4" s="35" t="s">
        <v>66</v>
      </c>
      <c r="B4" s="37"/>
      <c r="C4" s="105" t="str">
        <f>'[3]c-form'!AI3</f>
        <v>Yom</v>
      </c>
      <c r="D4" s="105"/>
      <c r="E4" s="105"/>
      <c r="F4" s="105"/>
      <c r="G4" s="105"/>
      <c r="J4" s="39" t="s">
        <v>67</v>
      </c>
      <c r="K4" s="106">
        <v>0.6849350826</v>
      </c>
      <c r="L4" s="107"/>
      <c r="M4" s="40" t="s">
        <v>68</v>
      </c>
      <c r="N4" s="108">
        <v>1.605</v>
      </c>
      <c r="O4" s="109"/>
      <c r="Y4" s="54">
        <f>IF(TRIM('[3]c-form'!C7)="","",'[3]c-form'!C7)</f>
        <v>2017</v>
      </c>
    </row>
    <row r="5" spans="1:17" ht="16.5" customHeight="1">
      <c r="A5" s="35"/>
      <c r="B5" s="37"/>
      <c r="C5" s="38"/>
      <c r="D5" s="38"/>
      <c r="E5" s="38"/>
      <c r="F5" s="38"/>
      <c r="G5" s="38"/>
      <c r="J5" s="121" t="s">
        <v>69</v>
      </c>
      <c r="K5" s="111"/>
      <c r="L5" s="42">
        <v>2017</v>
      </c>
      <c r="M5" s="41" t="s">
        <v>70</v>
      </c>
      <c r="N5" s="42">
        <v>2018</v>
      </c>
      <c r="O5" s="43" t="s">
        <v>71</v>
      </c>
      <c r="P5" s="44">
        <v>24</v>
      </c>
      <c r="Q5" s="45" t="s">
        <v>72</v>
      </c>
    </row>
    <row r="6" spans="1:15" ht="16.5" customHeight="1">
      <c r="A6" s="35"/>
      <c r="B6" s="37"/>
      <c r="C6" s="38"/>
      <c r="D6" s="38"/>
      <c r="E6" s="38"/>
      <c r="F6" s="38"/>
      <c r="G6" s="38"/>
      <c r="H6" s="112" t="str">
        <f>IF(TRIM('[3]c-form'!AJ3)&lt;&gt;"","Water  Year   "&amp;'[3]c-form'!AJ3,"Water  Year   ")</f>
        <v>Water  Year   2017</v>
      </c>
      <c r="I6" s="112"/>
      <c r="J6" s="46"/>
      <c r="N6" s="47" t="s">
        <v>73</v>
      </c>
      <c r="O6" s="48">
        <v>0</v>
      </c>
    </row>
    <row r="7" spans="2:15" ht="16.5" customHeight="1">
      <c r="B7" s="122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2017 to March 31,  2018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2:11" ht="4.5" customHeight="1">
      <c r="B8" s="64"/>
      <c r="C8" s="33"/>
      <c r="D8" s="33"/>
      <c r="E8" s="33"/>
      <c r="F8" s="33"/>
      <c r="G8" s="33"/>
      <c r="H8" s="33"/>
      <c r="I8" s="33"/>
      <c r="J8" s="33"/>
      <c r="K8" s="33"/>
    </row>
    <row r="9" spans="2:16" s="65" customFormat="1" ht="16.5" customHeight="1">
      <c r="B9" s="51" t="s">
        <v>74</v>
      </c>
      <c r="C9" s="52" t="s">
        <v>75</v>
      </c>
      <c r="D9" s="52" t="s">
        <v>76</v>
      </c>
      <c r="E9" s="52" t="s">
        <v>77</v>
      </c>
      <c r="F9" s="52" t="s">
        <v>78</v>
      </c>
      <c r="G9" s="52" t="s">
        <v>79</v>
      </c>
      <c r="H9" s="52" t="s">
        <v>80</v>
      </c>
      <c r="I9" s="52" t="s">
        <v>81</v>
      </c>
      <c r="J9" s="52" t="s">
        <v>82</v>
      </c>
      <c r="K9" s="52" t="s">
        <v>83</v>
      </c>
      <c r="L9" s="52" t="s">
        <v>84</v>
      </c>
      <c r="M9" s="52" t="s">
        <v>85</v>
      </c>
      <c r="N9" s="52" t="s">
        <v>86</v>
      </c>
      <c r="O9" s="119" t="s">
        <v>87</v>
      </c>
      <c r="P9" s="120"/>
    </row>
    <row r="10" ht="3" customHeight="1"/>
    <row r="11" spans="2:19" ht="21.75">
      <c r="B11" s="66">
        <v>1</v>
      </c>
      <c r="C11" s="53">
        <f>IF('[3]Discharge'!C9=0,0,IF(TRIM('[3]Discharge'!C9)="","",IF(COUNT(O6)=0,"",IF(O6=1,(((10^K4)*('[3]Discharge'!C9^N4))/100),((10^K4)*('[3]Discharge'!C9^N4))))))</f>
        <v>0.009080049699699128</v>
      </c>
      <c r="D11" s="53">
        <f>IF('[3]Discharge'!D9=0,0,IF(TRIM('[3]Discharge'!D9)="","",IF(COUNT(O6)=0,"",IF(O6=1,(((10^K4)*('[3]Discharge'!D9^N4))/100),((10^K4)*('[3]Discharge'!D9^N4))))))</f>
        <v>0.14007813221353044</v>
      </c>
      <c r="E11" s="53">
        <f>IF('[3]Discharge'!E9=0,0,IF(TRIM('[3]Discharge'!E9)="","",IF(COUNT(O6)=0,"",IF(O6=1,(((10^K4)*('[3]Discharge'!E9^N4))/100),((10^K4)*('[3]Discharge'!E9^N4))))))</f>
        <v>0.8569564352944846</v>
      </c>
      <c r="F11" s="53">
        <f>IF('[3]Discharge'!F9=0,0,IF(TRIM('[3]Discharge'!F9)="","",IF(COUNT(O6)=0,"",IF(O6=1,(((10^K4)*('[3]Discharge'!F9^N4))/100),((10^K4)*('[3]Discharge'!F9^N4))))))</f>
        <v>1.6948077806844046</v>
      </c>
      <c r="G11" s="53">
        <f>IF('[3]Discharge'!G9=0,0,IF(TRIM('[3]Discharge'!G9)="","",IF(COUNT(O6)=0,"",IF(O6=1,(((10^K4)*('[3]Discharge'!G9^N4))/100),((10^K4)*('[3]Discharge'!G9^N4))))))</f>
        <v>122.85940573965239</v>
      </c>
      <c r="H11" s="53">
        <f>IF('[3]Discharge'!H9=0,0,IF(TRIM('[3]Discharge'!H9)="","",IF(COUNT(O6)=0,"",IF(O6=1,(((10^K4)*('[3]Discharge'!H9^N4))/100),((10^K4)*('[3]Discharge'!H9^N4))))))</f>
        <v>1167.4447184557152</v>
      </c>
      <c r="I11" s="53">
        <f>IF('[3]Discharge'!I9=0,0,IF(TRIM('[3]Discharge'!I9)="","",IF(COUNT(O6)=0,"",IF(O6=1,(((10^K4)*('[3]Discharge'!I9^N4))/100),((10^K4)*('[3]Discharge'!I9^N4))))))</f>
        <v>807.9740823958725</v>
      </c>
      <c r="J11" s="53">
        <f>IF('[3]Discharge'!J9=0,0,IF(TRIM('[3]Discharge'!J9)="","",IF(COUNT(O6)=0,"",IF(O6=1,(((10^K4)*('[3]Discharge'!J9^N4))/100),((10^K4)*('[3]Discharge'!J9^N4))))))</f>
        <v>308.8619175860257</v>
      </c>
      <c r="K11" s="53">
        <f>IF('[3]Discharge'!K9=0,0,IF(TRIM('[3]Discharge'!K9)="","",IF(COUNT(O6)=0,"",IF(O6=1,(((10^K4)*('[3]Discharge'!K9^N4))/100),((10^K4)*('[3]Discharge'!K9^N4))))))</f>
        <v>1.3920710520062576</v>
      </c>
      <c r="L11" s="53">
        <f>IF('[3]Discharge'!L9=0,0,IF(TRIM('[3]Discharge'!L9)="","",IF(COUNT(O6)=0,"",IF(O6=1,(((10^K4)*('[3]Discharge'!L9^N4))/100),((10^K4)*('[3]Discharge'!L9^N4))))))</f>
        <v>1.5406351104943639</v>
      </c>
      <c r="M11" s="53">
        <f>IF('[3]Discharge'!M9=0,0,IF(TRIM('[3]Discharge'!M9)="","",IF(COUNT(O6)=0,"",IF(O6=1,(((10^K4)*('[3]Discharge'!M9^N4))/100),((10^K4)*('[3]Discharge'!M9^N4))))))</f>
        <v>0.06781369939901398</v>
      </c>
      <c r="N11" s="53">
        <f>IF('[3]Discharge'!N9=0,0,IF(TRIM('[3]Discharge'!N9)="","",IF(COUNT(O6)=0,"",IF(O6=1,(((10^K4)*('[3]Discharge'!N9^N4))/100),((10^K4)*('[3]Discharge'!N9^N4))))))</f>
        <v>14.72611628749296</v>
      </c>
      <c r="O11" s="117"/>
      <c r="P11" s="118"/>
      <c r="Q11" s="54"/>
      <c r="R11" s="67"/>
      <c r="S11" s="67"/>
    </row>
    <row r="12" spans="2:19" ht="21.75">
      <c r="B12" s="66">
        <v>2</v>
      </c>
      <c r="C12" s="53">
        <f>IF('[3]Discharge'!C10=0,0,IF(TRIM('[3]Discharge'!C10)="","",IF(COUNT(O6)=0,"",IF(O6=1,(((10^K4)*('[3]Discharge'!C10^N4))/100),((10^K4)*('[3]Discharge'!C10^N4))))))</f>
        <v>0.03951681552417877</v>
      </c>
      <c r="D12" s="53">
        <f>IF('[3]Discharge'!D10=0,0,IF(TRIM('[3]Discharge'!D10)="","",IF(COUNT(O6)=0,"",IF(O6=1,(((10^K4)*('[3]Discharge'!D10^N4))/100),((10^K4)*('[3]Discharge'!D10^N4))))))</f>
        <v>0.10150660679697486</v>
      </c>
      <c r="E12" s="53">
        <f>IF('[3]Discharge'!E10=0,0,IF(TRIM('[3]Discharge'!E10)="","",IF(COUNT(O6)=0,"",IF(O6=1,(((10^K4)*('[3]Discharge'!E10^N4))/100),((10^K4)*('[3]Discharge'!E10^N4))))))</f>
        <v>0.5231530920459161</v>
      </c>
      <c r="F12" s="53">
        <f>IF('[3]Discharge'!F10=0,0,IF(TRIM('[3]Discharge'!F10)="","",IF(COUNT(O6)=0,"",IF(O6=1,(((10^K4)*('[3]Discharge'!F10^N4))/100),((10^K4)*('[3]Discharge'!F10^N4))))))</f>
        <v>1.3920710520062576</v>
      </c>
      <c r="G12" s="53">
        <f>IF('[3]Discharge'!G10=0,0,IF(TRIM('[3]Discharge'!G10)="","",IF(COUNT(O6)=0,"",IF(O6=1,(((10^K4)*('[3]Discharge'!G10^N4))/100),((10^K4)*('[3]Discharge'!G10^N4))))))</f>
        <v>96.44471289654065</v>
      </c>
      <c r="H12" s="53">
        <f>IF('[3]Discharge'!H10=0,0,IF(TRIM('[3]Discharge'!H10)="","",IF(COUNT(O6)=0,"",IF(O6=1,(((10^K4)*('[3]Discharge'!H10^N4))/100),((10^K4)*('[3]Discharge'!H10^N4))))))</f>
        <v>732.8779999533546</v>
      </c>
      <c r="I12" s="53">
        <f>IF('[3]Discharge'!I10=0,0,IF(TRIM('[3]Discharge'!I10)="","",IF(COUNT(O6)=0,"",IF(O6=1,(((10^K4)*('[3]Discharge'!I10^N4))/100),((10^K4)*('[3]Discharge'!I10^N4))))))</f>
        <v>552.1888201659915</v>
      </c>
      <c r="J12" s="53">
        <f>IF('[3]Discharge'!J10=0,0,IF(TRIM('[3]Discharge'!J10)="","",IF(COUNT(O6)=0,"",IF(O6=1,(((10^K4)*('[3]Discharge'!J10^N4))/100),((10^K4)*('[3]Discharge'!J10^N4))))))</f>
        <v>51.25194365371169</v>
      </c>
      <c r="K12" s="53">
        <f>IF('[3]Discharge'!K10=0,0,IF(TRIM('[3]Discharge'!K10)="","",IF(COUNT(O6)=0,"",IF(O6=1,(((10^K4)*('[3]Discharge'!K10^N4))/100),((10^K4)*('[3]Discharge'!K10^N4))))))</f>
        <v>1.3920710520062576</v>
      </c>
      <c r="L12" s="53">
        <f>IF('[3]Discharge'!L10=0,0,IF(TRIM('[3]Discharge'!L10)="","",IF(COUNT(O6)=0,"",IF(O6=1,(((10^K4)*('[3]Discharge'!L10^N4))/100),((10^K4)*('[3]Discharge'!L10^N4))))))</f>
        <v>1.0244428959784595</v>
      </c>
      <c r="M12" s="53">
        <f>IF('[3]Discharge'!M10=0,0,IF(TRIM('[3]Discharge'!M10)="","",IF(COUNT(O6)=0,"",IF(O6=1,(((10^K4)*('[3]Discharge'!M10^N4))/100),((10^K4)*('[3]Discharge'!M10^N4))))))</f>
        <v>0.05295022860673181</v>
      </c>
      <c r="N12" s="53">
        <f>IF('[3]Discharge'!N10=0,0,IF(TRIM('[3]Discharge'!N10)="","",IF(COUNT(O6)=0,"",IF(O6=1,(((10^K4)*('[3]Discharge'!N10^N4))/100),((10^K4)*('[3]Discharge'!N10^N4))))))</f>
        <v>11.345028766263995</v>
      </c>
      <c r="O12" s="117"/>
      <c r="P12" s="118"/>
      <c r="Q12" s="54"/>
      <c r="R12" s="67"/>
      <c r="S12" s="67"/>
    </row>
    <row r="13" spans="2:19" ht="21.75">
      <c r="B13" s="66">
        <v>3</v>
      </c>
      <c r="C13" s="53">
        <f>IF('[3]Discharge'!C11=0,0,IF(TRIM('[3]Discharge'!C11)="","",IF(COUNT(O6)=0,"",IF(O6=1,(((10^K4)*('[3]Discharge'!C11^N4))/100),((10^K4)*('[3]Discharge'!C11^N4))))))</f>
        <v>0.03951681552417877</v>
      </c>
      <c r="D13" s="53">
        <f>IF('[3]Discharge'!D11=0,0,IF(TRIM('[3]Discharge'!D11)="","",IF(COUNT(O6)=0,"",IF(O6=1,(((10^K4)*('[3]Discharge'!D11^N4))/100),((10^K4)*('[3]Discharge'!D11^N4))))))</f>
        <v>0.08402228957531785</v>
      </c>
      <c r="E13" s="53">
        <f>IF('[3]Discharge'!E11=0,0,IF(TRIM('[3]Discharge'!E11)="","",IF(COUNT(O6)=0,"",IF(O6=1,(((10^K4)*('[3]Discharge'!E11^N4))/100),((10^K4)*('[3]Discharge'!E11^N4))))))</f>
        <v>0.45762343788167115</v>
      </c>
      <c r="F13" s="53">
        <f>IF('[3]Discharge'!F11=0,0,IF(TRIM('[3]Discharge'!F11)="","",IF(COUNT(O6)=0,"",IF(O6=1,(((10^K4)*('[3]Discharge'!F11^N4))/100),((10^K4)*('[3]Discharge'!F11^N4))))))</f>
        <v>0.897768356409173</v>
      </c>
      <c r="G13" s="53">
        <f>IF('[3]Discharge'!G11=0,0,IF(TRIM('[3]Discharge'!G11)="","",IF(COUNT(O6)=0,"",IF(O6=1,(((10^K4)*('[3]Discharge'!G11^N4))/100),((10^K4)*('[3]Discharge'!G11^N4))))))</f>
        <v>51.25194365371169</v>
      </c>
      <c r="H13" s="53">
        <f>IF('[3]Discharge'!H11=0,0,IF(TRIM('[3]Discharge'!H11)="","",IF(COUNT(O6)=0,"",IF(O6=1,(((10^K4)*('[3]Discharge'!H11^N4))/100),((10^K4)*('[3]Discharge'!H11^N4))))))</f>
        <v>569.4303801560154</v>
      </c>
      <c r="I13" s="53">
        <f>IF('[3]Discharge'!I11=0,0,IF(TRIM('[3]Discharge'!I11)="","",IF(COUNT(O6)=0,"",IF(O6=1,(((10^K4)*('[3]Discharge'!I11^N4))/100),((10^K4)*('[3]Discharge'!I11^N4))))))</f>
        <v>4302.8654911065005</v>
      </c>
      <c r="J13" s="53">
        <f>IF('[3]Discharge'!J11=0,0,IF(TRIM('[3]Discharge'!J11)="","",IF(COUNT(O6)=0,"",IF(O6=1,(((10^K4)*('[3]Discharge'!J11^N4))/100),((10^K4)*('[3]Discharge'!J11^N4))))))</f>
        <v>51.25194365371169</v>
      </c>
      <c r="K13" s="53">
        <f>IF('[3]Discharge'!K11=0,0,IF(TRIM('[3]Discharge'!K11)="","",IF(COUNT(O6)=0,"",IF(O6=1,(((10^K4)*('[3]Discharge'!K11^N4))/100),((10^K4)*('[3]Discharge'!K11^N4))))))</f>
        <v>1.0244428959784595</v>
      </c>
      <c r="L13" s="53">
        <f>IF('[3]Discharge'!L11=0,0,IF(TRIM('[3]Discharge'!L11)="","",IF(COUNT(O6)=0,"",IF(O6=1,(((10^K4)*('[3]Discharge'!L11^N4))/100),((10^K4)*('[3]Discharge'!L11^N4))))))</f>
        <v>0.8168643750657242</v>
      </c>
      <c r="M13" s="53">
        <f>IF('[3]Discharge'!M11=0,0,IF(TRIM('[3]Discharge'!M11)="","",IF(COUNT(O6)=0,"",IF(O6=1,(((10^K4)*('[3]Discharge'!M11^N4))/100),((10^K4)*('[3]Discharge'!M11^N4))))))</f>
        <v>0.05295022860673181</v>
      </c>
      <c r="N13" s="53">
        <f>IF('[3]Discharge'!N11=0,0,IF(TRIM('[3]Discharge'!N11)="","",IF(COUNT(O6)=0,"",IF(O6=1,(((10^K4)*('[3]Discharge'!N11^N4))/100),((10^K4)*('[3]Discharge'!N11^N4))))))</f>
        <v>10.087410794258682</v>
      </c>
      <c r="O13" s="117"/>
      <c r="P13" s="118"/>
      <c r="Q13" s="54"/>
      <c r="R13" s="67"/>
      <c r="S13" s="67"/>
    </row>
    <row r="14" spans="2:17" ht="21.75">
      <c r="B14" s="66">
        <v>4</v>
      </c>
      <c r="C14" s="53">
        <f>IF('[3]Discharge'!C12=0,0,IF(TRIM('[3]Discharge'!C12)="","",IF(COUNT(O6)=0,"",IF(O6=1,(((10^K4)*('[3]Discharge'!C12^N4))/100),((10^K4)*('[3]Discharge'!C12^N4))))))</f>
        <v>0.03951681552417877</v>
      </c>
      <c r="D14" s="53">
        <f>IF('[3]Discharge'!D12=0,0,IF(TRIM('[3]Discharge'!D12)="","",IF(COUNT(O6)=0,"",IF(O6=1,(((10^K4)*('[3]Discharge'!D12^N4))/100),((10^K4)*('[3]Discharge'!D12^N4))))))</f>
        <v>0.05295022860673181</v>
      </c>
      <c r="E14" s="53">
        <f>IF('[3]Discharge'!E12=0,0,IF(TRIM('[3]Discharge'!E12)="","",IF(COUNT(O6)=0,"",IF(O6=1,(((10^K4)*('[3]Discharge'!E12^N4))/100),((10^K4)*('[3]Discharge'!E12^N4))))))</f>
        <v>0.36566906865906074</v>
      </c>
      <c r="F14" s="53">
        <f>IF('[3]Discharge'!F12=0,0,IF(TRIM('[3]Discharge'!F12)="","",IF(COUNT(O6)=0,"",IF(O6=1,(((10^K4)*('[3]Discharge'!F12^N4))/100),((10^K4)*('[3]Discharge'!F12^N4))))))</f>
        <v>0.6638712622086419</v>
      </c>
      <c r="G14" s="53">
        <f>IF('[3]Discharge'!G12=0,0,IF(TRIM('[3]Discharge'!G12)="","",IF(COUNT(O6)=0,"",IF(O6=1,(((10^K4)*('[3]Discharge'!G12^N4))/100),((10^K4)*('[3]Discharge'!G12^N4))))))</f>
        <v>37.82688649915297</v>
      </c>
      <c r="H14" s="53">
        <f>IF('[3]Discharge'!H12=0,0,IF(TRIM('[3]Discharge'!H12)="","",IF(COUNT(O6)=0,"",IF(O6=1,(((10^K4)*('[3]Discharge'!H12^N4))/100),((10^K4)*('[3]Discharge'!H12^N4))))))</f>
        <v>453.00768831406504</v>
      </c>
      <c r="I14" s="53">
        <f>IF('[3]Discharge'!I12=0,0,IF(TRIM('[3]Discharge'!I12)="","",IF(COUNT(O6)=0,"",IF(O6=1,(((10^K4)*('[3]Discharge'!I12^N4))/100),((10^K4)*('[3]Discharge'!I12^N4))))))</f>
        <v>2325.005491146056</v>
      </c>
      <c r="J14" s="53">
        <f>IF('[3]Discharge'!J12=0,0,IF(TRIM('[3]Discharge'!J12)="","",IF(COUNT(O6)=0,"",IF(O6=1,(((10^K4)*('[3]Discharge'!J12^N4))/100),((10^K4)*('[3]Discharge'!J12^N4))))))</f>
        <v>41.25606049042298</v>
      </c>
      <c r="K14" s="53">
        <f>IF('[3]Discharge'!K12=0,0,IF(TRIM('[3]Discharge'!K12)="","",IF(COUNT(O6)=0,"",IF(O6=1,(((10^K4)*('[3]Discharge'!K12^N4))/100),((10^K4)*('[3]Discharge'!K12^N4))))))</f>
        <v>0.7775007162915086</v>
      </c>
      <c r="L14" s="53">
        <f>IF('[3]Discharge'!L12=0,0,IF(TRIM('[3]Discharge'!L12)="","",IF(COUNT(O6)=0,"",IF(O6=1,(((10^K4)*('[3]Discharge'!L12^N4))/100),((10^K4)*('[3]Discharge'!L12^N4))))))</f>
        <v>0.7388743685494062</v>
      </c>
      <c r="M14" s="53">
        <f>IF('[3]Discharge'!M12=0,0,IF(TRIM('[3]Discharge'!M12)="","",IF(COUNT(O6)=0,"",IF(O6=1,(((10^K4)*('[3]Discharge'!M12^N4))/100),((10^K4)*('[3]Discharge'!M12^N4))))))</f>
        <v>0.03951681552417877</v>
      </c>
      <c r="N14" s="53">
        <f>IF('[3]Discharge'!N12=0,0,IF(TRIM('[3]Discharge'!N12)="","",IF(COUNT(O6)=0,"",IF(O6=1,(((10^K4)*('[3]Discharge'!N12^N4))/100),((10^K4)*('[3]Discharge'!N12^N4))))))</f>
        <v>8.886309110934828</v>
      </c>
      <c r="O14" s="117"/>
      <c r="P14" s="118"/>
      <c r="Q14" s="54"/>
    </row>
    <row r="15" spans="2:17" ht="21.75">
      <c r="B15" s="66">
        <v>5</v>
      </c>
      <c r="C15" s="53">
        <f>IF('[3]Discharge'!C13=0,0,IF(TRIM('[3]Discharge'!C13)="","",IF(COUNT(O6)=0,"",IF(O6=1,(((10^K4)*('[3]Discharge'!C13^N4))/100),(((10^K4)*('[3]Discharge'!C13^N4)))))))</f>
        <v>0.027621125343229556</v>
      </c>
      <c r="D15" s="53">
        <f>IF('[3]Discharge'!D13=0,0,IF(TRIM('[3]Discharge'!D13)="","",IF(COUNT(O6)=0,"",IF(O6=1,(((10^K4)*('[3]Discharge'!D13^N4))/100),((10^K4)*('[3]Discharge'!D13^N4))))))</f>
        <v>0.05295022860673181</v>
      </c>
      <c r="E15" s="53">
        <f>IF('[3]Discharge'!E13=0,0,IF(TRIM('[3]Discharge'!E13)="","",IF(COUNT(O6)=0,"",IF(O6=1,(((10^K4)*('[3]Discharge'!E13^N4))/100),((10^K4)*('[3]Discharge'!E13^N4))))))</f>
        <v>0.3087787845035766</v>
      </c>
      <c r="F15" s="53">
        <f>IF('[3]Discharge'!F13=0,0,IF(TRIM('[3]Discharge'!F13)="","",IF(COUNT(O6)=0,"",IF(O6=1,(((10^K4)*('[3]Discharge'!F13^N4))/100),((10^K4)*('[3]Discharge'!F13^N4))))))</f>
        <v>0.7009946386798472</v>
      </c>
      <c r="G15" s="53">
        <f>IF('[3]Discharge'!G13=0,0,IF(TRIM('[3]Discharge'!G13)="","",IF(COUNT(O6)=0,"",IF(O6=1,(((10^K4)*('[3]Discharge'!G13^N4))/100),((10^K4)*('[3]Discharge'!G13^N4))))))</f>
        <v>28.2302481967195</v>
      </c>
      <c r="H15" s="53">
        <f>IF('[3]Discharge'!H13=0,0,IF(TRIM('[3]Discharge'!H13)="","",IF(COUNT(O6)=0,"",IF(O6=1,(((10^K4)*('[3]Discharge'!H13^N4))/100),((10^K4)*('[3]Discharge'!H13^N4))))))</f>
        <v>406.2372159086479</v>
      </c>
      <c r="I15" s="53">
        <f>IF('[3]Discharge'!I13=0,0,IF(TRIM('[3]Discharge'!I13)="","",IF(COUNT(O6)=0,"",IF(O6=1,(((10^K4)*('[3]Discharge'!I13^N4))/100),((10^K4)*('[3]Discharge'!I13^N4))))))</f>
        <v>1213.8621435800837</v>
      </c>
      <c r="J15" s="53">
        <f>IF('[3]Discharge'!J13=0,0,IF(TRIM('[3]Discharge'!J13)="","",IF(COUNT(O6)=0,"",IF(O6=1,(((10^K4)*('[3]Discharge'!J13^N4))/100),((10^K4)*('[3]Discharge'!J13^N4))))))</f>
        <v>41.25606049042298</v>
      </c>
      <c r="K15" s="53">
        <f>IF('[3]Discharge'!K13=0,0,IF(TRIM('[3]Discharge'!K13)="","",IF(COUNT(O6)=0,"",IF(O6=1,(((10^K4)*('[3]Discharge'!K13^N4))/100),((10^K4)*('[3]Discharge'!K13^N4))))))</f>
        <v>0.4261117257809295</v>
      </c>
      <c r="L15" s="53">
        <f>IF('[3]Discharge'!L13=0,0,IF(TRIM('[3]Discharge'!L13)="","",IF(COUNT(O6)=0,"",IF(O6=1,(((10^K4)*('[3]Discharge'!L13^N4))/100),((10^K4)*('[3]Discharge'!L13^N4))))))</f>
        <v>0.7009946386798472</v>
      </c>
      <c r="M15" s="53">
        <f>IF('[3]Discharge'!M13=0,0,IF(TRIM('[3]Discharge'!M13)="","",IF(COUNT(O6)=0,"",IF(O6=1,(((10^K4)*('[3]Discharge'!M13^N4))/100),((10^K4)*('[3]Discharge'!M13^N4))))))</f>
        <v>0.03951681552417877</v>
      </c>
      <c r="N15" s="53">
        <f>IF('[3]Discharge'!N13=0,0,IF(TRIM('[3]Discharge'!N13)="","",IF(COUNT(O6)=0,"",IF(O6=1,(((10^K4)*('[3]Discharge'!N13^N4))/100),((10^K4)*('[3]Discharge'!N13^N4))))))</f>
        <v>8.595070093240158</v>
      </c>
      <c r="O15" s="117"/>
      <c r="P15" s="118"/>
      <c r="Q15" s="54"/>
    </row>
    <row r="16" spans="2:17" ht="21.75">
      <c r="B16" s="66">
        <v>6</v>
      </c>
      <c r="C16" s="53">
        <f>IF('[3]Discharge'!C14=0,0,IF(TRIM('[3]Discharge'!C14)="","",IF(COUNT(O6)=0,"",IF(O6=1,(((10^K4)*('[3]Discharge'!C14^N4))/100),((10^K4)*('[3]Discharge'!C14^N4))))))</f>
        <v>0.027621125343229556</v>
      </c>
      <c r="D16" s="53">
        <f>IF('[3]Discharge'!D14=0,0,IF(TRIM('[3]Discharge'!D14)="","",IF(COUNT(O6)=0,"",IF(O6=1,(((10^K4)*('[3]Discharge'!D14^N4))/100),((10^K4)*('[3]Discharge'!D14^N4))))))</f>
        <v>0.05295022860673181</v>
      </c>
      <c r="E16" s="53">
        <f>IF('[3]Discharge'!E14=0,0,IF(TRIM('[3]Discharge'!E14)="","",IF(COUNT(O6)=0,"",IF(O6=1,(((10^K4)*('[3]Discharge'!E14^N4))/100),((10^K4)*('[3]Discharge'!E14^N4))))))</f>
        <v>0.28171216510040686</v>
      </c>
      <c r="F16" s="53">
        <f>IF('[3]Discharge'!F14=0,0,IF(TRIM('[3]Discharge'!F14)="","",IF(COUNT(O6)=0,"",IF(O6=1,(((10^K4)*('[3]Discharge'!F14^N4))/100),((10^K4)*('[3]Discharge'!F14^N4))))))</f>
        <v>0.5919348696044648</v>
      </c>
      <c r="G16" s="53">
        <f>IF('[3]Discharge'!G14=0,0,IF(TRIM('[3]Discharge'!G14)="","",IF(COUNT(O6)=0,"",IF(O6=1,(((10^K4)*('[3]Discharge'!G14^N4))/100),((10^K4)*('[3]Discharge'!G14^N4))))))</f>
        <v>28.2302481967195</v>
      </c>
      <c r="H16" s="53">
        <f>IF('[3]Discharge'!H14=0,0,IF(TRIM('[3]Discharge'!H14)="","",IF(COUNT(O6)=0,"",IF(O6=1,(((10^K4)*('[3]Discharge'!H14^N4))/100),((10^K4)*('[3]Discharge'!H14^N4))))))</f>
        <v>938.4129766003367</v>
      </c>
      <c r="I16" s="53">
        <f>IF('[3]Discharge'!I14=0,0,IF(TRIM('[3]Discharge'!I14)="","",IF(COUNT(O6)=0,"",IF(O6=1,(((10^K4)*('[3]Discharge'!I14^N4))/100),((10^K4)*('[3]Discharge'!I14^N4))))))</f>
        <v>1020.6276551067757</v>
      </c>
      <c r="J16" s="53">
        <f>IF('[3]Discharge'!J14=0,0,IF(TRIM('[3]Discharge'!J14)="","",IF(COUNT(O6)=0,"",IF(O6=1,(((10^K4)*('[3]Discharge'!J14^N4))/100),((10^K4)*('[3]Discharge'!J14^N4))))))</f>
        <v>34.511095416791186</v>
      </c>
      <c r="K16" s="53">
        <f>IF('[3]Discharge'!K14=0,0,IF(TRIM('[3]Discharge'!K14)="","",IF(COUNT(O6)=0,"",IF(O6=1,(((10^K4)*('[3]Discharge'!K14^N4))/100),((10^K4)*('[3]Discharge'!K14^N4))))))</f>
        <v>0.5571438052875454</v>
      </c>
      <c r="L16" s="53">
        <f>IF('[3]Discharge'!L14=0,0,IF(TRIM('[3]Discharge'!L14)="","",IF(COUNT(O6)=0,"",IF(O6=1,(((10^K4)*('[3]Discharge'!L14^N4))/100),((10^K4)*('[3]Discharge'!L14^N4))))))</f>
        <v>0.7009946386798472</v>
      </c>
      <c r="M16" s="53">
        <f>IF('[3]Discharge'!M14=0,0,IF(TRIM('[3]Discharge'!M14)="","",IF(COUNT(O6)=0,"",IF(O6=1,(((10^K4)*('[3]Discharge'!M14^N4))/100),((10^K4)*('[3]Discharge'!M14^N4))))))</f>
        <v>0.05295022860673181</v>
      </c>
      <c r="N16" s="53">
        <f>IF('[3]Discharge'!N14=0,0,IF(TRIM('[3]Discharge'!N14)="","",IF(COUNT(O6)=0,"",IF(O6=1,(((10^K4)*('[3]Discharge'!N14^N4))/100),((10^K4)*('[3]Discharge'!N14^N4))))))</f>
        <v>7.5588589639336</v>
      </c>
      <c r="O16" s="117"/>
      <c r="P16" s="118"/>
      <c r="Q16" s="54"/>
    </row>
    <row r="17" spans="2:17" ht="21.75">
      <c r="B17" s="66">
        <v>7</v>
      </c>
      <c r="C17" s="53">
        <f>IF('[3]Discharge'!C15=0,0,IF(TRIM('[3]Discharge'!C15)="","",IF(COUNT(O6)=0,"",IF(O6=1,(((10^K4)*('[3]Discharge'!C15^N4))/100),((10^K4)*('[3]Discharge'!C15^N4))))))</f>
        <v>0.027621125343229556</v>
      </c>
      <c r="D17" s="53">
        <f>IF('[3]Discharge'!D15=0,0,IF(TRIM('[3]Discharge'!D15)="","",IF(COUNT(O6)=0,"",IF(O6=1,(((10^K4)*('[3]Discharge'!D15^N4))/100),((10^K4)*('[3]Discharge'!D15^N4))))))</f>
        <v>0.05295022860673181</v>
      </c>
      <c r="E17" s="53">
        <f>IF('[3]Discharge'!E15=0,0,IF(TRIM('[3]Discharge'!E15)="","",IF(COUNT(O6)=0,"",IF(O6=1,(((10^K4)*('[3]Discharge'!E15^N4))/100),((10^K4)*('[3]Discharge'!E15^N4))))))</f>
        <v>0.45762343788167115</v>
      </c>
      <c r="F17" s="53">
        <f>IF('[3]Discharge'!F15=0,0,IF(TRIM('[3]Discharge'!F15)="","",IF(COUNT(O6)=0,"",IF(O6=1,(((10^K4)*('[3]Discharge'!F15^N4))/100),((10^K4)*('[3]Discharge'!F15^N4))))))</f>
        <v>0.5231530920459161</v>
      </c>
      <c r="G17" s="53">
        <f>IF('[3]Discharge'!G15=0,0,IF(TRIM('[3]Discharge'!G15)="","",IF(COUNT(O6)=0,"",IF(O6=1,(((10^K4)*('[3]Discharge'!G15^N4))/100),((10^K4)*('[3]Discharge'!G15^N4))))))</f>
        <v>80.20509791139322</v>
      </c>
      <c r="H17" s="53">
        <f>IF('[3]Discharge'!H15=0,0,IF(TRIM('[3]Discharge'!H15)="","",IF(COUNT(O6)=0,"",IF(O6=1,(((10^K4)*('[3]Discharge'!H15^N4))/100),((10^K4)*('[3]Discharge'!H15^N4))))))</f>
        <v>6031.443952575278</v>
      </c>
      <c r="I17" s="53">
        <f>IF('[3]Discharge'!I15=0,0,IF(TRIM('[3]Discharge'!I15)="","",IF(COUNT(O6)=0,"",IF(O6=1,(((10^K4)*('[3]Discharge'!I15^N4))/100),((10^K4)*('[3]Discharge'!I15^N4))))))</f>
        <v>859.3754651014905</v>
      </c>
      <c r="J17" s="53">
        <f>IF('[3]Discharge'!J15=0,0,IF(TRIM('[3]Discharge'!J15)="","",IF(COUNT(O6)=0,"",IF(O6=1,(((10^K4)*('[3]Discharge'!J15^N4))/100),((10^K4)*('[3]Discharge'!J15^N4))))))</f>
        <v>34.511095416791186</v>
      </c>
      <c r="K17" s="53">
        <f>IF('[3]Discharge'!K15=0,0,IF(TRIM('[3]Discharge'!K15)="","",IF(COUNT(O6)=0,"",IF(O6=1,(((10^K4)*('[3]Discharge'!K15^N4))/100),((10^K4)*('[3]Discharge'!K15^N4))))))</f>
        <v>0.5919348696044648</v>
      </c>
      <c r="L17" s="53">
        <f>IF('[3]Discharge'!L15=0,0,IF(TRIM('[3]Discharge'!L15)="","",IF(COUNT(O6)=0,"",IF(O6=1,(((10^K4)*('[3]Discharge'!L15^N4))/100),((10^K4)*('[3]Discharge'!L15^N4))))))</f>
        <v>0.7009946386798472</v>
      </c>
      <c r="M17" s="53">
        <f>IF('[3]Discharge'!M15=0,0,IF(TRIM('[3]Discharge'!M15)="","",IF(COUNT(O6)=0,"",IF(O6=1,(((10^K4)*('[3]Discharge'!M15^N4))/100),((10^K4)*('[3]Discharge'!M15^N4))))))</f>
        <v>0.05295022860673181</v>
      </c>
      <c r="N17" s="53">
        <f>IF('[3]Discharge'!N15=0,0,IF(TRIM('[3]Discharge'!N15)="","",IF(COUNT(O6)=0,"",IF(O6=1,(((10^K4)*('[3]Discharge'!N15^N4))/100),((10^K4)*('[3]Discharge'!N15^N4))))))</f>
        <v>7.375885444819495</v>
      </c>
      <c r="O17" s="117"/>
      <c r="P17" s="118"/>
      <c r="Q17" s="54"/>
    </row>
    <row r="18" spans="2:17" ht="21.75">
      <c r="B18" s="66">
        <v>8</v>
      </c>
      <c r="C18" s="53">
        <f>IF('[3]Discharge'!C16=0,0,IF(TRIM('[3]Discharge'!C16)="","",IF(COUNT(O6)=0,"",IF(O6=1,(((10^K4)*('[3]Discharge'!C16^N4))/100),((10^K4)*('[3]Discharge'!C16^N4))))))</f>
        <v>0.10150660679697486</v>
      </c>
      <c r="D18" s="53">
        <f>IF('[3]Discharge'!D16=0,0,IF(TRIM('[3]Discharge'!D16)="","",IF(COUNT(O6)=0,"",IF(O6=1,(((10^K4)*('[3]Discharge'!D16^N4))/100),((10^K4)*('[3]Discharge'!D16^N4))))))</f>
        <v>0.05295022860673181</v>
      </c>
      <c r="E18" s="53">
        <f>IF('[3]Discharge'!E16=0,0,IF(TRIM('[3]Discharge'!E16)="","",IF(COUNT(O6)=0,"",IF(O6=1,(((10^K4)*('[3]Discharge'!E16^N4))/100),((10^K4)*('[3]Discharge'!E16^N4))))))</f>
        <v>807.9740823958725</v>
      </c>
      <c r="F18" s="53">
        <f>IF('[3]Discharge'!F16=0,0,IF(TRIM('[3]Discharge'!F16)="","",IF(COUNT(O6)=0,"",IF(O6=1,(((10^K4)*('[3]Discharge'!F16^N4))/100),((10^K4)*('[3]Discharge'!F16^N4))))))</f>
        <v>0.45762343788167115</v>
      </c>
      <c r="G18" s="53">
        <f>IF('[3]Discharge'!G16=0,0,IF(TRIM('[3]Discharge'!G16)="","",IF(COUNT(O6)=0,"",IF(O6=1,(((10^K4)*('[3]Discharge'!G16^N4))/100),((10^K4)*('[3]Discharge'!G16^N4))))))</f>
        <v>51.25194365371169</v>
      </c>
      <c r="H18" s="53">
        <f>IF('[3]Discharge'!H16=0,0,IF(TRIM('[3]Discharge'!H16)="","",IF(COUNT(O6)=0,"",IF(O6=1,(((10^K4)*('[3]Discharge'!H16^N4))/100),((10^K4)*('[3]Discharge'!H16^N4))))))</f>
        <v>2556.154420281269</v>
      </c>
      <c r="I18" s="53">
        <f>IF('[3]Discharge'!I16=0,0,IF(TRIM('[3]Discharge'!I16)="","",IF(COUNT(O6)=0,"",IF(O6=1,(((10^K4)*('[3]Discharge'!I16^N4))/100),((10^K4)*('[3]Discharge'!I16^N4))))))</f>
        <v>833.7959654831036</v>
      </c>
      <c r="J18" s="53">
        <f>IF('[3]Discharge'!J16=0,0,IF(TRIM('[3]Discharge'!J16)="","",IF(COUNT(O6)=0,"",IF(O6=1,(((10^K4)*('[3]Discharge'!J16^N4))/100),((10^K4)*('[3]Discharge'!J16^N4))))))</f>
        <v>34.511095416791186</v>
      </c>
      <c r="K18" s="53">
        <f>IF('[3]Discharge'!K16=0,0,IF(TRIM('[3]Discharge'!K16)="","",IF(COUNT(O6)=0,"",IF(O6=1,(((10^K4)*('[3]Discharge'!K16^N4))/100),((10^K4)*('[3]Discharge'!K16^N4))))))</f>
        <v>0.5231530920459161</v>
      </c>
      <c r="L18" s="53">
        <f>IF('[3]Discharge'!L16=0,0,IF(TRIM('[3]Discharge'!L16)="","",IF(COUNT(O6)=0,"",IF(O6=1,(((10^K4)*('[3]Discharge'!L16^N4))/100),((10^K4)*('[3]Discharge'!L16^N4))))))</f>
        <v>0.897768356409173</v>
      </c>
      <c r="M18" s="53">
        <f>IF('[3]Discharge'!M16=0,0,IF(TRIM('[3]Discharge'!M16)="","",IF(COUNT(O6)=0,"",IF(O6=1,(((10^K4)*('[3]Discharge'!M16^N4))/100),((10^K4)*('[3]Discharge'!M16^N4))))))</f>
        <v>0.03951681552417877</v>
      </c>
      <c r="N18" s="53">
        <f>IF('[3]Discharge'!N16=0,0,IF(TRIM('[3]Discharge'!N16)="","",IF(COUNT(O6)=0,"",IF(O6=1,(((10^K4)*('[3]Discharge'!N16^N4))/100),((10^K4)*('[3]Discharge'!N16^N4))))))</f>
        <v>7.194607132098282</v>
      </c>
      <c r="O18" s="117"/>
      <c r="P18" s="118"/>
      <c r="Q18" s="54"/>
    </row>
    <row r="19" spans="2:17" ht="21.75">
      <c r="B19" s="66">
        <v>9</v>
      </c>
      <c r="C19" s="53">
        <f>IF('[3]Discharge'!C17=0,0,IF(TRIM('[3]Discharge'!C17)="","",IF(COUNT(O6)=0,"",IF(O6=1,(((10^K4)*('[3]Discharge'!C17^N4))/100),((10^K4)*('[3]Discharge'!C17^N4))))))</f>
        <v>0.36566906865906074</v>
      </c>
      <c r="D19" s="53">
        <f>IF('[3]Discharge'!D17=0,0,IF(TRIM('[3]Discharge'!D17)="","",IF(COUNT(O6)=0,"",IF(O6=1,(((10^K4)*('[3]Discharge'!D17^N4))/100),((10^K4)*('[3]Discharge'!D17^N4))))))</f>
        <v>0.05295022860673181</v>
      </c>
      <c r="E19" s="53">
        <f>IF('[3]Discharge'!E17=0,0,IF(TRIM('[3]Discharge'!E17)="","",IF(COUNT(O6)=0,"",IF(O6=1,(((10^K4)*('[3]Discharge'!E17^N4))/100),((10^K4)*('[3]Discharge'!E17^N4))))))</f>
        <v>271.78956994678646</v>
      </c>
      <c r="F19" s="53">
        <f>IF('[3]Discharge'!F17=0,0,IF(TRIM('[3]Discharge'!F17)="","",IF(COUNT(O6)=0,"",IF(O6=1,(((10^K4)*('[3]Discharge'!F17^N4))/100),((10^K4)*('[3]Discharge'!F17^N4))))))</f>
        <v>0.4261117257809295</v>
      </c>
      <c r="G19" s="53">
        <f>IF('[3]Discharge'!G17=0,0,IF(TRIM('[3]Discharge'!G17)="","",IF(COUNT(O6)=0,"",IF(O6=1,(((10^K4)*('[3]Discharge'!G17^N4))/100),((10^K4)*('[3]Discharge'!G17^N4))))))</f>
        <v>34.511095416791186</v>
      </c>
      <c r="H19" s="53">
        <f>IF('[3]Discharge'!H17=0,0,IF(TRIM('[3]Discharge'!H17)="","",IF(COUNT(O6)=0,"",IF(O6=1,(((10^K4)*('[3]Discharge'!H17^N4))/100),((10^K4)*('[3]Discharge'!H17^N4))))))</f>
        <v>1406.2589736859006</v>
      </c>
      <c r="I19" s="53">
        <f>IF('[3]Discharge'!I17=0,0,IF(TRIM('[3]Discharge'!I17)="","",IF(COUNT(O6)=0,"",IF(O6=1,(((10^K4)*('[3]Discharge'!I17^N4))/100),((10^K4)*('[3]Discharge'!I17^N4))))))</f>
        <v>569.4303801560154</v>
      </c>
      <c r="J19" s="53">
        <f>IF('[3]Discharge'!J17=0,0,IF(TRIM('[3]Discharge'!J17)="","",IF(COUNT(O6)=0,"",IF(O6=1,(((10^K4)*('[3]Discharge'!J17^N4))/100),((10^K4)*('[3]Discharge'!J17^N4))))))</f>
        <v>31.31127826508365</v>
      </c>
      <c r="K19" s="53">
        <f>IF('[3]Discharge'!K17=0,0,IF(TRIM('[3]Discharge'!K17)="","",IF(COUNT(O6)=0,"",IF(O6=1,(((10^K4)*('[3]Discharge'!K17^N4))/100),((10^K4)*('[3]Discharge'!K17^N4))))))</f>
        <v>0.5571438052875454</v>
      </c>
      <c r="L19" s="53">
        <f>IF('[3]Discharge'!L17=0,0,IF(TRIM('[3]Discharge'!L17)="","",IF(COUNT(O6)=0,"",IF(O6=1,(((10^K4)*('[3]Discharge'!L17^N4))/100),((10^K4)*('[3]Discharge'!L17^N4))))))</f>
        <v>1.1123497682957184</v>
      </c>
      <c r="M19" s="53">
        <f>IF('[3]Discharge'!M17=0,0,IF(TRIM('[3]Discharge'!M17)="","",IF(COUNT(O6)=0,"",IF(O6=1,(((10^K4)*('[3]Discharge'!M17^N4))/100),((10^K4)*('[3]Discharge'!M17^N4))))))</f>
        <v>0.05295022860673181</v>
      </c>
      <c r="N19" s="53">
        <f>IF('[3]Discharge'!N17=0,0,IF(TRIM('[3]Discharge'!N17)="","",IF(COUNT(O6)=0,"",IF(O6=1,(((10^K4)*('[3]Discharge'!N17^N4))/100),((10^K4)*('[3]Discharge'!N17^N4))))))</f>
        <v>7.015034439912886</v>
      </c>
      <c r="O19" s="117"/>
      <c r="P19" s="118"/>
      <c r="Q19" s="54"/>
    </row>
    <row r="20" spans="2:17" ht="21.75">
      <c r="B20" s="66">
        <v>10</v>
      </c>
      <c r="C20" s="53">
        <f>IF('[3]Discharge'!C18=0,0,IF(TRIM('[3]Discharge'!C18)="","",IF(COUNT(O6)=0,"",IF(O6=1,(((10^K4)*('[3]Discharge'!C18^N4))/100),((10^K4)*('[3]Discharge'!C18^N4))))))</f>
        <v>0.06781369939901398</v>
      </c>
      <c r="D20" s="53">
        <f>IF('[3]Discharge'!D18=0,0,IF(TRIM('[3]Discharge'!D18)="","",IF(COUNT(O6)=0,"",IF(O6=1,(((10^K4)*('[3]Discharge'!D18^N4))/100),((10^K4)*('[3]Discharge'!D18^N4))))))</f>
        <v>0.03951681552417877</v>
      </c>
      <c r="E20" s="53">
        <f>IF('[3]Discharge'!E18=0,0,IF(TRIM('[3]Discharge'!E18)="","",IF(COUNT(O6)=0,"",IF(O6=1,(((10^K4)*('[3]Discharge'!E18^N4))/100),((10^K4)*('[3]Discharge'!E18^N4))))))</f>
        <v>34.511095416791186</v>
      </c>
      <c r="F20" s="53">
        <f>IF('[3]Discharge'!F18=0,0,IF(TRIM('[3]Discharge'!F18)="","",IF(COUNT(O6)=0,"",IF(O6=1,(((10^K4)*('[3]Discharge'!F18^N4))/100),((10^K4)*('[3]Discharge'!F18^N4))))))</f>
        <v>0.3087787845035766</v>
      </c>
      <c r="G20" s="53">
        <f>IF('[3]Discharge'!G18=0,0,IF(TRIM('[3]Discharge'!G18)="","",IF(COUNT(O6)=0,"",IF(O6=1,(((10^K4)*('[3]Discharge'!G18^N4))/100),((10^K4)*('[3]Discharge'!G18^N4))))))</f>
        <v>19.7321371565219</v>
      </c>
      <c r="H20" s="53">
        <f>IF('[3]Discharge'!H18=0,0,IF(TRIM('[3]Discharge'!H18)="","",IF(COUNT(O6)=0,"",IF(O6=1,(((10^K4)*('[3]Discharge'!H18^N4))/100),((10^K4)*('[3]Discharge'!H18^N4))))))</f>
        <v>1661.4518328654885</v>
      </c>
      <c r="I20" s="53">
        <f>IF('[3]Discharge'!I18=0,0,IF(TRIM('[3]Discharge'!I18)="","",IF(COUNT(O6)=0,"",IF(O6=1,(((10^K4)*('[3]Discharge'!I18^N4))/100),((10^K4)*('[3]Discharge'!I18^N4))))))</f>
        <v>807.9740823958725</v>
      </c>
      <c r="J20" s="53">
        <f>IF('[3]Discharge'!J18=0,0,IF(TRIM('[3]Discharge'!J18)="","",IF(COUNT(O6)=0,"",IF(O6=1,(((10^K4)*('[3]Discharge'!J18^N4))/100),((10^K4)*('[3]Discharge'!J18^N4))))))</f>
        <v>34.511095416791186</v>
      </c>
      <c r="K20" s="53">
        <f>IF('[3]Discharge'!K18=0,0,IF(TRIM('[3]Discharge'!K18)="","",IF(COUNT(O6)=0,"",IF(O6=1,(((10^K4)*('[3]Discharge'!K18^N4))/100),((10^K4)*('[3]Discharge'!K18^N4))))))</f>
        <v>0.45762343788167115</v>
      </c>
      <c r="L20" s="53">
        <f>IF('[3]Discharge'!L18=0,0,IF(TRIM('[3]Discharge'!L18)="","",IF(COUNT(O6)=0,"",IF(O6=1,(((10^K4)*('[3]Discharge'!L18^N4))/100),((10^K4)*('[3]Discharge'!L18^N4))))))</f>
        <v>0.7009946386798472</v>
      </c>
      <c r="M20" s="53">
        <f>IF('[3]Discharge'!M18=0,0,IF(TRIM('[3]Discharge'!M18)="","",IF(COUNT(O6)=0,"",IF(O6=1,(((10^K4)*('[3]Discharge'!M18^N4))/100),((10^K4)*('[3]Discharge'!M18^N4))))))</f>
        <v>0.06781369939901398</v>
      </c>
      <c r="N20" s="53">
        <f>IF('[3]Discharge'!N18=0,0,IF(TRIM('[3]Discharge'!N18)="","",IF(COUNT(O6)=0,"",IF(O6=1,(((10^K4)*('[3]Discharge'!N18^N4))/100),((10^K4)*('[3]Discharge'!N18^N4))))))</f>
        <v>6.1431363570482</v>
      </c>
      <c r="O20" s="117"/>
      <c r="P20" s="118"/>
      <c r="Q20" s="54"/>
    </row>
    <row r="21" spans="2:17" ht="3.75" customHeight="1">
      <c r="B21" s="6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17"/>
      <c r="P21" s="118"/>
      <c r="Q21" s="54"/>
    </row>
    <row r="22" spans="2:17" ht="21.75">
      <c r="B22" s="66">
        <v>11</v>
      </c>
      <c r="C22" s="53">
        <f>IF('[3]Discharge'!C20=0,0,IF(TRIM('[3]Discharge'!C20)="","",IF(COUNT(O6)=0,"",IF(O6=1,(((10^K4)*('[3]Discharge'!C20^N4))/100),((10^K4)*('[3]Discharge'!C20^N4))))))</f>
        <v>0.03951681552417877</v>
      </c>
      <c r="D22" s="53">
        <f>IF('[3]Discharge'!D20=0,0,IF(TRIM('[3]Discharge'!D20)="","",IF(COUNT(O6)=0,"",IF(O6=1,(((10^K4)*('[3]Discharge'!D20^N4))/100),((10^K4)*('[3]Discharge'!D20^N4))))))</f>
        <v>0.05295022860673181</v>
      </c>
      <c r="E22" s="53">
        <f>IF('[3]Discharge'!E20=0,0,IF(TRIM('[3]Discharge'!E20)="","",IF(COUNT(O6)=0,"",IF(O6=1,(((10^K4)*('[3]Discharge'!E20^N4))/100),((10^K4)*('[3]Discharge'!E20^N4))))))</f>
        <v>13.220286321603965</v>
      </c>
      <c r="F22" s="53">
        <f>IF('[3]Discharge'!F20=0,0,IF(TRIM('[3]Discharge'!F20)="","",IF(COUNT(O6)=0,"",IF(O6=1,(((10^K4)*('[3]Discharge'!F20^N4))/100),((10^K4)*('[3]Discharge'!F20^N4))))))</f>
        <v>1.1123497682957184</v>
      </c>
      <c r="G22" s="53">
        <f>IF('[3]Discharge'!G20=0,0,IF(TRIM('[3]Discharge'!G20)="","",IF(COUNT(O6)=0,"",IF(O6=1,(((10^K4)*('[3]Discharge'!G20^N4))/100),((10^K4)*('[3]Discharge'!G20^N4))))))</f>
        <v>13.220286321603965</v>
      </c>
      <c r="H22" s="53">
        <f>IF('[3]Discharge'!H20=0,0,IF(TRIM('[3]Discharge'!H20)="","",IF(COUNT(O6)=0,"",IF(O6=1,(((10^K4)*('[3]Discharge'!H20^N4))/100),((10^K4)*('[3]Discharge'!H20^N4))))))</f>
        <v>965.7190410365844</v>
      </c>
      <c r="I22" s="53">
        <f>IF('[3]Discharge'!I20=0,0,IF(TRIM('[3]Discharge'!I20)="","",IF(COUNT(O6)=0,"",IF(O6=1,(((10^K4)*('[3]Discharge'!I20^N4))/100),((10^K4)*('[3]Discharge'!I20^N4))))))</f>
        <v>2401.1365392334105</v>
      </c>
      <c r="J22" s="53">
        <f>IF('[3]Discharge'!J20=0,0,IF(TRIM('[3]Discharge'!J20)="","",IF(COUNT(O6)=0,"",IF(O6=1,(((10^K4)*('[3]Discharge'!J20^N4))/100),((10^K4)*('[3]Discharge'!J20^N4))))))</f>
        <v>31.31127826508365</v>
      </c>
      <c r="K22" s="53">
        <f>IF('[3]Discharge'!K20=0,0,IF(TRIM('[3]Discharge'!K20)="","",IF(COUNT(O6)=0,"",IF(O6=1,(((10^K4)*('[3]Discharge'!K20^N4))/100),((10^K4)*('[3]Discharge'!K20^N4))))))</f>
        <v>0.36566906865906074</v>
      </c>
      <c r="L22" s="53">
        <f>IF('[3]Discharge'!L20=0,0,IF(TRIM('[3]Discharge'!L20)="","",IF(COUNT(O6)=0,"",IF(O6=1,(((10^K4)*('[3]Discharge'!L20^N4))/100),((10^K4)*('[3]Discharge'!L20^N4))))))</f>
        <v>0.5919348696044648</v>
      </c>
      <c r="M22" s="53">
        <f>IF('[3]Discharge'!M20=0,0,IF(TRIM('[3]Discharge'!M20)="","",IF(COUNT(O6)=0,"",IF(O6=1,(((10^K4)*('[3]Discharge'!M20^N4))/100),((10^K4)*('[3]Discharge'!M20^N4))))))</f>
        <v>0.08402228957531785</v>
      </c>
      <c r="N22" s="53">
        <f>IF('[3]Discharge'!N20=0,0,IF(TRIM('[3]Discharge'!N20)="","",IF(COUNT(O6)=0,"",IF(O6=1,(((10^K4)*('[3]Discharge'!N20^N4))/100),((10^K4)*('[3]Discharge'!N20^N4))))))</f>
        <v>6.486657724335487</v>
      </c>
      <c r="O22" s="117"/>
      <c r="P22" s="118"/>
      <c r="Q22" s="54"/>
    </row>
    <row r="23" spans="2:17" ht="21.75">
      <c r="B23" s="66">
        <v>12</v>
      </c>
      <c r="C23" s="53">
        <f>IF('[3]Discharge'!C21=0,0,IF(TRIM('[3]Discharge'!C21)="","",IF(COUNT(O6)=0,"",IF(O6=1,(((10^K4)*('[3]Discharge'!C21^N4))/100),((10^K4)*('[3]Discharge'!C21^N4))))))</f>
        <v>0.03951681552417877</v>
      </c>
      <c r="D23" s="53">
        <f>IF('[3]Discharge'!D21=0,0,IF(TRIM('[3]Discharge'!D21)="","",IF(COUNT(O6)=0,"",IF(O6=1,(((10^K4)*('[3]Discharge'!D21^N4))/100),((10^K4)*('[3]Discharge'!D21^N4))))))</f>
        <v>0.10150660679697486</v>
      </c>
      <c r="E23" s="53">
        <f>IF('[3]Discharge'!E21=0,0,IF(TRIM('[3]Discharge'!E21)="","",IF(COUNT(O6)=0,"",IF(O6=1,(((10^K4)*('[3]Discharge'!E21^N4))/100),((10^K4)*('[3]Discharge'!E21^N4))))))</f>
        <v>2.545570567621274</v>
      </c>
      <c r="F23" s="53">
        <f>IF('[3]Discharge'!F21=0,0,IF(TRIM('[3]Discharge'!F21)="","",IF(COUNT(O6)=0,"",IF(O6=1,(((10^K4)*('[3]Discharge'!F21^N4))/100),((10^K4)*('[3]Discharge'!F21^N4))))))</f>
        <v>72.51486906206038</v>
      </c>
      <c r="G23" s="53">
        <f>IF('[3]Discharge'!G21=0,0,IF(TRIM('[3]Discharge'!G21)="","",IF(COUNT(O6)=0,"",IF(O6=1,(((10^K4)*('[3]Discharge'!G21^N4))/100),((10^K4)*('[3]Discharge'!G21^N4))))))</f>
        <v>10.39658272640838</v>
      </c>
      <c r="H23" s="53">
        <f>IF('[3]Discharge'!H21=0,0,IF(TRIM('[3]Discharge'!H21)="","",IF(COUNT(O6)=0,"",IF(O6=1,(((10^K4)*('[3]Discharge'!H21^N4))/100),((10^K4)*('[3]Discharge'!H21^N4))))))</f>
        <v>782.4595927834816</v>
      </c>
      <c r="I23" s="53">
        <f>IF('[3]Discharge'!I21=0,0,IF(TRIM('[3]Discharge'!I21)="","",IF(COUNT(O6)=0,"",IF(O6=1,(((10^K4)*('[3]Discharge'!I21^N4))/100),((10^K4)*('[3]Discharge'!I21^N4))))))</f>
        <v>993.319297809445</v>
      </c>
      <c r="J23" s="53">
        <f>IF('[3]Discharge'!J21=0,0,IF(TRIM('[3]Discharge'!J21)="","",IF(COUNT(O6)=0,"",IF(O6=1,(((10^K4)*('[3]Discharge'!J21^N4))/100),((10^K4)*('[3]Discharge'!J21^N4))))))</f>
        <v>2.545570567621274</v>
      </c>
      <c r="K23" s="53">
        <f>IF('[3]Discharge'!K21=0,0,IF(TRIM('[3]Discharge'!K21)="","",IF(COUNT(O6)=0,"",IF(O6=1,(((10^K4)*('[3]Discharge'!K21^N4))/100),((10^K4)*('[3]Discharge'!K21^N4))))))</f>
        <v>0.36566906865906074</v>
      </c>
      <c r="L23" s="53">
        <f>IF('[3]Discharge'!L21=0,0,IF(TRIM('[3]Discharge'!L21)="","",IF(COUNT(O6)=0,"",IF(O6=1,(((10^K4)*('[3]Discharge'!L21^N4))/100),((10^K4)*('[3]Discharge'!L21^N4))))))</f>
        <v>0.5919348696044648</v>
      </c>
      <c r="M23" s="53">
        <f>IF('[3]Discharge'!M21=0,0,IF(TRIM('[3]Discharge'!M21)="","",IF(COUNT(O6)=0,"",IF(O6=1,(((10^K4)*('[3]Discharge'!M21^N4))/100),((10^K4)*('[3]Discharge'!M21^N4))))))</f>
        <v>0.08402228957531785</v>
      </c>
      <c r="N23" s="53">
        <f>IF('[3]Discharge'!N21=0,0,IF(TRIM('[3]Discharge'!N21)="","",IF(COUNT(O6)=0,"",IF(O6=1,(((10^K4)*('[3]Discharge'!N21^N4))/100),((10^K4)*('[3]Discharge'!N21^N4))))))</f>
        <v>9.479687942911982</v>
      </c>
      <c r="O23" s="117"/>
      <c r="P23" s="118"/>
      <c r="Q23" s="54"/>
    </row>
    <row r="24" spans="2:17" ht="21.75">
      <c r="B24" s="66">
        <v>13</v>
      </c>
      <c r="C24" s="53">
        <f>IF('[3]Discharge'!C10=0,0,IF(TRIM('[3]Discharge'!C22)="","",IF(COUNT(O6)=0,"",IF(O6=1,(((10^K4)*('[3]Discharge'!C22^N4))/100),((10^K4)*('[3]Discharge'!C22^N4))))))</f>
        <v>0.027621125343229556</v>
      </c>
      <c r="D24" s="53">
        <f>IF('[3]Discharge'!D22=0,0,IF(TRIM('[3]Discharge'!D22)="","",IF(COUNT(O6)=0,"",IF(O6=1,(((10^K4)*('[3]Discharge'!D22^N4))/100),((10^K4)*('[3]Discharge'!D22^N4))))))</f>
        <v>0.08402228957531785</v>
      </c>
      <c r="E24" s="53">
        <f>IF('[3]Discharge'!E22=0,0,IF(TRIM('[3]Discharge'!E22)="","",IF(COUNT(O6)=0,"",IF(O6=1,(((10^K4)*('[3]Discharge'!E22^N4))/100),((10^K4)*('[3]Discharge'!E22^N4))))))</f>
        <v>1.2492574665378504</v>
      </c>
      <c r="F24" s="53">
        <f>IF('[3]Discharge'!F22=0,0,IF(TRIM('[3]Discharge'!F22)="","",IF(COUNT(O6)=0,"",IF(O6=1,(((10^K4)*('[3]Discharge'!F22^N4))/100),((10^K4)*('[3]Discharge'!F22^N4))))))</f>
        <v>569.4303801560154</v>
      </c>
      <c r="G24" s="53">
        <f>IF('[3]Discharge'!G22=0,0,IF(TRIM('[3]Discharge'!G22)="","",IF(COUNT(O6)=0,"",IF(O6=1,(((10^K4)*('[3]Discharge'!G22^N4))/100),((10^K4)*('[3]Discharge'!G22^N4))))))</f>
        <v>7.836475515945755</v>
      </c>
      <c r="H24" s="53">
        <f>IF('[3]Discharge'!H22=0,0,IF(TRIM('[3]Discharge'!H22)="","",IF(COUNT(O6)=0,"",IF(O6=1,(((10^K4)*('[3]Discharge'!H22^N4))/100),((10^K4)*('[3]Discharge'!H22^N4))))))</f>
        <v>614.6074905209816</v>
      </c>
      <c r="I24" s="53">
        <f>IF('[3]Discharge'!I22=0,0,IF(TRIM('[3]Discharge'!I22)="","",IF(COUNT(O6)=0,"",IF(O6=1,(((10^K4)*('[3]Discharge'!I22^N4))/100),((10^K4)*('[3]Discharge'!I22^N4))))))</f>
        <v>661.0726484646473</v>
      </c>
      <c r="J24" s="53">
        <f>IF('[3]Discharge'!J22=0,0,IF(TRIM('[3]Discharge'!J22)="","",IF(COUNT(O6)=0,"",IF(O6=1,(((10^K4)*('[3]Discharge'!J22^N4))/100),((10^K4)*('[3]Discharge'!J22^N4))))))</f>
        <v>1.3920710520062576</v>
      </c>
      <c r="K24" s="53">
        <f>IF('[3]Discharge'!K22=0,0,IF(TRIM('[3]Discharge'!K22)="","",IF(COUNT(O6)=0,"",IF(O6=1,(((10^K4)*('[3]Discharge'!K22^N4))/100),((10^K4)*('[3]Discharge'!K22^N4))))))</f>
        <v>0.33677094232759797</v>
      </c>
      <c r="L24" s="53">
        <f>IF('[3]Discharge'!L22=0,0,IF(TRIM('[3]Discharge'!L22)="","",IF(COUNT(O6)=0,"",IF(O6=1,(((10^K4)*('[3]Discharge'!L22^N4))/100),((10^K4)*('[3]Discharge'!L22^N4))))))</f>
        <v>0.5231530920459161</v>
      </c>
      <c r="M24" s="53">
        <f>IF('[3]Discharge'!M22=0,0,IF(TRIM('[3]Discharge'!M22)="","",IF(COUNT(O6)=0,"",IF(O6=1,(((10^K4)*('[3]Discharge'!M22^N4))/100),((10^K4)*('[3]Discharge'!M22^N4))))))</f>
        <v>0.06781369939901398</v>
      </c>
      <c r="N24" s="53">
        <f>IF('[3]Discharge'!N22=0,0,IF(TRIM('[3]Discharge'!N22)="","",IF(COUNT(O6)=0,"",IF(O6=1,(((10^K4)*('[3]Discharge'!N22^N4))/100),((10^K4)*('[3]Discharge'!N22^N4))))))</f>
        <v>9.479687942911982</v>
      </c>
      <c r="O24" s="117"/>
      <c r="P24" s="118"/>
      <c r="Q24" s="54"/>
    </row>
    <row r="25" spans="2:17" ht="21.75">
      <c r="B25" s="66">
        <v>14</v>
      </c>
      <c r="C25" s="53">
        <f>IF('[3]Discharge'!C10=0,0,IF(TRIM('[3]Discharge'!C23)="","",IF(COUNT(O6)=0,"",IF(O6=1,(((10^K4)*('[3]Discharge'!C23^N4))/100),((10^K4)*('[3]Discharge'!C23^N4))))))</f>
        <v>0.03951681552417877</v>
      </c>
      <c r="D25" s="53">
        <f>IF('[3]Discharge'!D23=0,0,IF(TRIM('[3]Discharge'!D23)="","",IF(COUNT(O6)=0,"",IF(O6=1,(((10^K4)*('[3]Discharge'!D23^N4))/100),((10^K4)*('[3]Discharge'!D23^N4))))))</f>
        <v>0.06781369939901398</v>
      </c>
      <c r="E25" s="53">
        <f>IF('[3]Discharge'!E23=0,0,IF(TRIM('[3]Discharge'!E23)="","",IF(COUNT(O6)=0,"",IF(O6=1,(((10^K4)*('[3]Discharge'!E23^N4))/100),((10^K4)*('[3]Discharge'!E23^N4))))))</f>
        <v>1.0680553920309845</v>
      </c>
      <c r="F25" s="53">
        <f>IF('[3]Discharge'!F23=0,0,IF(TRIM('[3]Discharge'!F23)="","",IF(COUNT(O6)=0,"",IF(O6=1,(((10^K4)*('[3]Discharge'!F23^N4))/100),((10^K4)*('[3]Discharge'!F23^N4))))))</f>
        <v>80.20509791139322</v>
      </c>
      <c r="G25" s="53">
        <f>IF('[3]Discharge'!G23=0,0,IF(TRIM('[3]Discharge'!G23)="","",IF(COUNT(O6)=0,"",IF(O6=1,(((10^K4)*('[3]Discharge'!G23^N4))/100),((10^K4)*('[3]Discharge'!G23^N4))))))</f>
        <v>3.5896774004588385</v>
      </c>
      <c r="H25" s="53">
        <f>IF('[3]Discharge'!H23=0,0,IF(TRIM('[3]Discharge'!H23)="","",IF(COUNT(O6)=0,"",IF(O6=1,(((10^K4)*('[3]Discharge'!H23^N4))/100),((10^K4)*('[3]Discharge'!H23^N4))))))</f>
        <v>485.24418729206417</v>
      </c>
      <c r="I25" s="53">
        <f>IF('[3]Discharge'!I23=0,0,IF(TRIM('[3]Discharge'!I23)="","",IF(COUNT(O6)=0,"",IF(O6=1,(((10^K4)*('[3]Discharge'!I23^N4))/100),((10^K4)*('[3]Discharge'!I23^N4))))))</f>
        <v>569.4303801560154</v>
      </c>
      <c r="J25" s="53">
        <f>IF('[3]Discharge'!J23=0,0,IF(TRIM('[3]Discharge'!J23)="","",IF(COUNT(O6)=0,"",IF(O6=1,(((10^K4)*('[3]Discharge'!J23^N4))/100),((10^K4)*('[3]Discharge'!J23^N4))))))</f>
        <v>3.5896774004588385</v>
      </c>
      <c r="K25" s="53">
        <f>IF('[3]Discharge'!K23=0,0,IF(TRIM('[3]Discharge'!K23)="","",IF(COUNT(O6)=0,"",IF(O6=1,(((10^K4)*('[3]Discharge'!K23^N4))/100),((10^K4)*('[3]Discharge'!K23^N4))))))</f>
        <v>0.33677094232759797</v>
      </c>
      <c r="L25" s="53">
        <f>IF('[3]Discharge'!L23=0,0,IF(TRIM('[3]Discharge'!L23)="","",IF(COUNT(O6)=0,"",IF(O6=1,(((10^K4)*('[3]Discharge'!L23^N4))/100),((10^K4)*('[3]Discharge'!L23^N4))))))</f>
        <v>0.5231530920459161</v>
      </c>
      <c r="M25" s="53">
        <f>IF('[3]Discharge'!M23=0,0,IF(TRIM('[3]Discharge'!M23)="","",IF(COUNT(O6)=0,"",IF(O6=1,(((10^K4)*('[3]Discharge'!M23^N4))/100),((10^K4)*('[3]Discharge'!M23^N4))))))</f>
        <v>0.06781369939901398</v>
      </c>
      <c r="N25" s="53">
        <f>IF('[3]Discharge'!N23=0,0,IF(TRIM('[3]Discharge'!N23)="","",IF(COUNT(O6)=0,"",IF(O6=1,(((10^K4)*('[3]Discharge'!N23^N4))/100),((10^K4)*('[3]Discharge'!N23^N4))))))</f>
        <v>5.974029584705825</v>
      </c>
      <c r="O25" s="117"/>
      <c r="P25" s="118"/>
      <c r="Q25" s="54"/>
    </row>
    <row r="26" spans="2:17" ht="21.75">
      <c r="B26" s="66">
        <v>15</v>
      </c>
      <c r="C26" s="53">
        <f>IF('[3]Discharge'!C24=0,0,IF(TRIM('[3]Discharge'!C24)="","",IF(COUNT(O6)=0,"",IF(O6=1,(((10^K4)*('[3]Discharge'!C24^N4))/100),((10^K4)*('[3]Discharge'!C24^N4))))))</f>
        <v>0.10150660679697486</v>
      </c>
      <c r="D26" s="53">
        <f>IF('[3]Discharge'!D24=0,0,IF(TRIM('[3]Discharge'!D24)="","",IF(COUNT(O6)=0,"",IF(O6=1,(((10^K4)*('[3]Discharge'!D24^N4))/100),((10^K4)*('[3]Discharge'!D24^N4))))))</f>
        <v>0.06781369939901398</v>
      </c>
      <c r="E26" s="53">
        <f>IF('[3]Discharge'!E24=0,0,IF(TRIM('[3]Discharge'!E24)="","",IF(COUNT(O6)=0,"",IF(O6=1,(((10^K4)*('[3]Discharge'!E24^N4))/100),((10^K4)*('[3]Discharge'!E24^N4))))))</f>
        <v>0.7388743685494062</v>
      </c>
      <c r="F26" s="53">
        <f>IF('[3]Discharge'!F24=0,0,IF(TRIM('[3]Discharge'!F24)="","",IF(COUNT(O6)=0,"",IF(O6=1,(((10^K4)*('[3]Discharge'!F24^N4))/100),((10^K4)*('[3]Discharge'!F24^N4))))))</f>
        <v>3472.2282920896173</v>
      </c>
      <c r="G26" s="53">
        <f>IF('[3]Discharge'!G24=0,0,IF(TRIM('[3]Discharge'!G24)="","",IF(COUNT(O6)=0,"",IF(O6=1,(((10^K4)*('[3]Discharge'!G24^N4))/100),((10^K4)*('[3]Discharge'!G24^N4))))))</f>
        <v>3.5896774004588385</v>
      </c>
      <c r="H26" s="53">
        <f>IF('[3]Discharge'!H24=0,0,IF(TRIM('[3]Discharge'!H24)="","",IF(COUNT(O6)=0,"",IF(O6=1,(((10^K4)*('[3]Discharge'!H24^N4))/100),((10^K4)*('[3]Discharge'!H24^N4))))))</f>
        <v>469.02153352035805</v>
      </c>
      <c r="I26" s="53">
        <f>IF('[3]Discharge'!I24=0,0,IF(TRIM('[3]Discharge'!I24)="","",IF(COUNT(O6)=0,"",IF(O6=1,(((10^K4)*('[3]Discharge'!I24^N4))/100),((10^K4)*('[3]Discharge'!I24^N4))))))</f>
        <v>661.0726484646473</v>
      </c>
      <c r="J26" s="53">
        <f>IF('[3]Discharge'!J24=0,0,IF(TRIM('[3]Discharge'!J24)="","",IF(COUNT(O6)=0,"",IF(O6=1,(((10^K4)*('[3]Discharge'!J24^N4))/100),((10^K4)*('[3]Discharge'!J24^N4))))))</f>
        <v>10.39658272640838</v>
      </c>
      <c r="K26" s="53">
        <f>IF('[3]Discharge'!K24=0,0,IF(TRIM('[3]Discharge'!K24)="","",IF(COUNT(O6)=0,"",IF(O6=1,(((10^K4)*('[3]Discharge'!K24^N4))/100),((10^K4)*('[3]Discharge'!K24^N4))))))</f>
        <v>0.36566906865906074</v>
      </c>
      <c r="L26" s="53">
        <f>IF('[3]Discharge'!L24=0,0,IF(TRIM('[3]Discharge'!L24)="","",IF(COUNT(O6)=0,"",IF(O6=1,(((10^K4)*('[3]Discharge'!L24^N4))/100),((10^K4)*('[3]Discharge'!L24^N4))))))</f>
        <v>0.45762343788167115</v>
      </c>
      <c r="M26" s="53">
        <f>IF('[3]Discharge'!M24=0,0,IF(TRIM('[3]Discharge'!M24)="","",IF(COUNT(O6)=0,"",IF(O6=1,(((10^K4)*('[3]Discharge'!M24^N4))/100),((10^K4)*('[3]Discharge'!M24^N4))))))</f>
        <v>0.06781369939901398</v>
      </c>
      <c r="N26" s="53">
        <f>IF('[3]Discharge'!N24=0,0,IF(TRIM('[3]Discharge'!N24)="","",IF(COUNT(O6)=0,"",IF(O6=1,(((10^K4)*('[3]Discharge'!N24^N4))/100),((10^K4)*('[3]Discharge'!N24^N4))))))</f>
        <v>5.47747255450401</v>
      </c>
      <c r="O26" s="117"/>
      <c r="P26" s="118"/>
      <c r="Q26" s="54"/>
    </row>
    <row r="27" spans="2:17" ht="21.75">
      <c r="B27" s="66">
        <v>16</v>
      </c>
      <c r="C27" s="53">
        <f>IF('[3]Discharge'!C25=0,0,IF(TRIM('[3]Discharge'!C25)="","",IF(COUNT(O6)=0,"",IF(O6=1,(((10^K4)*('[3]Discharge'!C25^N4))/100),((10^K4)*('[3]Discharge'!C25^N4))))))</f>
        <v>2.0194681694132703</v>
      </c>
      <c r="D27" s="53">
        <f>IF('[3]Discharge'!D25=0,0,IF(TRIM('[3]Discharge'!D25)="","",IF(COUNT(O6)=0,"",IF(O6=1,(((10^K4)*('[3]Discharge'!D25^N4))/100),((10^K4)*('[3]Discharge'!D25^N4))))))</f>
        <v>0.08402228957531785</v>
      </c>
      <c r="E27" s="53">
        <f>IF('[3]Discharge'!E25=0,0,IF(TRIM('[3]Discharge'!E25)="","",IF(COUNT(O6)=0,"",IF(O6=1,(((10^K4)*('[3]Discharge'!E25^N4))/100),((10^K4)*('[3]Discharge'!E25^N4))))))</f>
        <v>0.5571438052875454</v>
      </c>
      <c r="F27" s="53">
        <f>IF('[3]Discharge'!F25=0,0,IF(TRIM('[3]Discharge'!F25)="","",IF(COUNT(O6)=0,"",IF(O6=1,(((10^K4)*('[3]Discharge'!F25^N4))/100),((10^K4)*('[3]Discharge'!F25^N4))))))</f>
        <v>757.7768541075662</v>
      </c>
      <c r="G27" s="53">
        <f>IF('[3]Discharge'!G25=0,0,IF(TRIM('[3]Discharge'!G25)="","",IF(COUNT(O6)=0,"",IF(O6=1,(((10^K4)*('[3]Discharge'!G25^N4))/100),((10^K4)*('[3]Discharge'!G25^N4))))))</f>
        <v>17.160245049779924</v>
      </c>
      <c r="H27" s="53">
        <f>IF('[3]Discharge'!H25=0,0,IF(TRIM('[3]Discharge'!H25)="","",IF(COUNT(O6)=0,"",IF(O6=1,(((10^K4)*('[3]Discharge'!H25^N4))/100),((10^K4)*('[3]Discharge'!H25^N4))))))</f>
        <v>552.1888201659915</v>
      </c>
      <c r="I27" s="53">
        <f>IF('[3]Discharge'!I25=0,0,IF(TRIM('[3]Discharge'!I25)="","",IF(COUNT(O6)=0,"",IF(O6=1,(((10^K4)*('[3]Discharge'!I25^N4))/100),((10^K4)*('[3]Discharge'!I25^N4))))))</f>
        <v>637.4359884866669</v>
      </c>
      <c r="J27" s="53">
        <f>IF('[3]Discharge'!J25=0,0,IF(TRIM('[3]Discharge'!J25)="","",IF(COUNT(O6)=0,"",IF(O6=1,(((10^K4)*('[3]Discharge'!J25^N4))/100),((10^K4)*('[3]Discharge'!J25^N4))))))</f>
        <v>17.160245049779924</v>
      </c>
      <c r="K27" s="53">
        <f>IF('[3]Discharge'!K25=0,0,IF(TRIM('[3]Discharge'!K25)="","",IF(COUNT(O6)=0,"",IF(O6=1,(((10^K4)*('[3]Discharge'!K25^N4))/100),((10^K4)*('[3]Discharge'!K25^N4))))))</f>
        <v>0.39545498148154024</v>
      </c>
      <c r="L27" s="53">
        <f>IF('[3]Discharge'!L25=0,0,IF(TRIM('[3]Discharge'!L25)="","",IF(COUNT(O6)=0,"",IF(O6=1,(((10^K4)*('[3]Discharge'!L25^N4))/100),((10^K4)*('[3]Discharge'!L25^N4))))))</f>
        <v>0.4261117257809295</v>
      </c>
      <c r="M27" s="53">
        <f>IF('[3]Discharge'!M25=0,0,IF(TRIM('[3]Discharge'!M25)="","",IF(COUNT(O6)=0,"",IF(O6=1,(((10^K4)*('[3]Discharge'!M25^N4))/100),((10^K4)*('[3]Discharge'!M25^N4))))))</f>
        <v>0.06781369939901398</v>
      </c>
      <c r="N27" s="53">
        <f>IF('[3]Discharge'!N25=0,0,IF(TRIM('[3]Discharge'!N25)="","",IF(COUNT(O6)=0,"",IF(O6=1,(((10^K4)*('[3]Discharge'!N25^N4))/100),((10^K4)*('[3]Discharge'!N25^N4))))))</f>
        <v>5.47747255450401</v>
      </c>
      <c r="O27" s="117"/>
      <c r="P27" s="118"/>
      <c r="Q27" s="54"/>
    </row>
    <row r="28" spans="2:17" ht="21.75">
      <c r="B28" s="66">
        <v>17</v>
      </c>
      <c r="C28" s="53">
        <f>IF('[3]Discharge'!C26=0,0,IF(TRIM('[3]Discharge'!C26)="","",IF(COUNT(O6)=0,"",IF(O6=1,(((10^K4)*('[3]Discharge'!C26^N4))/100),((10^K4)*('[3]Discharge'!C26^N4))))))</f>
        <v>0.7009946386798472</v>
      </c>
      <c r="D28" s="53">
        <f>IF('[3]Discharge'!D26=0,0,IF(TRIM('[3]Discharge'!D26)="","",IF(COUNT(O6)=0,"",IF(O6=1,(((10^K4)*('[3]Discharge'!D26^N4))/100),((10^K4)*('[3]Discharge'!D26^N4))))))</f>
        <v>0.25559223448544394</v>
      </c>
      <c r="E28" s="53">
        <f>IF('[3]Discharge'!E26=0,0,IF(TRIM('[3]Discharge'!E26)="","",IF(COUNT(O6)=0,"",IF(O6=1,(((10^K4)*('[3]Discharge'!E26^N4))/100),((10^K4)*('[3]Discharge'!E26^N4))))))</f>
        <v>0.5231530920459161</v>
      </c>
      <c r="F28" s="53">
        <f>IF('[3]Discharge'!F26=0,0,IF(TRIM('[3]Discharge'!F26)="","",IF(COUNT(O6)=0,"",IF(O6=1,(((10^K4)*('[3]Discharge'!F26^N4))/100),((10^K4)*('[3]Discharge'!F26^N4))))))</f>
        <v>591.6186780819567</v>
      </c>
      <c r="G28" s="53">
        <f>IF('[3]Discharge'!G26=0,0,IF(TRIM('[3]Discharge'!G26)="","",IF(COUNT(O6)=0,"",IF(O6=1,(((10^K4)*('[3]Discharge'!G26^N4))/100),((10^K4)*('[3]Discharge'!G26^N4))))))</f>
        <v>51.25194365371169</v>
      </c>
      <c r="H28" s="53">
        <f>IF('[3]Discharge'!H26=0,0,IF(TRIM('[3]Discharge'!H26)="","",IF(COUNT(O6)=0,"",IF(O6=1,(((10^K4)*('[3]Discharge'!H26^N4))/100),((10^K4)*('[3]Discharge'!H26^N4))))))</f>
        <v>1406.2589736859006</v>
      </c>
      <c r="I28" s="53">
        <f>IF('[3]Discharge'!I26=0,0,IF(TRIM('[3]Discharge'!I26)="","",IF(COUNT(O6)=0,"",IF(O6=1,(((10^K4)*('[3]Discharge'!I26^N4))/100),((10^K4)*('[3]Discharge'!I26^N4))))))</f>
        <v>661.0726484646473</v>
      </c>
      <c r="J28" s="53">
        <f>IF('[3]Discharge'!J26=0,0,IF(TRIM('[3]Discharge'!J26)="","",IF(COUNT(O6)=0,"",IF(O6=1,(((10^K4)*('[3]Discharge'!J26^N4))/100),((10^K4)*('[3]Discharge'!J26^N4))))))</f>
        <v>19.7321371565219</v>
      </c>
      <c r="K28" s="53">
        <f>IF('[3]Discharge'!K26=0,0,IF(TRIM('[3]Discharge'!K26)="","",IF(COUNT(O6)=0,"",IF(O6=1,(((10^K4)*('[3]Discharge'!K26^N4))/100),((10^K4)*('[3]Discharge'!K26^N4))))))</f>
        <v>0.36566906865906074</v>
      </c>
      <c r="L28" s="53">
        <f>IF('[3]Discharge'!L26=0,0,IF(TRIM('[3]Discharge'!L26)="","",IF(COUNT(O6)=0,"",IF(O6=1,(((10^K4)*('[3]Discharge'!L26^N4))/100),((10^K4)*('[3]Discharge'!L26^N4))))))</f>
        <v>0.4261117257809295</v>
      </c>
      <c r="M28" s="53">
        <f>IF('[3]Discharge'!M26=0,0,IF(TRIM('[3]Discharge'!M26)="","",IF(COUNT(O6)=0,"",IF(O6=1,(((10^K4)*('[3]Discharge'!M26^N4))/100),((10^K4)*('[3]Discharge'!M26^N4))))))</f>
        <v>0.05295022860673181</v>
      </c>
      <c r="N28" s="53">
        <f>IF('[3]Discharge'!N26=0,0,IF(TRIM('[3]Discharge'!N26)="","",IF(COUNT(O6)=0,"",IF(O6=1,(((10^K4)*('[3]Discharge'!N26^N4))/100),((10^K4)*('[3]Discharge'!N26^N4))))))</f>
        <v>5.641184997888254</v>
      </c>
      <c r="O28" s="117"/>
      <c r="P28" s="118"/>
      <c r="Q28" s="54"/>
    </row>
    <row r="29" spans="2:17" ht="21.75">
      <c r="B29" s="66">
        <v>18</v>
      </c>
      <c r="C29" s="53">
        <f>IF('[3]Discharge'!C27=0,0,IF(TRIM('[3]Discharge'!C27)="","",IF(COUNT(O6)=0,"",IF(O6=1,(((10^K4)*('[3]Discharge'!C27^N4))/100),((10^K4)*('[3]Discharge'!C27^N4))))))</f>
        <v>0.45762343788167115</v>
      </c>
      <c r="D29" s="53">
        <f>IF('[3]Discharge'!D27=0,0,IF(TRIM('[3]Discharge'!D27)="","",IF(COUNT(O6)=0,"",IF(O6=1,(((10^K4)*('[3]Discharge'!D27^N4))/100),((10^K4)*('[3]Discharge'!D27^N4))))))</f>
        <v>0.7009946386798472</v>
      </c>
      <c r="E29" s="53">
        <f>IF('[3]Discharge'!E27=0,0,IF(TRIM('[3]Discharge'!E27)="","",IF(COUNT(O6)=0,"",IF(O6=1,(((10^K4)*('[3]Discharge'!E27^N4))/100),((10^K4)*('[3]Discharge'!E27^N4))))))</f>
        <v>0.45762343788167115</v>
      </c>
      <c r="F29" s="53">
        <f>IF('[3]Discharge'!F27=0,0,IF(TRIM('[3]Discharge'!F27)="","",IF(COUNT(O6)=0,"",IF(O6=1,(((10^K4)*('[3]Discharge'!F27^N4))/100),((10^K4)*('[3]Discharge'!F27^N4))))))</f>
        <v>14666.236582625439</v>
      </c>
      <c r="G29" s="53">
        <f>IF('[3]Discharge'!G27=0,0,IF(TRIM('[3]Discharge'!G27)="","",IF(COUNT(O6)=0,"",IF(O6=1,(((10^K4)*('[3]Discharge'!G27^N4))/100),((10^K4)*('[3]Discharge'!G27^N4))))))</f>
        <v>41.25606049042298</v>
      </c>
      <c r="H29" s="53">
        <f>IF('[3]Discharge'!H27=0,0,IF(TRIM('[3]Discharge'!H27)="","",IF(COUNT(O6)=0,"",IF(O6=1,(((10^K4)*('[3]Discharge'!H27^N4))/100),((10^K4)*('[3]Discharge'!H27^N4))))))</f>
        <v>859.3754651014905</v>
      </c>
      <c r="I29" s="53">
        <f>IF('[3]Discharge'!I27=0,0,IF(TRIM('[3]Discharge'!I27)="","",IF(COUNT(O6)=0,"",IF(O6=1,(((10^K4)*('[3]Discharge'!I27^N4))/100),((10^K4)*('[3]Discharge'!I27^N4))))))</f>
        <v>569.4303801560154</v>
      </c>
      <c r="J29" s="53">
        <f>IF('[3]Discharge'!J27=0,0,IF(TRIM('[3]Discharge'!J27)="","",IF(COUNT(O6)=0,"",IF(O6=1,(((10^K4)*('[3]Discharge'!J27^N4))/100),((10^K4)*('[3]Discharge'!J27^N4))))))</f>
        <v>19.7321371565219</v>
      </c>
      <c r="K29" s="53">
        <f>IF('[3]Discharge'!K27=0,0,IF(TRIM('[3]Discharge'!K27)="","",IF(COUNT(O6)=0,"",IF(O6=1,(((10^K4)*('[3]Discharge'!K27^N4))/100),((10^K4)*('[3]Discharge'!K27^N4))))))</f>
        <v>0.4261117257809295</v>
      </c>
      <c r="L29" s="53">
        <f>IF('[3]Discharge'!L27=0,0,IF(TRIM('[3]Discharge'!L27)="","",IF(COUNT(O6)=0,"",IF(O6=1,(((10^K4)*('[3]Discharge'!L27^N4))/100),((10^K4)*('[3]Discharge'!L27^N4))))))</f>
        <v>0.36566906865906074</v>
      </c>
      <c r="M29" s="53">
        <f>IF('[3]Discharge'!M27=0,0,IF(TRIM('[3]Discharge'!M27)="","",IF(COUNT(O6)=0,"",IF(O6=1,(((10^K4)*('[3]Discharge'!M27^N4))/100),((10^K4)*('[3]Discharge'!M27^N4))))))</f>
        <v>0.05295022860673181</v>
      </c>
      <c r="N29" s="53">
        <f>IF('[3]Discharge'!N27=0,0,IF(TRIM('[3]Discharge'!N27)="","",IF(COUNT(O6)=0,"",IF(O6=1,(((10^K4)*('[3]Discharge'!N27^N4))/100),((10^K4)*('[3]Discharge'!N27^N4))))))</f>
        <v>5.47747255450401</v>
      </c>
      <c r="O29" s="117"/>
      <c r="P29" s="118"/>
      <c r="Q29" s="54"/>
    </row>
    <row r="30" spans="2:17" ht="21.75">
      <c r="B30" s="66">
        <v>19</v>
      </c>
      <c r="C30" s="53">
        <f>IF('[3]Discharge'!C28=0,0,IF(TRIM('[3]Discharge'!C28)="","",IF(COUNT(O6)=0,"",IF(O6=1,(((10^K4)*('[3]Discharge'!C28^N4))/100),((10^K4)*('[3]Discharge'!C28^N4))))))</f>
        <v>0.36566906865906074</v>
      </c>
      <c r="D30" s="53">
        <f>IF('[3]Discharge'!D28=0,0,IF(TRIM('[3]Discharge'!D28)="","",IF(COUNT(O6)=0,"",IF(O6=1,(((10^K4)*('[3]Discharge'!D28^N4))/100),((10^K4)*('[3]Discharge'!D28^N4))))))</f>
        <v>0.6275144384139566</v>
      </c>
      <c r="E30" s="53">
        <f>IF('[3]Discharge'!E28=0,0,IF('[3]Discharge'!E28=0,0,IF(TRIM('[3]Discharge'!E28)="","",IF(COUNT(O6)=0,"",IF(O6=1,(((10^K4)*('[3]Discharge'!E28^N4))/100),((10^K4)*('[3]Discharge'!E28^N4)))))))</f>
        <v>0.36566906865906074</v>
      </c>
      <c r="F30" s="53">
        <f>IF('[3]Discharge'!F28=0,0,IF(TRIM('[3]Discharge'!F28)="","",IF(COUNT(O6)=0,"",IF(O6=1,(((10^K4)*('[3]Discharge'!F28^N4))/100),((10^K4)*('[3]Discharge'!F28^N4))))))</f>
        <v>1121.712784153716</v>
      </c>
      <c r="G30" s="53">
        <f>IF('[3]Discharge'!G28=0,0,IF(TRIM('[3]Discharge'!G28)="","",IF(COUNT(O6)=0,"",IF(O6=1,(((10^K4)*('[3]Discharge'!G28^N4))/100),((10^K4)*('[3]Discharge'!G28^N4))))))</f>
        <v>41.25606049042298</v>
      </c>
      <c r="H30" s="53">
        <f>IF('[3]Discharge'!H28=0,0,IF(TRIM('[3]Discharge'!H28)="","",IF(COUNT(O6)=0,"",IF(O6=1,(((10^K4)*('[3]Discharge'!H28^N4))/100),((10^K4)*('[3]Discharge'!H28^N4))))))</f>
        <v>518.3090095041371</v>
      </c>
      <c r="I30" s="53">
        <f>IF('[3]Discharge'!I28=0,0,IF(TRIM('[3]Discharge'!I28)="","",IF(COUNT(O6)=0,"",IF(O6=1,(((10^K4)*('[3]Discharge'!I28^N4))/100),((10^K4)*('[3]Discharge'!I28^N4))))))</f>
        <v>485.24418729206417</v>
      </c>
      <c r="J30" s="53">
        <f>IF('[3]Discharge'!J28=0,0,IF(TRIM('[3]Discharge'!J28)="","",IF(COUNT(O6)=0,"",IF(O6=1,(((10^K4)*('[3]Discharge'!J28^N4))/100),((10^K4)*('[3]Discharge'!J28^N4))))))</f>
        <v>14.72611628749296</v>
      </c>
      <c r="K30" s="53">
        <f>IF('[3]Discharge'!K28=0,0,IF(TRIM('[3]Discharge'!K28)="","",IF(COUNT(O6)=0,"",IF(O6=1,(((10^K4)*('[3]Discharge'!K28^N4))/100),((10^K4)*('[3]Discharge'!K28^N4))))))</f>
        <v>0.5571438052875454</v>
      </c>
      <c r="L30" s="53">
        <f>IF('[3]Discharge'!L28=0,0,IF(TRIM('[3]Discharge'!L28)="","",IF(COUNT(O6)=0,"",IF(O6=1,(((10^K4)*('[3]Discharge'!L28^N4))/100),((10^K4)*('[3]Discharge'!L28^N4))))))</f>
        <v>0.33677094232759797</v>
      </c>
      <c r="M30" s="53">
        <f>IF('[3]Discharge'!M28=0,0,IF(TRIM('[3]Discharge'!M28)="","",IF(COUNT(O6)=0,"",IF(O6=1,(((10^K4)*('[3]Discharge'!M28^N4))/100),((10^K4)*('[3]Discharge'!M28^N4))))))</f>
        <v>0.05295022860673181</v>
      </c>
      <c r="N30" s="53">
        <f>IF('[3]Discharge'!N28=0,0,IF(TRIM('[3]Discharge'!N28)="","",IF(COUNT(O6)=0,"",IF(O6=1,(((10^K4)*('[3]Discharge'!N28^N4))/100),((10^K4)*('[3]Discharge'!N28^N4))))))</f>
        <v>5.315584132570554</v>
      </c>
      <c r="O30" s="117"/>
      <c r="P30" s="118"/>
      <c r="Q30" s="54"/>
    </row>
    <row r="31" spans="2:17" ht="21.75">
      <c r="B31" s="66">
        <v>20</v>
      </c>
      <c r="C31" s="53">
        <f>IF('[3]Discharge'!C29=0,0,IF(TRIM('[3]Discharge'!C29)="","",IF(COUNT(O6)=0,"",IF(O6=1,(((10^K4)*('[3]Discharge'!C29^N4))/100),((10^K4)*('[3]Discharge'!C29^N4))))))</f>
        <v>0.28171216510040686</v>
      </c>
      <c r="D31" s="53">
        <f>IF('[3]Discharge'!D29=0,0,IF(TRIM('[3]Discharge'!D29)="","",IF(COUNT(O6)=0,"",IF(O6=1,(((10^K4)*('[3]Discharge'!D29^N4))/100),((10^K4)*('[3]Discharge'!D29^N4))))))</f>
        <v>0.6638712622086419</v>
      </c>
      <c r="E31" s="53">
        <f>IF('[3]Discharge'!E29=0,0,IF(TRIM('[3]Discharge'!E29)="","",IF(COUNT(O6)=0,"",IF(O6=1,(((10^K4)*('[3]Discharge'!E29^N4))/100),((10^K4)*('[3]Discharge'!E29^N4))))))</f>
        <v>0.33677094232759797</v>
      </c>
      <c r="F31" s="53">
        <f>IF('[3]Discharge'!F29=0,0,IF(TRIM('[3]Discharge'!F29)="","",IF(COUNT(O6)=0,"",IF(O6=1,(((10^K4)*('[3]Discharge'!F29^N4))/100),((10^K4)*('[3]Discharge'!F29^N4))))))</f>
        <v>885.798802295778</v>
      </c>
      <c r="G31" s="53">
        <f>IF('[3]Discharge'!G29=0,0,IF(TRIM('[3]Discharge'!G29)="","",IF(COUNT(O6)=0,"",IF(O6=1,(((10^K4)*('[3]Discharge'!G29^N4))/100),((10^K4)*('[3]Discharge'!G29^N4))))))</f>
        <v>965.7190410365844</v>
      </c>
      <c r="H31" s="53">
        <f>IF('[3]Discharge'!H29=0,0,IF(TRIM('[3]Discharge'!H29)="","",IF(COUNT(O6)=0,"",IF(O6=1,(((10^K4)*('[3]Discharge'!H29^N4))/100),((10^K4)*('[3]Discharge'!H29^N4))))))</f>
        <v>437.2044447560039</v>
      </c>
      <c r="I31" s="53">
        <f>IF('[3]Discharge'!I29=0,0,IF(TRIM('[3]Discharge'!I29)="","",IF(COUNT(O6)=0,"",IF(O6=1,(((10^K4)*('[3]Discharge'!I29^N4))/100),((10^K4)*('[3]Discharge'!I29^N4))))))</f>
        <v>437.2044447560039</v>
      </c>
      <c r="J31" s="53">
        <f>IF('[3]Discharge'!J29=0,0,IF(TRIM('[3]Discharge'!J29)="","",IF(COUNT(O6)=0,"",IF(O6=1,(((10^K4)*('[3]Discharge'!J29^N4))/100),((10^K4)*('[3]Discharge'!J29^N4))))))</f>
        <v>14.72611628749296</v>
      </c>
      <c r="K31" s="53">
        <f>IF('[3]Discharge'!K29=0,0,IF(TRIM('[3]Discharge'!K29)="","",IF(COUNT(O6)=0,"",IF(O6=1,(((10^K4)*('[3]Discharge'!K29^N4))/100),((10^K4)*('[3]Discharge'!K29^N4))))))</f>
        <v>0.5919348696044648</v>
      </c>
      <c r="L31" s="53">
        <f>IF('[3]Discharge'!L29=0,0,IF(TRIM('[3]Discharge'!L29)="","",IF(COUNT(O6)=0,"",IF(O6=1,(((10^K4)*('[3]Discharge'!L29^N4))/100),((10^K4)*('[3]Discharge'!L29^N4))))))</f>
        <v>0.25559223448544394</v>
      </c>
      <c r="M31" s="53">
        <f>IF('[3]Discharge'!M29=0,0,IF(TRIM('[3]Discharge'!M29)="","",IF(COUNT(O6)=0,"",IF(O6=1,(((10^K4)*('[3]Discharge'!M29^N4))/100),((10^K4)*('[3]Discharge'!M29^N4))))))</f>
        <v>0.06781369939901398</v>
      </c>
      <c r="N31" s="53">
        <f>IF('[3]Discharge'!N29=0,0,IF(TRIM('[3]Discharge'!N29)="","",IF(COUNT(O6)=0,"",IF(O6=1,(((10^K4)*('[3]Discharge'!N29^N4))/100),((10^K4)*('[3]Discharge'!N29^N4))))))</f>
        <v>4.997333787320184</v>
      </c>
      <c r="O31" s="117"/>
      <c r="P31" s="118"/>
      <c r="Q31" s="54"/>
    </row>
    <row r="32" spans="2:17" ht="3.75" customHeight="1">
      <c r="B32" s="6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117"/>
      <c r="P32" s="118"/>
      <c r="Q32" s="54"/>
    </row>
    <row r="33" spans="2:17" ht="21.75">
      <c r="B33" s="66">
        <v>21</v>
      </c>
      <c r="C33" s="53">
        <f>IF('[3]Discharge'!C31=0,0,IF(TRIM('[3]Discharge'!C31)="","",IF(COUNT(O6)=0,"",IF(O6=1,(((10^K4)*('[3]Discharge'!C31^N4))/100),((10^K4)*('[3]Discharge'!C31^N4))))))</f>
        <v>0.25559223448544394</v>
      </c>
      <c r="D33" s="53">
        <f>IF('[3]Discharge'!D31=0,0,IF(TRIM('[3]Discharge'!D31)="","",IF(COUNT(O6)=0,"",IF(O6=1,(((10^K4)*('[3]Discharge'!D31^N4))/100),((10^K4)*('[3]Discharge'!D31^N4))))))</f>
        <v>0.48997523011592337</v>
      </c>
      <c r="E33" s="53">
        <f>IF('[3]Discharge'!E31=0,0,IF(TRIM('[3]Discharge'!E31)="","",IF(COUNT(O6)=0,"",IF(O6=1,(((10^K4)*('[3]Discharge'!E31^N4))/100),((10^K4)*('[3]Discharge'!E31^N4))))))</f>
        <v>0.28171216510040686</v>
      </c>
      <c r="F33" s="53">
        <f>IF('[3]Discharge'!F31=0,0,IF(TRIM('[3]Discharge'!F31)="","",IF(COUNT(O6)=0,"",IF(O6=1,(((10^K4)*('[3]Discharge'!F31^N4))/100),((10^K4)*('[3]Discharge'!F31^N4))))))</f>
        <v>732.8779999533546</v>
      </c>
      <c r="G33" s="53">
        <f>IF('[3]Discharge'!G31=0,0,IF(TRIM('[3]Discharge'!G31)="","",IF(COUNT(O6)=0,"",IF(O6=1,(((10^K4)*('[3]Discharge'!G31^N4))/100),((10^K4)*('[3]Discharge'!G31^N4))))))</f>
        <v>469.02153352035805</v>
      </c>
      <c r="H33" s="53">
        <f>IF('[3]Discharge'!H31=0,0,IF(TRIM('[3]Discharge'!H31)="","",IF(COUNT(O6)=0,"",IF(O6=1,(((10^K4)*('[3]Discharge'!H31^N4))/100),((10^K4)*('[3]Discharge'!H31^N4))))))</f>
        <v>421.6136515221915</v>
      </c>
      <c r="I33" s="53">
        <f>IF('[3]Discharge'!I31=0,0,IF(TRIM('[3]Discharge'!I31)="","",IF(COUNT(O6)=0,"",IF(O6=1,(((10^K4)*('[3]Discharge'!I31^N4))/100),((10^K4)*('[3]Discharge'!I31^N4))))))</f>
        <v>393.52072357946884</v>
      </c>
      <c r="J33" s="53">
        <f>IF('[3]Discharge'!J31=0,0,IF(TRIM('[3]Discharge'!J31)="","",IF(COUNT(O6)=0,"",IF(O6=1,(((10^K4)*('[3]Discharge'!J31^N4))/100),((10^K4)*('[3]Discharge'!J31^N4))))))</f>
        <v>13.220286321603965</v>
      </c>
      <c r="K33" s="53">
        <f>IF('[3]Discharge'!K31=0,0,IF(TRIM('[3]Discharge'!K31)="","",IF(COUNT(O6)=0,"",IF(O6=1,(((10^K4)*('[3]Discharge'!K31^N4))/100),((10^K4)*('[3]Discharge'!K31^N4))))))</f>
        <v>0.5571438052875454</v>
      </c>
      <c r="L33" s="53">
        <f>IF('[3]Discharge'!L31=0,0,IF(TRIM('[3]Discharge'!L31)="","",IF(COUNT(O6)=0,"",IF(O6=1,(((10^K4)*('[3]Discharge'!L31^N4))/100),((10^K4)*('[3]Discharge'!L31^N4))))))</f>
        <v>0.18315305328899034</v>
      </c>
      <c r="M33" s="53">
        <f>IF('[3]Discharge'!M31=0,0,IF(TRIM('[3]Discharge'!M31)="","",IF(COUNT(O6)=0,"",IF(O6=1,(((10^K4)*('[3]Discharge'!M31^N4))/100),((10^K4)*('[3]Discharge'!M31^N4))))))</f>
        <v>0.05295022860673181</v>
      </c>
      <c r="N33" s="53">
        <f>IF('[3]Discharge'!N31=0,0,IF(TRIM('[3]Discharge'!N31)="","",IF(COUNT(O6)=0,"",IF(O6=1,(((10^K4)*('[3]Discharge'!N31^N4))/100),((10^K4)*('[3]Discharge'!N31^N4))))))</f>
        <v>4.383341301978502</v>
      </c>
      <c r="O33" s="117"/>
      <c r="P33" s="118"/>
      <c r="Q33" s="54"/>
    </row>
    <row r="34" spans="2:17" ht="21.75">
      <c r="B34" s="66">
        <v>22</v>
      </c>
      <c r="C34" s="53">
        <f>IF('[3]Discharge'!C32=0,0,IF(TRIM('[3]Discharge'!C32)="","",IF(COUNT(O6)=0,"",IF(O6=1,(((10^K4)*('[3]Discharge'!C32^N4))/100),((10^K4)*('[3]Discharge'!C32^N4))))))</f>
        <v>0.2062863919291458</v>
      </c>
      <c r="D34" s="53">
        <f>IF('[3]Discharge'!D32=0,0,IF(TRIM('[3]Discharge'!D32)="","",IF(COUNT(O6)=0,"",IF(O6=1,(((10^K4)*('[3]Discharge'!D32^N4))/100),((10^K4)*('[3]Discharge'!D32^N4))))))</f>
        <v>0.36566906865906074</v>
      </c>
      <c r="E34" s="53">
        <f>IF('[3]Discharge'!E32=0,0,IF(TRIM('[3]Discharge'!E32)="","",IF(COUNT(O6)=0,"",IF(O6=1,(((10^K4)*('[3]Discharge'!E32^N4))/100),((10^K4)*('[3]Discharge'!E32^N4))))))</f>
        <v>0.23044195626865874</v>
      </c>
      <c r="F34" s="53">
        <f>IF('[3]Discharge'!F32=0,0,IF(TRIM('[3]Discharge'!F32)="","",IF(COUNT(O6)=0,"",IF(O6=1,(((10^K4)*('[3]Discharge'!F32^N4))/100),((10^K4)*('[3]Discharge'!F32^N4))))))</f>
        <v>3649.939357528064</v>
      </c>
      <c r="G34" s="53">
        <f>IF('[3]Discharge'!G32=0,0,IF(TRIM('[3]Discharge'!G32)="","",IF(COUNT(O6)=0,"",IF(O6=1,(((10^K4)*('[3]Discharge'!G32^N4))/100),((10^K4)*('[3]Discharge'!G32^N4))))))</f>
        <v>344.1976809131553</v>
      </c>
      <c r="H34" s="53">
        <f>IF('[3]Discharge'!H32=0,0,IF(TRIM('[3]Discharge'!H32)="","",IF(COUNT(O6)=0,"",IF(O6=1,(((10^K4)*('[3]Discharge'!H32^N4))/100),((10^K4)*('[3]Discharge'!H32^N4))))))</f>
        <v>501.6739093296508</v>
      </c>
      <c r="I34" s="53">
        <f>IF('[3]Discharge'!I32=0,0,IF(TRIM('[3]Discharge'!I32)="","",IF(COUNT(O6)=0,"",IF(O6=1,(((10^K4)*('[3]Discharge'!I32^N4))/100),((10^K4)*('[3]Discharge'!I32^N4))))))</f>
        <v>518.3090095041371</v>
      </c>
      <c r="J34" s="53">
        <f>IF('[3]Discharge'!J32=0,0,IF(TRIM('[3]Discharge'!J32)="","",IF(COUNT(O6)=0,"",IF(O6=1,(((10^K4)*('[3]Discharge'!J32^N4))/100),((10^K4)*('[3]Discharge'!J32^N4))))))</f>
        <v>10.39658272640838</v>
      </c>
      <c r="K34" s="53">
        <f>IF('[3]Discharge'!K32=0,0,IF(TRIM('[3]Discharge'!K32)="","",IF(COUNT(O6)=0,"",IF(O6=1,(((10^K4)*('[3]Discharge'!K32^N4))/100),((10^K4)*('[3]Discharge'!K32^N4))))))</f>
        <v>0.45762343788167115</v>
      </c>
      <c r="L34" s="53">
        <f>IF('[3]Discharge'!L32=0,0,IF(TRIM('[3]Discharge'!L32)="","",IF(COUNT(O6)=0,"",IF(O6=1,(((10^K4)*('[3]Discharge'!L32^N4))/100),((10^K4)*('[3]Discharge'!L32^N4))))))</f>
        <v>0.10150660679697486</v>
      </c>
      <c r="M34" s="53">
        <f>IF('[3]Discharge'!M32=0,0,IF(TRIM('[3]Discharge'!M32)="","",IF(COUNT(O6)=0,"",IF(O6=1,(((10^K4)*('[3]Discharge'!M32^N4))/100),((10^K4)*('[3]Discharge'!M32^N4))))))</f>
        <v>0.03951681552417877</v>
      </c>
      <c r="N34" s="53">
        <f>IF('[3]Discharge'!N32=0,0,IF(TRIM('[3]Discharge'!N32)="","",IF(COUNT(O6)=0,"",IF(O6=1,(((10^K4)*('[3]Discharge'!N32^N4))/100),((10^K4)*('[3]Discharge'!N32^N4))))))</f>
        <v>4.234620986206756</v>
      </c>
      <c r="O34" s="117"/>
      <c r="P34" s="118"/>
      <c r="Q34" s="54"/>
    </row>
    <row r="35" spans="2:17" ht="21.75">
      <c r="B35" s="66">
        <v>23</v>
      </c>
      <c r="C35" s="53">
        <f>IF('[3]Discharge'!C33=0,0,IF(TRIM('[3]Discharge'!C33)="","",IF(COUNT(O6)=0,"",IF(O6=1,(((10^K4)*('[3]Discharge'!C33^N4))/100),((10^K4)*('[3]Discharge'!C33^N4))))))</f>
        <v>0.18315305328899034</v>
      </c>
      <c r="D35" s="53">
        <f>IF('[3]Discharge'!D33=0,0,IF(TRIM('[3]Discharge'!D33)="","",IF(COUNT(O6)=0,"",IF(O6=1,(((10^K4)*('[3]Discharge'!D33^N4))/100),((10^K4)*('[3]Discharge'!D33^N4))))))</f>
        <v>0.28171216510040686</v>
      </c>
      <c r="E35" s="53">
        <f>IF('[3]Discharge'!E33=0,0,IF(TRIM('[3]Discharge'!E33)="","",IF(COUNT(O6)=0,"",IF(O6=1,(((10^K4)*('[3]Discharge'!E33^N4))/100),((10^K4)*('[3]Discharge'!E33^N4))))))</f>
        <v>0.18315305328899034</v>
      </c>
      <c r="F35" s="53">
        <f>IF('[3]Discharge'!F33=0,0,IF(TRIM('[3]Discharge'!F33)="","",IF(COUNT(O6)=0,"",IF(O6=1,(((10^K4)*('[3]Discharge'!F33^N4))/100),((10^K4)*('[3]Discharge'!F33^N4))))))</f>
        <v>614.6074905209816</v>
      </c>
      <c r="G35" s="53">
        <f>IF('[3]Discharge'!G33=0,0,IF(TRIM('[3]Discharge'!G33)="","",IF(COUNT(O6)=0,"",IF(O6=1,(((10^K4)*('[3]Discharge'!G33^N4))/100),((10^K4)*('[3]Discharge'!G33^N4))))))</f>
        <v>297.4062860136606</v>
      </c>
      <c r="H35" s="53">
        <f>IF('[3]Discharge'!H33=0,0,IF(TRIM('[3]Discharge'!H33)="","",IF(COUNT(O6)=0,"",IF(O6=1,(((10^K4)*('[3]Discharge'!H33^N4))/100),((10^K4)*('[3]Discharge'!H33^N4))))))</f>
        <v>518.3090095041371</v>
      </c>
      <c r="I35" s="53">
        <f>IF('[3]Discharge'!I33=0,0,IF(TRIM('[3]Discharge'!I33)="","",IF(COUNT(O6)=0,"",IF(O6=1,(((10^K4)*('[3]Discharge'!I33^N4))/100),((10^K4)*('[3]Discharge'!I33^N4))))))</f>
        <v>4536.233845888253</v>
      </c>
      <c r="J35" s="53">
        <f>IF('[3]Discharge'!J33=0,0,IF(TRIM('[3]Discharge'!J33)="","",IF(COUNT(O6)=0,"",IF(O6=1,(((10^K4)*('[3]Discharge'!J33^N4))/100),((10^K4)*('[3]Discharge'!J33^N4))))))</f>
        <v>5.559101604767002</v>
      </c>
      <c r="K35" s="53">
        <f>IF('[3]Discharge'!K33=0,0,IF(TRIM('[3]Discharge'!K33)="","",IF(COUNT(O6)=0,"",IF(O6=1,(((10^K4)*('[3]Discharge'!K33^N4))/100),((10^K4)*('[3]Discharge'!K33^N4))))))</f>
        <v>0.45762343788167115</v>
      </c>
      <c r="L35" s="53">
        <f>IF('[3]Discharge'!L33=0,0,IF(TRIM('[3]Discharge'!L33)="","",IF(COUNT(O6)=0,"",IF(O6=1,(((10^K4)*('[3]Discharge'!L33^N4))/100),((10^K4)*('[3]Discharge'!L33^N4))))))</f>
        <v>0.05295022860673181</v>
      </c>
      <c r="M35" s="53">
        <f>IF('[3]Discharge'!M33=0,0,IF(TRIM('[3]Discharge'!M33)="","",IF(COUNT(O6)=0,"",IF(O6=1,(((10^K4)*('[3]Discharge'!M33^N4))/100),((10^K4)*('[3]Discharge'!M33^N4))))))</f>
        <v>0.03951681552417877</v>
      </c>
      <c r="N35" s="53">
        <f>IF('[3]Discharge'!N33=0,0,IF(TRIM('[3]Discharge'!N33)="","",IF(COUNT(O6)=0,"",IF(O6=1,(((10^K4)*('[3]Discharge'!N33^N4))/100),((10^K4)*('[3]Discharge'!N33^N4))))))</f>
        <v>4.087843965371823</v>
      </c>
      <c r="O35" s="117"/>
      <c r="P35" s="118"/>
      <c r="Q35" s="54"/>
    </row>
    <row r="36" spans="2:17" ht="21.75">
      <c r="B36" s="66">
        <v>24</v>
      </c>
      <c r="C36" s="53">
        <f>IF('[3]Discharge'!C34=0,0,IF(TRIM('[3]Discharge'!C34)="","",IF(COUNT(O6)=0,"",IF(O6=1,(((10^K4)*('[3]Discharge'!C34^N4))/100),((10^K4)*('[3]Discharge'!C34^N4))))))</f>
        <v>0.18315305328899034</v>
      </c>
      <c r="D36" s="53">
        <f>IF('[3]Discharge'!D34=0,0,IF(TRIM('[3]Discharge'!D34)="","",IF(COUNT(O6)=0,"",IF(O6=1,(((10^K4)*('[3]Discharge'!D34^N4))/100),((10^K4)*('[3]Discharge'!D34^N4))))))</f>
        <v>0.23044195626865874</v>
      </c>
      <c r="E36" s="53">
        <f>IF('[3]Discharge'!E34=0,0,IF(TRIM('[3]Discharge'!E34)="","",IF(COUNT(O6)=0,"",IF(O6=1,(((10^K4)*('[3]Discharge'!E34^N4))/100),((10^K4)*('[3]Discharge'!E34^N4))))))</f>
        <v>0.12020847361604073</v>
      </c>
      <c r="F36" s="53">
        <f>IF('[3]Discharge'!F34=0,0,IF(TRIM('[3]Discharge'!F34)="","",IF(COUNT(O6)=0,"",IF(O6=1,(((10^K4)*('[3]Discharge'!F34^N4))/100),((10^K4)*('[3]Discharge'!F34^N4))))))</f>
        <v>569.4303801560154</v>
      </c>
      <c r="G36" s="53">
        <f>IF('[3]Discharge'!G34=0,0,IF(TRIM('[3]Discharge'!G34)="","",IF(COUNT(O6)=0,"",IF(O6=1,(((10^K4)*('[3]Discharge'!G34^N4))/100),((10^K4)*('[3]Discharge'!G34^N4))))))</f>
        <v>569.4303801560154</v>
      </c>
      <c r="H36" s="53">
        <f>IF('[3]Discharge'!H34=0,0,IF(TRIM('[3]Discharge'!H34)="","",IF(COUNT(O6)=0,"",IF(O6=1,(((10^K4)*('[3]Discharge'!H34^N4))/100),((10^K4)*('[3]Discharge'!H34^N4))))))</f>
        <v>637.4359884866669</v>
      </c>
      <c r="I36" s="53">
        <f>IF('[3]Discharge'!I34=0,0,IF(TRIM('[3]Discharge'!I34)="","",IF(COUNT(O6)=0,"",IF(O6=1,(((10^K4)*('[3]Discharge'!I34^N4))/100),((10^K4)*('[3]Discharge'!I34^N4))))))</f>
        <v>965.7190410365844</v>
      </c>
      <c r="J36" s="53">
        <f>IF('[3]Discharge'!J34=0,0,IF(TRIM('[3]Discharge'!J34)="","",IF(COUNT(O6)=0,"",IF(O6=1,(((10^K4)*('[3]Discharge'!J34^N4))/100),((10^K4)*('[3]Discharge'!J34^N4))))))</f>
        <v>6.661048730178198</v>
      </c>
      <c r="K36" s="53">
        <f>IF('[3]Discharge'!K34=0,0,IF(TRIM('[3]Discharge'!K34)="","",IF(COUNT(O6)=0,"",IF(O6=1,(((10^K4)*('[3]Discharge'!K34^N4))/100),((10^K4)*('[3]Discharge'!K34^N4))))))</f>
        <v>0.45762343788167115</v>
      </c>
      <c r="L36" s="53">
        <f>IF('[3]Discharge'!L34=0,0,IF(TRIM('[3]Discharge'!L34)="","",IF(COUNT(O6)=0,"",IF(O6=1,(((10^K4)*('[3]Discharge'!L34^N4))/100),((10^K4)*('[3]Discharge'!L34^N4))))))</f>
        <v>0.05295022860673181</v>
      </c>
      <c r="M36" s="53">
        <f>IF('[3]Discharge'!M34=0,0,IF(TRIM('[3]Discharge'!M34)="","",IF(COUNT(O6)=0,"",IF(O6=1,(((10^K4)*('[3]Discharge'!M34^N4))/100),((10^K4)*('[3]Discharge'!M34^N4))))))</f>
        <v>0.03951681552417877</v>
      </c>
      <c r="N36" s="53">
        <f>IF('[3]Discharge'!N34=0,0,IF(TRIM('[3]Discharge'!N34)="","",IF(COUNT(O6)=0,"",IF(O6=1,(((10^K4)*('[3]Discharge'!N34^N4))/100),((10^K4)*('[3]Discharge'!N34^N4))))))</f>
        <v>4.087843965371823</v>
      </c>
      <c r="O36" s="117"/>
      <c r="P36" s="118"/>
      <c r="Q36" s="54"/>
    </row>
    <row r="37" spans="2:17" ht="21.75">
      <c r="B37" s="66">
        <v>25</v>
      </c>
      <c r="C37" s="53">
        <f>IF('[3]Discharge'!C35=0,0,IF(TRIM('[3]Discharge'!C35)="","",IF(COUNT(O6)=0,"",IF(O6=1,(((10^K4)*('[3]Discharge'!C35^N4))/100),((10^K4)*('[3]Discharge'!C35^N4))))))</f>
        <v>0.12020847361604073</v>
      </c>
      <c r="D37" s="53">
        <f>IF('[3]Discharge'!D35=0,0,IF(TRIM('[3]Discharge'!D35)="","",IF(COUNT(O6)=0,"",IF(O6=1,(((10^K4)*('[3]Discharge'!D35^N4))/100),((10^K4)*('[3]Discharge'!D35^N4))))))</f>
        <v>0.33677094232759797</v>
      </c>
      <c r="E37" s="53">
        <f>IF('[3]Discharge'!E35=0,0,IF(TRIM('[3]Discharge'!E35)="","",IF(COUNT(O6)=0,"",IF(O6=1,(((10^K4)*('[3]Discharge'!E35^N4))/100),((10^K4)*('[3]Discharge'!E35^N4))))))</f>
        <v>0.12020847361604073</v>
      </c>
      <c r="F37" s="53">
        <f>IF('[3]Discharge'!F35=0,0,IF(TRIM('[3]Discharge'!F35)="","",IF(COUNT(O6)=0,"",IF(O6=1,(((10^K4)*('[3]Discharge'!F35^N4))/100),((10^K4)*('[3]Discharge'!F35^N4))))))</f>
        <v>1609.136023072836</v>
      </c>
      <c r="G37" s="53">
        <f>IF('[3]Discharge'!G35=0,0,IF(TRIM('[3]Discharge'!G35)="","",IF(COUNT(O6)=0,"",IF(O6=1,(((10^K4)*('[3]Discharge'!G35^N4))/100),((10^K4)*('[3]Discharge'!G35^N4))))))</f>
        <v>453.00768831406504</v>
      </c>
      <c r="H37" s="53">
        <f>IF('[3]Discharge'!H35=0,0,IF(TRIM('[3]Discharge'!H35)="","",IF(COUNT(O6)=0,"",IF(O6=1,(((10^K4)*('[3]Discharge'!H35^N4))/100),((10^K4)*('[3]Discharge'!H35^N4))))))</f>
        <v>469.02153352035805</v>
      </c>
      <c r="I37" s="53">
        <f>IF('[3]Discharge'!I35=0,0,IF(TRIM('[3]Discharge'!I35)="","",IF(COUNT(O6)=0,"",IF(O6=1,(((10^K4)*('[3]Discharge'!I35^N4))/100),((10^K4)*('[3]Discharge'!I35^N4))))))</f>
        <v>569.4303801560154</v>
      </c>
      <c r="J37" s="53">
        <f>IF('[3]Discharge'!J35=0,0,IF(TRIM('[3]Discharge'!J35)="","",IF(COUNT(O6)=0,"",IF(O6=1,(((10^K4)*('[3]Discharge'!J35^N4))/100),((10^K4)*('[3]Discharge'!J35^N4))))))</f>
        <v>5.559101604767002</v>
      </c>
      <c r="K37" s="53">
        <f>IF('[3]Discharge'!K35=0,0,IF(TRIM('[3]Discharge'!K35)="","",IF(COUNT(O6)=0,"",IF(O6=1,(((10^K4)*('[3]Discharge'!K35^N4))/100),((10^K4)*('[3]Discharge'!K35^N4))))))</f>
        <v>0.4261117257809295</v>
      </c>
      <c r="L37" s="53">
        <f>IF('[3]Discharge'!L35=0,0,IF(TRIM('[3]Discharge'!L35)="","",IF(COUNT(O6)=0,"",IF(O6=1,(((10^K4)*('[3]Discharge'!L35^N4))/100),((10^K4)*('[3]Discharge'!L35^N4))))))</f>
        <v>0.08402228957531785</v>
      </c>
      <c r="M37" s="53">
        <f>IF('[3]Discharge'!M35=0,0,IF(TRIM('[3]Discharge'!M35)="","",IF(COUNT(O6)=0,"",IF(O6=1,(((10^K4)*('[3]Discharge'!M35^N4))/100),((10^K4)*('[3]Discharge'!M35^N4))))))</f>
        <v>4.997333787320184</v>
      </c>
      <c r="N37" s="53">
        <f>IF('[3]Discharge'!N35=0,0,IF(TRIM('[3]Discharge'!N35)="","",IF(COUNT(O6)=0,"",IF(O6=1,(((10^K4)*('[3]Discharge'!N35^N4))/100),((10^K4)*('[3]Discharge'!N35^N4))))))</f>
        <v>4.686546539118083</v>
      </c>
      <c r="O37" s="117"/>
      <c r="P37" s="118"/>
      <c r="Q37" s="54"/>
    </row>
    <row r="38" spans="2:17" ht="21.75">
      <c r="B38" s="66">
        <v>26</v>
      </c>
      <c r="C38" s="53">
        <f>IF('[3]Discharge'!C36=0,0,IF(TRIM('[3]Discharge'!C36)="","",IF(COUNT(O6)=0,"",IF(O6=1,(((10^K4)*('[3]Discharge'!C36^N4))/100),((10^K4)*('[3]Discharge'!C36^N4))))))</f>
        <v>0.12020847361604073</v>
      </c>
      <c r="D38" s="53">
        <f>IF('[3]Discharge'!D36=0,0,IF(TRIM('[3]Discharge'!D36)="","",IF(COUNT(O6)=0,"",IF(O6=1,(((10^K4)*('[3]Discharge'!D36^N4))/100),((10^K4)*('[3]Discharge'!D36^N4))))))</f>
        <v>0.5231530920459161</v>
      </c>
      <c r="E38" s="53">
        <f>IF('[3]Discharge'!E36=0,0,IF(TRIM('[3]Discharge'!E36)="","",IF(COUNT(O6)=0,"",IF(O6=1,(((10^K4)*('[3]Discharge'!E36^N4))/100),((10^K4)*('[3]Discharge'!E36^N4))))))</f>
        <v>0.28171216510040686</v>
      </c>
      <c r="F38" s="53">
        <f>IF('[3]Discharge'!F36=0,0,IF(TRIM('[3]Discharge'!F36)="","",IF(COUNT(O6)=0,"",IF(O6=1,(((10^K4)*('[3]Discharge'!F36^N4))/100),((10^K4)*('[3]Discharge'!F36^N4))))))</f>
        <v>782.4595927834816</v>
      </c>
      <c r="G38" s="53">
        <f>IF('[3]Discharge'!G36=0,0,IF(TRIM('[3]Discharge'!G36)="","",IF(COUNT(O6)=0,"",IF(O6=1,(((10^K4)*('[3]Discharge'!G36^N4))/100),((10^K4)*('[3]Discharge'!G36^N4))))))</f>
        <v>1506.4098149663962</v>
      </c>
      <c r="H38" s="53">
        <f>IF('[3]Discharge'!H36=0,0,IF(TRIM('[3]Discharge'!H36)="","",IF(COUNT(O6)=0,"",IF(O6=1,(((10^K4)*('[3]Discharge'!H36^N4))/100),((10^K4)*('[3]Discharge'!H36^N4))))))</f>
        <v>393.52072357946884</v>
      </c>
      <c r="I38" s="53">
        <f>IF('[3]Discharge'!I36=0,0,IF(TRIM('[3]Discharge'!I36)="","",IF(COUNT(O6)=0,"",IF(O6=1,(((10^K4)*('[3]Discharge'!I36^N4))/100),((10^K4)*('[3]Discharge'!I36^N4))))))</f>
        <v>485.24418729206417</v>
      </c>
      <c r="J38" s="53">
        <f>IF('[3]Discharge'!J36=0,0,IF(TRIM('[3]Discharge'!J36)="","",IF(COUNT(O6)=0,"",IF(O6=1,(((10^K4)*('[3]Discharge'!J36^N4))/100),((10^K4)*('[3]Discharge'!J36^N4))))))</f>
        <v>2.7309731908609076</v>
      </c>
      <c r="K38" s="53">
        <f>IF('[3]Discharge'!K36=0,0,IF(TRIM('[3]Discharge'!K36)="","",IF(COUNT(O6)=0,"",IF(O6=1,(((10^K4)*('[3]Discharge'!K36^N4))/100),((10^K4)*('[3]Discharge'!K36^N4))))))</f>
        <v>0.39545498148154024</v>
      </c>
      <c r="L38" s="53">
        <f>IF('[3]Discharge'!L36=0,0,IF(TRIM('[3]Discharge'!L36)="","",IF(COUNT(O6)=0,"",IF(O6=1,(((10^K4)*('[3]Discharge'!L36^N4))/100),((10^K4)*('[3]Discharge'!L36^N4))))))</f>
        <v>0.08402228957531785</v>
      </c>
      <c r="M38" s="53">
        <f>IF('[3]Discharge'!M36=0,0,IF(TRIM('[3]Discharge'!M36)="","",IF(COUNT(O6)=0,"",IF(O6=1,(((10^K4)*('[3]Discharge'!M36^N4))/100),((10^K4)*('[3]Discharge'!M36^N4))))))</f>
        <v>7.015034439912886</v>
      </c>
      <c r="N38" s="53">
        <f>IF('[3]Discharge'!N36=0,0,IF(TRIM('[3]Discharge'!N36)="","",IF(COUNT(O6)=0,"",IF(O6=1,(((10^K4)*('[3]Discharge'!N36^N4))/100),((10^K4)*('[3]Discharge'!N36^N4))))))</f>
        <v>4.840999999544211</v>
      </c>
      <c r="O38" s="117"/>
      <c r="P38" s="118"/>
      <c r="Q38" s="54"/>
    </row>
    <row r="39" spans="2:17" ht="21.75">
      <c r="B39" s="66">
        <v>27</v>
      </c>
      <c r="C39" s="53">
        <f>IF('[3]Discharge'!C37=0,0,IF(TRIM('[3]Discharge'!C37)="","",IF(COUNT(O6)=0,"",IF(O6=1,(((10^K4)*('[3]Discharge'!C37^N4))/100),((10^K4)*('[3]Discharge'!C37^N4))))))</f>
        <v>0.12020847361604073</v>
      </c>
      <c r="D39" s="53">
        <f>IF('[3]Discharge'!D37=0,0,IF(TRIM('[3]Discharge'!D37)="","",IF(COUNT(O6)=0,"",IF(O6=1,(((10^K4)*('[3]Discharge'!D37^N4))/100),((10^K4)*('[3]Discharge'!D37^N4))))))</f>
        <v>17.160245049779924</v>
      </c>
      <c r="E39" s="53">
        <f>IF('[3]Discharge'!E37=0,0,IF(TRIM('[3]Discharge'!E37)="","",IF(COUNT(O6)=0,"",IF(O6=1,(((10^K4)*('[3]Discharge'!E37^N4))/100),((10^K4)*('[3]Discharge'!E37^N4))))))</f>
        <v>17.160245049779924</v>
      </c>
      <c r="F39" s="53">
        <f>IF('[3]Discharge'!F37=0,0,IF(TRIM('[3]Discharge'!F37)="","",IF(COUNT(O6)=0,"",IF(O6=1,(((10^K4)*('[3]Discharge'!F37^N4))/100),((10^K4)*('[3]Discharge'!F37^N4))))))</f>
        <v>993.319297809445</v>
      </c>
      <c r="G39" s="53">
        <f>IF('[3]Discharge'!G37=0,0,IF(TRIM('[3]Discharge'!G37)="","",IF(COUNT(O6)=0,"",IF(O6=1,(((10^K4)*('[3]Discharge'!G37^N4))/100),((10^K4)*('[3]Discharge'!G37^N4))))))</f>
        <v>685.032265338742</v>
      </c>
      <c r="H39" s="53">
        <f>IF('[3]Discharge'!H37=0,0,IF(TRIM('[3]Discharge'!H37)="","",IF(COUNT(O6)=0,"",IF(O6=1,(((10^K4)*('[3]Discharge'!H37^N4))/100),((10^K4)*('[3]Discharge'!H37^N4))))))</f>
        <v>393.52072357946884</v>
      </c>
      <c r="I39" s="53">
        <f>IF('[3]Discharge'!I37=0,0,IF(TRIM('[3]Discharge'!I37)="","",IF(COUNT(O6)=0,"",IF(O6=1,(((10^K4)*('[3]Discharge'!I37^N4))/100),((10^K4)*('[3]Discharge'!I37^N4))))))</f>
        <v>421.6136515221915</v>
      </c>
      <c r="J39" s="53">
        <f>IF('[3]Discharge'!J37=0,0,IF(TRIM('[3]Discharge'!J37)="","",IF(COUNT(O6)=0,"",IF(O6=1,(((10^K4)*('[3]Discharge'!J37^N4))/100),((10^K4)*('[3]Discharge'!J37^N4))))))</f>
        <v>2.365124140218101</v>
      </c>
      <c r="K39" s="53">
        <f>IF('[3]Discharge'!K37=0,0,IF(TRIM('[3]Discharge'!K37)="","",IF(COUNT(O6)=0,"",IF(O6=1,(((10^K4)*('[3]Discharge'!K37^N4))/100),((10^K4)*('[3]Discharge'!K37^N4))))))</f>
        <v>0.45762343788167115</v>
      </c>
      <c r="L39" s="53">
        <f>IF('[3]Discharge'!L37=0,0,IF(TRIM('[3]Discharge'!L37)="","",IF(COUNT(O6)=0,"",IF(O6=1,(((10^K4)*('[3]Discharge'!L37^N4))/100),((10^K4)*('[3]Discharge'!L37^N4))))))</f>
        <v>0.06781369939901398</v>
      </c>
      <c r="M39" s="53">
        <f>IF('[3]Discharge'!M37=0,0,IF(TRIM('[3]Discharge'!M37)="","",IF(COUNT(O6)=0,"",IF(O6=1,(((10^K4)*('[3]Discharge'!M37^N4))/100),((10^K4)*('[3]Discharge'!M37^N4))))))</f>
        <v>9.781770251795333</v>
      </c>
      <c r="N39" s="53">
        <f>IF('[3]Discharge'!N37=0,0,IF(TRIM('[3]Discharge'!N37)="","",IF(COUNT(O6)=0,"",IF(O6=1,(((10^K4)*('[3]Discharge'!N37^N4))/100),((10^K4)*('[3]Discharge'!N37^N4))))))</f>
        <v>4.686546539118083</v>
      </c>
      <c r="O39" s="117"/>
      <c r="P39" s="118"/>
      <c r="Q39" s="54"/>
    </row>
    <row r="40" spans="2:17" ht="21.75">
      <c r="B40" s="66">
        <v>28</v>
      </c>
      <c r="C40" s="53">
        <f>IF('[3]Discharge'!C38=0,0,IF(TRIM('[3]Discharge'!C38)="","",IF(COUNT(O6)=0,"",IF(O6=1,(((10^K4)*('[3]Discharge'!C38^N4))/100),((10^K4)*('[3]Discharge'!C38^N4))))))</f>
        <v>0.14007813221353044</v>
      </c>
      <c r="D40" s="53">
        <f>IF('[3]Discharge'!D38=0,0,IF(TRIM('[3]Discharge'!D38)="","",IF(COUNT(O6)=0,"",IF(O6=1,(((10^K4)*('[3]Discharge'!D38^N4))/100),((10^K4)*('[3]Discharge'!D38^N4))))))</f>
        <v>0.8569564352944846</v>
      </c>
      <c r="E40" s="53">
        <f>IF('[3]Discharge'!E38=0,0,IF(TRIM('[3]Discharge'!E38)="","",IF(COUNT(O6)=0,"",IF(O6=1,(((10^K4)*('[3]Discharge'!E38^N4))/100),((10^K4)*('[3]Discharge'!E38^N4))))))</f>
        <v>1.2492574665378504</v>
      </c>
      <c r="F40" s="53">
        <f>IF('[3]Discharge'!F38=0,0,IF(TRIM('[3]Discharge'!F38)="","",IF(COUNT(O6)=0,"",IF(O6=1,(((10^K4)*('[3]Discharge'!F38^N4))/100),((10^K4)*('[3]Discharge'!F38^N4))))))</f>
        <v>1988.3796756954116</v>
      </c>
      <c r="G40" s="53">
        <f>IF('[3]Discharge'!G38=0,0,IF(TRIM('[3]Discharge'!G38)="","",IF(COUNT(O6)=0,"",IF(O6=1,(((10^K4)*('[3]Discharge'!G38^N4))/100),((10^K4)*('[3]Discharge'!G38^N4))))))</f>
        <v>453.00768831406504</v>
      </c>
      <c r="H40" s="53">
        <f>IF('[3]Discharge'!H38=0,0,IF(TRIM('[3]Discharge'!H38)="","",IF(COUNT(O6)=0,"",IF(O6=1,(((10^K4)*('[3]Discharge'!H38^N4))/100),((10^K4)*('[3]Discharge'!H38^N4))))))</f>
        <v>368.54810889584724</v>
      </c>
      <c r="I40" s="53">
        <f>IF('[3]Discharge'!I38=0,0,IF(TRIM('[3]Discharge'!I38)="","",IF(COUNT(O6)=0,"",IF(O6=1,(((10^K4)*('[3]Discharge'!I38^N4))/100),((10^K4)*('[3]Discharge'!I38^N4))))))</f>
        <v>380.9572788629781</v>
      </c>
      <c r="J40" s="53">
        <f>IF('[3]Discharge'!J38=0,0,IF(TRIM('[3]Discharge'!J38)="","",IF(COUNT(O6)=0,"",IF(O6=1,(((10^K4)*('[3]Discharge'!J38^N4))/100),((10^K4)*('[3]Discharge'!J38^N4))))))</f>
        <v>2.365124140218101</v>
      </c>
      <c r="K40" s="53">
        <f>IF('[3]Discharge'!K38=0,0,IF(TRIM('[3]Discharge'!K38)="","",IF(COUNT(O6)=0,"",IF(O6=1,(((10^K4)*('[3]Discharge'!K38^N4))/100),((10^K4)*('[3]Discharge'!K38^N4))))))</f>
        <v>7.836475515945755</v>
      </c>
      <c r="L40" s="53">
        <f>IF('[3]Discharge'!L38=0,0,IF(TRIM('[3]Discharge'!L38)="","",IF(COUNT(O6)=0,"",IF(O6=1,(((10^K4)*('[3]Discharge'!L38^N4))/100),((10^K4)*('[3]Discharge'!L38^N4))))))</f>
        <v>0.08402228957531785</v>
      </c>
      <c r="M40" s="53">
        <f>IF('[3]Discharge'!M38=0,0,IF(TRIM('[3]Discharge'!M38)="","",IF(COUNT(O6)=0,"",IF(O6=1,(((10^K4)*('[3]Discharge'!M38^N4))/100),((10^K4)*('[3]Discharge'!M38^N4))))))</f>
        <v>16.169781053409704</v>
      </c>
      <c r="N40" s="53">
        <f>IF('[3]Discharge'!N38=0,0,IF(TRIM('[3]Discharge'!N38)="","",IF(COUNT(O6)=0,"",IF(O6=1,(((10^K4)*('[3]Discharge'!N38^N4))/100),((10^K4)*('[3]Discharge'!N38^N4))))))</f>
        <v>4.997333787320184</v>
      </c>
      <c r="O40" s="117"/>
      <c r="P40" s="118"/>
      <c r="Q40" s="54"/>
    </row>
    <row r="41" spans="2:17" ht="21.75">
      <c r="B41" s="66">
        <v>29</v>
      </c>
      <c r="C41" s="53">
        <f>IF('[3]Discharge'!C39=0,0,IF(TRIM('[3]Discharge'!C39)="","",IF(COUNT(O6)=0,"",IF(O6=1,(((10^K4)*('[3]Discharge'!C39^N4))/100),((10^K4)*('[3]Discharge'!C39^N4))))))</f>
        <v>0.28171216510040686</v>
      </c>
      <c r="D41" s="53">
        <f>IF('[3]Discharge'!D39=0,0,IF(TRIM('[3]Discharge'!D39)="","",IF(COUNT(O6)=0,"",IF(O6=1,(((10^K4)*('[3]Discharge'!D39^N4))/100),((10^K4)*('[3]Discharge'!D39^N4))))))</f>
        <v>0.48997523011592337</v>
      </c>
      <c r="E41" s="53">
        <f>IF('[3]Discharge'!E39=0,0,IF(TRIM('[3]Discharge'!E39)="","",IF(COUNT(O6)=0,"",IF(O6=1,(((10^K4)*('[3]Discharge'!E39^N4))/100),((10^K4)*('[3]Discharge'!E39^N4))))))</f>
        <v>0.8569564352944846</v>
      </c>
      <c r="F41" s="53">
        <f>IF('[3]Discharge'!F39=0,0,IF(TRIM('[3]Discharge'!F39)="","",IF(COUNT(O6)=0,"",IF(O6=1,(((10^K4)*('[3]Discharge'!F39^N4))/100),((10^K4)*('[3]Discharge'!F39^N4))))))</f>
        <v>885.798802295778</v>
      </c>
      <c r="G41" s="53">
        <f>IF('[3]Discharge'!G39=0,0,IF(TRIM('[3]Discharge'!G39)="","",IF(COUNT(O6)=0,"",IF(O6=1,(((10^K4)*('[3]Discharge'!G39^N4))/100),((10^K4)*('[3]Discharge'!G39^N4))))))</f>
        <v>380.9572788629781</v>
      </c>
      <c r="H41" s="53">
        <f>IF('[3]Discharge'!H39=0,0,IF(TRIM('[3]Discharge'!H39)="","",IF(COUNT(O6)=0,"",IF(O6=1,(((10^K4)*('[3]Discharge'!H39^N4))/100),((10^K4)*('[3]Discharge'!H39^N4))))))</f>
        <v>2478.1885596104025</v>
      </c>
      <c r="I41" s="53">
        <f>IF('[3]Discharge'!I39=0,0,IF(TRIM('[3]Discharge'!I39)="","",IF(COUNT(O6)=0,"",IF(O6=1,(((10^K4)*('[3]Discharge'!I39^N4))/100),((10^K4)*('[3]Discharge'!I39^N4))))))</f>
        <v>368.54810889584724</v>
      </c>
      <c r="J41" s="53">
        <f>IF('[3]Discharge'!J39=0,0,IF(TRIM('[3]Discharge'!J39)="","",IF(COUNT(O6)=0,"",IF(O6=1,(((10^K4)*('[3]Discharge'!J39^N4))/100),((10^K4)*('[3]Discharge'!J39^N4))))))</f>
        <v>2.189724450780251</v>
      </c>
      <c r="K41" s="53">
        <f>IF('[3]Discharge'!K39=0,0,IF(TRIM('[3]Discharge'!K39)="","",IF(COUNT(O6)=0,"",IF(O6=1,(((10^K4)*('[3]Discharge'!K39^N4))/100),((10^K4)*('[3]Discharge'!K39^N4))))))</f>
        <v>13.220286321603965</v>
      </c>
      <c r="L41" s="53">
        <f>IF('[3]Discharge'!L39=0,0,IF(TRIM('[3]Discharge'!L39)="","",IF(COUNT(O6)=0,"",IF(O6=1,(((10^K4)*('[3]Discharge'!L39^N4))/100),((10^K4)*('[3]Discharge'!L39^N4))))))</f>
        <v>0.14007813221353044</v>
      </c>
      <c r="M41" s="53">
        <f>IF('[3]Discharge'!M39=0,0,IF(TRIM('[3]Discharge'!M39)="","",IF(COUNT(O6)=0,"",IF(O6=1,(((10^K4)*('[3]Discharge'!M39^N4))/100),((10^K4)*('[3]Discharge'!M39^N4))))))</f>
      </c>
      <c r="N41" s="53">
        <f>IF('[3]Discharge'!N39=0,0,IF(TRIM('[3]Discharge'!N39)="","",IF(COUNT(O6)=0,"",IF(O6=1,(((10^K4)*('[3]Discharge'!N39^N4))/100),((10^K4)*('[3]Discharge'!N39^N4))))))</f>
        <v>5.155533250497055</v>
      </c>
      <c r="O41" s="117"/>
      <c r="P41" s="118"/>
      <c r="Q41" s="54"/>
    </row>
    <row r="42" spans="2:17" ht="21.75">
      <c r="B42" s="66">
        <v>30</v>
      </c>
      <c r="C42" s="53">
        <f>IF('[3]Discharge'!C40=0,0,IF(TRIM('[3]Discharge'!C40)="","",IF(COUNT(O6)=0,"",IF(O6=1,(((10^K4)*('[3]Discharge'!C40^N4))/100),((10^K4)*('[3]Discharge'!C40^N4))))))</f>
        <v>0.18315305328899034</v>
      </c>
      <c r="D42" s="53">
        <f>IF('[3]Discharge'!D40=0,0,IF(TRIM('[3]Discharge'!D40)="","",IF(COUNT(O6)=0,"",IF(O6=1,(((10^K4)*('[3]Discharge'!D40^N4))/100),((10^K4)*('[3]Discharge'!D40^N4))))))</f>
        <v>0.48997523011592337</v>
      </c>
      <c r="E42" s="53">
        <f>IF('[3]Discharge'!E40=0,0,IF(TRIM('[3]Discharge'!E40)="","",IF(COUNT(O6)=0,"",IF(O6=1,(((10^K4)*('[3]Discharge'!E40^N4))/100),((10^K4)*('[3]Discharge'!E40^N4))))))</f>
        <v>1.0244428959784595</v>
      </c>
      <c r="F42" s="53">
        <f>IF('[3]Discharge'!F40=0,0,IF(TRIM('[3]Discharge'!F40)="","",IF(COUNT(O6)=0,"",IF(O6=1,(((10^K4)*('[3]Discharge'!F40^N4))/100),((10^K4)*('[3]Discharge'!F40^N4))))))</f>
        <v>569.4303801560154</v>
      </c>
      <c r="G42" s="53">
        <f>IF('[3]Discharge'!G40=0,0,IF(TRIM('[3]Discharge'!G40)="","",IF(COUNT(O6)=0,"",IF(O6=1,(((10^K4)*('[3]Discharge'!G40^N4))/100),((10^K4)*('[3]Discharge'!G40^N4))))))</f>
        <v>1308.7274933830004</v>
      </c>
      <c r="H42" s="53">
        <f>IF('[3]Discharge'!H40=0,0,IF(TRIM('[3]Discharge'!H40)="","",IF(COUNT(O6)=0,"",IF(O6=1,(((10^K4)*('[3]Discharge'!H40^N4))/100),((10^K4)*('[3]Discharge'!H40^N4))))))</f>
        <v>938.4129766003367</v>
      </c>
      <c r="I42" s="53">
        <f>IF('[3]Discharge'!I40=0,0,IF(TRIM('[3]Discharge'!I40)="","",IF(COUNT(O6)=0,"",IF(O6=1,(((10^K4)*('[3]Discharge'!I40^N4))/100),((10^K4)*('[3]Discharge'!I40^N4))))))</f>
        <v>344.1976809131553</v>
      </c>
      <c r="J42" s="53">
        <f>IF('[3]Discharge'!J40=0,0,IF(TRIM('[3]Discharge'!J40)="","",IF(COUNT(O6)=0,"",IF(O6=1,(((10^K4)*('[3]Discharge'!J40^N4))/100),((10^K4)*('[3]Discharge'!J40^N4))))))</f>
        <v>1.8544588429876543</v>
      </c>
      <c r="K42" s="53">
        <f>IF('[3]Discharge'!K40=0,0,IF(TRIM('[3]Discharge'!K40)="","",IF(COUNT(O6)=0,"",IF(O6=1,(((10^K4)*('[3]Discharge'!K40^N4))/100),((10^K4)*('[3]Discharge'!K40^N4))))))</f>
        <v>4.533988472650901</v>
      </c>
      <c r="L42" s="53">
        <f>IF('[3]Discharge'!L40=0,0,IF(TRIM('[3]Discharge'!L40)="","",IF(COUNT(O6)=0,"",IF(O6=1,(((10^K4)*('[3]Discharge'!L40^N4))/100),((10^K4)*('[3]Discharge'!L40^N4))))))</f>
        <v>0.14007813221353044</v>
      </c>
      <c r="M42" s="53"/>
      <c r="N42" s="53">
        <f>IF('[3]Discharge'!N40=0,0,IF(TRIM('[3]Discharge'!N40)="","",IF(COUNT(O6)=0,"",IF(O6=1,(((10^K4)*('[3]Discharge'!N40^N4))/100),((10^K4)*('[3]Discharge'!N40^N4))))))</f>
        <v>5.155533250497055</v>
      </c>
      <c r="O42" s="117"/>
      <c r="P42" s="118"/>
      <c r="Q42" s="54"/>
    </row>
    <row r="43" spans="2:17" ht="21.75">
      <c r="B43" s="66">
        <v>31</v>
      </c>
      <c r="C43" s="53"/>
      <c r="D43" s="53">
        <f>IF('[3]Discharge'!D41=0,0,IF(TRIM('[3]Discharge'!D41)="","",IF(COUNT(O6)=0,"",IF(O6=1,(((10^K4)*('[3]Discharge'!D41^N4))/100),((10^K4)*('[3]Discharge'!D41^N4))))))</f>
        <v>0.45762343788167115</v>
      </c>
      <c r="E43" s="53"/>
      <c r="F43" s="53">
        <f>IF('[3]Discharge'!F41=0,0,IF(TRIM('[3]Discharge'!F41)="","",IF(COUNT(O6)=0,"",IF(O6=1,(((10^K4)*('[3]Discharge'!F41^N4))/100),((10^K4)*('[3]Discharge'!F41^N4))))))</f>
        <v>315.58821793457446</v>
      </c>
      <c r="G43" s="53">
        <f>IF('[3]Discharge'!G41=0,0,IF(TRIM('[3]Discharge'!G41)="","",IF(COUNT(O6)=0,"",IF(O6=1,(((10^K4)*('[3]Discharge'!G41^N4))/100),((10^K4)*('[3]Discharge'!G41^N4))))))</f>
        <v>993.319297809445</v>
      </c>
      <c r="H43" s="53"/>
      <c r="I43" s="53">
        <f>IF('[3]Discharge'!I41=0,0,IF(TRIM('[3]Discharge'!I41)="","",IF(COUNT(O6)=0,"",IF(O6=1,(((10^K4)*('[3]Discharge'!I41^N4))/100),((10^K4)*('[3]Discharge'!I41^N4))))))</f>
        <v>332.25906185309987</v>
      </c>
      <c r="J43" s="53"/>
      <c r="K43" s="53">
        <f>IF('[3]Discharge'!K41=0,0,IF(TRIM('[3]Discharge'!K41)="","",IF(COUNT(O6)=0,"",IF(O6=1,(((10^K4)*('[3]Discharge'!K41^N4))/100),((10^K4)*('[3]Discharge'!K41^N4))))))</f>
        <v>2.189724450780251</v>
      </c>
      <c r="L43" s="53">
        <f>IF(TRIM('[3]Discharge'!L41)="","",IF(COUNT(O6)=0,"",IF(O6=1,(((10^K4)*('[3]Discharge'!L41^N4))/100),((10^K4)*('[3]Discharge'!L41^N4)))))</f>
        <v>0.08402228957531785</v>
      </c>
      <c r="M43" s="53"/>
      <c r="N43" s="55">
        <f>IF('[3]Discharge'!N41=0,0,IF(TRIM('[3]Discharge'!N41)="","",IF(COUNT(O6)=0,"",IF(O6=1,(((10^K4)*('[3]Discharge'!N41^N4))/100),((10^K4)*('[3]Discharge'!N41^N4))))))</f>
        <v>5.155533250497055</v>
      </c>
      <c r="O43" s="117"/>
      <c r="P43" s="118"/>
      <c r="Q43" s="54"/>
    </row>
    <row r="44" spans="2:17" ht="2.25" customHeight="1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54"/>
    </row>
    <row r="45" spans="2:17" ht="21.75">
      <c r="B45" s="32" t="s">
        <v>88</v>
      </c>
      <c r="C45" s="53">
        <f>IF(COUNT(C11:C43)=0,"",SUM(C11:C43))</f>
        <v>6.612382410047589</v>
      </c>
      <c r="D45" s="53">
        <f aca="true" t="shared" si="0" ref="D45:M45">IF(COUNT(D11:D43)=0,"",SUM(D11:D43))</f>
        <v>25.071424440596147</v>
      </c>
      <c r="E45" s="53">
        <f t="shared" si="0"/>
        <v>1160.097006777943</v>
      </c>
      <c r="F45" s="53">
        <f t="shared" si="0"/>
        <v>34937.2590231576</v>
      </c>
      <c r="G45" s="53">
        <f t="shared" si="0"/>
        <v>9166.337176998593</v>
      </c>
      <c r="H45" s="53">
        <f t="shared" si="0"/>
        <v>30133.353901791597</v>
      </c>
      <c r="I45" s="53">
        <f t="shared" si="0"/>
        <v>30685.55170942512</v>
      </c>
      <c r="J45" s="53">
        <f t="shared" si="0"/>
        <v>851.4470435087208</v>
      </c>
      <c r="K45" s="53">
        <f t="shared" si="0"/>
        <v>42.79573901867405</v>
      </c>
      <c r="L45" s="53">
        <f t="shared" si="0"/>
        <v>14.5075877271554</v>
      </c>
      <c r="M45" s="53">
        <f t="shared" si="0"/>
        <v>39.3203129579875</v>
      </c>
      <c r="N45" s="53">
        <f>IF(COUNT(N11:N43)=0,"",SUM(N11:N43))</f>
        <v>204.20571800168003</v>
      </c>
      <c r="O45" s="117">
        <f>IF(COUNT(C45:N45)=0,"",SUM(C45:N45))</f>
        <v>107266.55902621575</v>
      </c>
      <c r="P45" s="118"/>
      <c r="Q45" s="58" t="s">
        <v>89</v>
      </c>
    </row>
    <row r="46" spans="2:17" ht="21.75">
      <c r="B46" s="32" t="s">
        <v>90</v>
      </c>
      <c r="C46" s="53">
        <f>IF(COUNT(C11:C43)=0,"",AVERAGE(C11:C43))</f>
        <v>0.2204127470015863</v>
      </c>
      <c r="D46" s="53">
        <f aca="true" t="shared" si="1" ref="D46:N46">IF(COUNT(D11:D43)=0,"",AVERAGE(D11:D43))</f>
        <v>0.8087556271160047</v>
      </c>
      <c r="E46" s="53">
        <f t="shared" si="1"/>
        <v>38.669900225931436</v>
      </c>
      <c r="F46" s="53">
        <f t="shared" si="1"/>
        <v>1127.008355585729</v>
      </c>
      <c r="G46" s="53">
        <f t="shared" si="1"/>
        <v>295.6882960322127</v>
      </c>
      <c r="H46" s="53">
        <f t="shared" si="1"/>
        <v>1004.4451300597199</v>
      </c>
      <c r="I46" s="53">
        <f t="shared" si="1"/>
        <v>989.856506755649</v>
      </c>
      <c r="J46" s="53">
        <f t="shared" si="1"/>
        <v>28.381568116957357</v>
      </c>
      <c r="K46" s="53">
        <f t="shared" si="1"/>
        <v>1.380507710279808</v>
      </c>
      <c r="L46" s="53">
        <f t="shared" si="1"/>
        <v>0.46798670087598065</v>
      </c>
      <c r="M46" s="53">
        <f t="shared" si="1"/>
        <v>1.4042968913566962</v>
      </c>
      <c r="N46" s="53">
        <f t="shared" si="1"/>
        <v>6.587281225860646</v>
      </c>
      <c r="O46" s="117">
        <f>IF(COUNT(C46:N46)=0,"",SUM(C46:N46))</f>
        <v>3494.9189976786897</v>
      </c>
      <c r="P46" s="118"/>
      <c r="Q46" s="54"/>
    </row>
    <row r="47" spans="2:17" ht="21.75">
      <c r="B47" s="32" t="s">
        <v>91</v>
      </c>
      <c r="C47" s="53">
        <f>IF(COUNT(C11:C43)=0,"",MAX(C11:C43))</f>
        <v>2.0194681694132703</v>
      </c>
      <c r="D47" s="53">
        <f aca="true" t="shared" si="2" ref="D47:N47">IF(COUNT(D11:D43)=0,"",MAX(D11:D43))</f>
        <v>17.160245049779924</v>
      </c>
      <c r="E47" s="53">
        <f t="shared" si="2"/>
        <v>807.9740823958725</v>
      </c>
      <c r="F47" s="53">
        <f t="shared" si="2"/>
        <v>14666.236582625439</v>
      </c>
      <c r="G47" s="53">
        <f t="shared" si="2"/>
        <v>1506.4098149663962</v>
      </c>
      <c r="H47" s="53">
        <f t="shared" si="2"/>
        <v>6031.443952575278</v>
      </c>
      <c r="I47" s="53">
        <f t="shared" si="2"/>
        <v>4536.233845888253</v>
      </c>
      <c r="J47" s="53">
        <f t="shared" si="2"/>
        <v>308.8619175860257</v>
      </c>
      <c r="K47" s="53">
        <f t="shared" si="2"/>
        <v>13.220286321603965</v>
      </c>
      <c r="L47" s="53">
        <f t="shared" si="2"/>
        <v>1.5406351104943639</v>
      </c>
      <c r="M47" s="53">
        <f t="shared" si="2"/>
        <v>16.169781053409704</v>
      </c>
      <c r="N47" s="53">
        <f t="shared" si="2"/>
        <v>14.72611628749296</v>
      </c>
      <c r="O47" s="117">
        <f>IF(COUNT(C47:N47)=0,"",MAX(C47:N47))</f>
        <v>14666.236582625439</v>
      </c>
      <c r="P47" s="118"/>
      <c r="Q47" s="54"/>
    </row>
    <row r="48" spans="2:17" ht="21.75">
      <c r="B48" s="32" t="s">
        <v>92</v>
      </c>
      <c r="C48" s="53">
        <f>IF(COUNT(C11:C43)=0,"",MIN(C11:C43))</f>
        <v>0.009080049699699128</v>
      </c>
      <c r="D48" s="53">
        <f aca="true" t="shared" si="3" ref="D48:N48">IF(COUNT(D11:D43)=0,"",MIN(D11:D43))</f>
        <v>0.03951681552417877</v>
      </c>
      <c r="E48" s="53">
        <f t="shared" si="3"/>
        <v>0.12020847361604073</v>
      </c>
      <c r="F48" s="53">
        <f t="shared" si="3"/>
        <v>0.3087787845035766</v>
      </c>
      <c r="G48" s="53">
        <f t="shared" si="3"/>
        <v>3.5896774004588385</v>
      </c>
      <c r="H48" s="53">
        <f t="shared" si="3"/>
        <v>368.54810889584724</v>
      </c>
      <c r="I48" s="53">
        <f t="shared" si="3"/>
        <v>332.25906185309987</v>
      </c>
      <c r="J48" s="53">
        <f t="shared" si="3"/>
        <v>1.3920710520062576</v>
      </c>
      <c r="K48" s="53">
        <f t="shared" si="3"/>
        <v>0.33677094232759797</v>
      </c>
      <c r="L48" s="53">
        <f t="shared" si="3"/>
        <v>0.05295022860673181</v>
      </c>
      <c r="M48" s="53">
        <f t="shared" si="3"/>
        <v>0.03951681552417877</v>
      </c>
      <c r="N48" s="53">
        <f t="shared" si="3"/>
        <v>4.087843965371823</v>
      </c>
      <c r="O48" s="117">
        <f>IF(COUNT(C48:N48)=0,"",MIN(C48:N48))</f>
        <v>0.009080049699699128</v>
      </c>
      <c r="P48" s="118"/>
      <c r="Q48" s="54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A18" sqref="AA18"/>
    </sheetView>
  </sheetViews>
  <sheetFormatPr defaultColWidth="9.140625" defaultRowHeight="21.75"/>
  <cols>
    <col min="1" max="1" width="7.421875" style="1" customWidth="1"/>
    <col min="2" max="2" width="8.28125" style="1" customWidth="1"/>
    <col min="3" max="12" width="9.140625" style="1" customWidth="1"/>
    <col min="13" max="13" width="9.7109375" style="1" customWidth="1"/>
    <col min="14" max="15" width="9.140625" style="1" customWidth="1"/>
    <col min="16" max="16" width="3.00390625" style="1" customWidth="1"/>
    <col min="17" max="17" width="8.140625" style="1" customWidth="1"/>
    <col min="18" max="18" width="6.7109375" style="1" hidden="1" customWidth="1"/>
    <col min="19" max="19" width="7.28125" style="1" hidden="1" customWidth="1"/>
    <col min="20" max="26" width="0" style="1" hidden="1" customWidth="1"/>
    <col min="27" max="16384" width="9.140625" style="1" customWidth="1"/>
  </cols>
  <sheetData>
    <row r="1" spans="1:25" ht="16.5" customHeight="1">
      <c r="A1" s="112" t="s">
        <v>60</v>
      </c>
      <c r="B1" s="115"/>
      <c r="C1" s="116" t="str">
        <f>'[4]c-form'!AG4</f>
        <v>Ban Mang,  Chiang Muan, Phayao,Y.24</v>
      </c>
      <c r="D1" s="116"/>
      <c r="E1" s="116"/>
      <c r="F1" s="116"/>
      <c r="G1" s="116"/>
      <c r="H1" s="116"/>
      <c r="I1" s="116"/>
      <c r="J1" s="116"/>
      <c r="K1" s="33"/>
      <c r="M1" s="112" t="s">
        <v>61</v>
      </c>
      <c r="N1" s="115"/>
      <c r="Y1" s="54" t="str">
        <f>name</f>
        <v>Y.1C</v>
      </c>
    </row>
    <row r="2" spans="1:25" ht="16.5" customHeight="1">
      <c r="A2" s="112" t="s">
        <v>62</v>
      </c>
      <c r="B2" s="115"/>
      <c r="C2" s="116" t="str">
        <f>'[4]c-form'!AG3</f>
        <v>Nam Pi</v>
      </c>
      <c r="D2" s="116"/>
      <c r="E2" s="116"/>
      <c r="F2" s="116"/>
      <c r="G2" s="116"/>
      <c r="H2" s="34"/>
      <c r="I2" s="34"/>
      <c r="J2" s="34"/>
      <c r="K2" s="33"/>
      <c r="M2" s="35" t="s">
        <v>63</v>
      </c>
      <c r="N2" s="36"/>
      <c r="Y2" s="54">
        <f>FIND(".",Y1)</f>
        <v>2</v>
      </c>
    </row>
    <row r="3" spans="1:25" ht="16.5" customHeight="1">
      <c r="A3" s="32" t="s">
        <v>64</v>
      </c>
      <c r="B3" s="32"/>
      <c r="C3" s="116" t="str">
        <f>'[4]c-form'!AH3</f>
        <v>Yom</v>
      </c>
      <c r="D3" s="116"/>
      <c r="E3" s="116"/>
      <c r="F3" s="116"/>
      <c r="G3" s="116"/>
      <c r="H3" s="34"/>
      <c r="I3" s="34"/>
      <c r="J3" s="34"/>
      <c r="K3" s="33"/>
      <c r="M3" s="112" t="s">
        <v>65</v>
      </c>
      <c r="N3" s="112"/>
      <c r="Y3" s="54" t="str">
        <f>LEFT(Y1,Y2-1)&amp;RIGHT(Y1,Y2)</f>
        <v>Y1C</v>
      </c>
    </row>
    <row r="4" spans="1:25" ht="16.5" customHeight="1">
      <c r="A4" s="35" t="s">
        <v>66</v>
      </c>
      <c r="B4" s="37"/>
      <c r="C4" s="105" t="str">
        <f>'[4]c-form'!AI3</f>
        <v>Yom</v>
      </c>
      <c r="D4" s="105"/>
      <c r="E4" s="105"/>
      <c r="F4" s="105"/>
      <c r="G4" s="105"/>
      <c r="J4" s="39" t="s">
        <v>67</v>
      </c>
      <c r="K4" s="106">
        <v>0.5281450783</v>
      </c>
      <c r="L4" s="107"/>
      <c r="M4" s="40" t="s">
        <v>68</v>
      </c>
      <c r="N4" s="124">
        <v>1.601</v>
      </c>
      <c r="O4" s="125"/>
      <c r="Y4" s="54">
        <f>IF(TRIM('[4]c-form'!C7)="","",'[4]c-form'!C7)</f>
        <v>2018</v>
      </c>
    </row>
    <row r="5" spans="1:17" ht="16.5" customHeight="1">
      <c r="A5" s="35"/>
      <c r="B5" s="37"/>
      <c r="C5" s="38"/>
      <c r="D5" s="38"/>
      <c r="E5" s="38"/>
      <c r="F5" s="38"/>
      <c r="G5" s="38"/>
      <c r="J5" s="110" t="s">
        <v>69</v>
      </c>
      <c r="K5" s="111"/>
      <c r="L5" s="42">
        <v>2017</v>
      </c>
      <c r="M5" s="41" t="s">
        <v>70</v>
      </c>
      <c r="N5" s="42">
        <v>2018</v>
      </c>
      <c r="O5" s="43" t="s">
        <v>71</v>
      </c>
      <c r="P5" s="44">
        <v>26</v>
      </c>
      <c r="Q5" s="45" t="s">
        <v>72</v>
      </c>
    </row>
    <row r="6" spans="1:15" ht="16.5" customHeight="1">
      <c r="A6" s="35"/>
      <c r="B6" s="37"/>
      <c r="C6" s="38"/>
      <c r="D6" s="38"/>
      <c r="E6" s="38"/>
      <c r="F6" s="38"/>
      <c r="G6" s="38"/>
      <c r="H6" s="112" t="str">
        <f>IF(TRIM('[4]c-form'!AJ3)&lt;&gt;"","Water  Year   "&amp;'[4]c-form'!AJ3,"Water  Year   ")</f>
        <v>Water  Year   2018</v>
      </c>
      <c r="I6" s="112"/>
      <c r="J6" s="46"/>
      <c r="N6" s="47" t="s">
        <v>73</v>
      </c>
      <c r="O6" s="48">
        <v>1</v>
      </c>
    </row>
    <row r="7" spans="2:15" ht="16.5" customHeight="1">
      <c r="B7" s="113" t="str">
        <f>IF(TRIM('[4]c-form'!AJ3)&lt;&gt;"","Suspended Sediment, in Hundred Tons per Day, Water Year April 1, "&amp;'[4]c-form'!AJ3&amp;" to March 31,  "&amp;'[4]c-form'!AJ3+1,"Suspended Sediment, in Hundred Tons per Day, Water Year April 1,         to March 31,  ")</f>
        <v>Suspended Sediment, in Hundred Tons per Day, Water Year April 1, 2018 to March 31,  2019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2:11" ht="4.5" customHeight="1">
      <c r="B8" s="49"/>
      <c r="C8" s="33"/>
      <c r="D8" s="33"/>
      <c r="E8" s="33"/>
      <c r="F8" s="33"/>
      <c r="G8" s="33"/>
      <c r="H8" s="33"/>
      <c r="I8" s="33"/>
      <c r="J8" s="33"/>
      <c r="K8" s="33"/>
    </row>
    <row r="9" spans="2:16" s="50" customFormat="1" ht="16.5" customHeight="1">
      <c r="B9" s="51" t="s">
        <v>74</v>
      </c>
      <c r="C9" s="52" t="s">
        <v>75</v>
      </c>
      <c r="D9" s="52" t="s">
        <v>76</v>
      </c>
      <c r="E9" s="52" t="s">
        <v>77</v>
      </c>
      <c r="F9" s="52" t="s">
        <v>78</v>
      </c>
      <c r="G9" s="52" t="s">
        <v>79</v>
      </c>
      <c r="H9" s="52" t="s">
        <v>80</v>
      </c>
      <c r="I9" s="52" t="s">
        <v>81</v>
      </c>
      <c r="J9" s="52" t="s">
        <v>82</v>
      </c>
      <c r="K9" s="52" t="s">
        <v>83</v>
      </c>
      <c r="L9" s="52" t="s">
        <v>84</v>
      </c>
      <c r="M9" s="52" t="s">
        <v>85</v>
      </c>
      <c r="N9" s="52" t="s">
        <v>86</v>
      </c>
      <c r="O9" s="119" t="s">
        <v>87</v>
      </c>
      <c r="P9" s="120"/>
    </row>
    <row r="10" ht="3" customHeight="1"/>
    <row r="11" spans="2:19" ht="21.75">
      <c r="B11" s="72">
        <v>1</v>
      </c>
      <c r="C11" s="53">
        <f>IF('[4]Discharge'!C9=0,0,IF(TRIM('[4]Discharge'!C9)="","",IF(COUNT(O6)=0,"",IF(O6=1,(((10^K4)*('[4]Discharge'!C9^N4))/100),((10^K4)*('[4]Discharge'!C9^N4))))))</f>
        <v>0.01529178362227192</v>
      </c>
      <c r="D11" s="53">
        <f>IF('[4]Discharge'!D9=0,0,IF(TRIM('[4]Discharge'!D9)="","",IF(COUNT(O6)=0,"",IF(O6=1,(((10^K4)*('[4]Discharge'!D9^N4))/100),((10^K4)*('[4]Discharge'!D9^N4))))))</f>
        <v>0.08416863377089365</v>
      </c>
      <c r="E11" s="53">
        <f>IF('[4]Discharge'!E9=0,0,IF(TRIM('[4]Discharge'!E9)="","",IF(COUNT(O6)=0,"",IF(O6=1,(((10^K4)*('[4]Discharge'!E9^N4))/100),((10^K4)*('[4]Discharge'!E9^N4))))))</f>
        <v>0.1209640141732139</v>
      </c>
      <c r="F11" s="53">
        <f>IF('[4]Discharge'!F9=0,0,IF(TRIM('[4]Discharge'!F9)="","",IF(COUNT(O6)=0,"",IF(O6=1,(((10^K4)*('[4]Discharge'!F9^N4))/100),((10^K4)*('[4]Discharge'!F9^N4))))))</f>
        <v>0.7588449296613612</v>
      </c>
      <c r="G11" s="53">
        <f>IF('[4]Discharge'!G9=0,0,IF(TRIM('[4]Discharge'!G9)="","",IF(COUNT(O6)=0,"",IF(O6=1,(((10^K4)*('[4]Discharge'!G9^N4))/100),((10^K4)*('[4]Discharge'!G9^N4))))))</f>
        <v>1.2780019761105408</v>
      </c>
      <c r="H11" s="53">
        <f>IF('[4]Discharge'!H9=0,0,IF(TRIM('[4]Discharge'!H9)="","",IF(COUNT(O6)=0,"",IF(O6=1,(((10^K4)*('[4]Discharge'!H9^N4))/100),((10^K4)*('[4]Discharge'!H9^N4))))))</f>
        <v>2.003889670533775</v>
      </c>
      <c r="I11" s="53">
        <f>IF('[4]Discharge'!I9=0,0,IF(TRIM('[4]Discharge'!I9)="","",IF(COUNT(O6)=0,"",IF(O6=1,(((10^K4)*('[4]Discharge'!I9^N4))/100),((10^K4)*('[4]Discharge'!I9^N4))))))</f>
        <v>2.9203606566133855</v>
      </c>
      <c r="J11" s="53">
        <f>IF('[4]Discharge'!J9=0,0,IF(TRIM('[4]Discharge'!J9)="","",IF(COUNT(O6)=0,"",IF(O6=1,(((10^K4)*('[4]Discharge'!J9^N4))/100),((10^K4)*('[4]Discharge'!J9^N4))))))</f>
        <v>0.11577253260568922</v>
      </c>
      <c r="K11" s="53">
        <f>IF('[4]Discharge'!K9=0,0,IF(TRIM('[4]Discharge'!K9)="","",IF(COUNT(O6)=0,"",IF(O6=1,(((10^K4)*('[4]Discharge'!K9^N4))/100),((10^K4)*('[4]Discharge'!K9^N4))))))</f>
        <v>0.04638816221830095</v>
      </c>
      <c r="L11" s="53">
        <f>IF('[4]Discharge'!L9=0,0,IF(TRIM('[4]Discharge'!L9)="","",IF(COUNT(O6)=0,"",IF(O6=1,(((10^K4)*('[4]Discharge'!L9^N4))/100),((10^K4)*('[4]Discharge'!L9^N4))))))</f>
        <v>0.029523605249238666</v>
      </c>
      <c r="M11" s="53">
        <f>IF('[4]Discharge'!M9=0,0,IF(TRIM('[4]Discharge'!M9)="","",IF(COUNT(O6)=0,"",IF(O6=1,(((10^K4)*('[4]Discharge'!M9^N4))/100),((10^K4)*('[4]Discharge'!M9^N4))))))</f>
        <v>0.011480609105456728</v>
      </c>
      <c r="N11" s="53">
        <f>IF('[4]Discharge'!N9=0,0,IF(TRIM('[4]Discharge'!N9)="","",IF(COUNT(O6)=0,"",IF(O6=1,(((10^K4)*('[4]Discharge'!N9^N4))/100),((10^K4)*('[4]Discharge'!N9^N4))))))</f>
        <v>0.0016183303691130865</v>
      </c>
      <c r="O11" s="117"/>
      <c r="P11" s="118"/>
      <c r="Q11" s="54"/>
      <c r="R11" s="67"/>
      <c r="S11" s="67"/>
    </row>
    <row r="12" spans="2:19" ht="21.75">
      <c r="B12" s="72">
        <v>2</v>
      </c>
      <c r="C12" s="53">
        <f>IF('[4]Discharge'!C10=0,0,IF(TRIM('[4]Discharge'!C10)="","",IF(COUNT(O6)=0,"",IF(O6=1,(((10^K4)*('[4]Discharge'!C10^N4))/100),((10^K4)*('[4]Discharge'!C10^N4))))))</f>
        <v>0.01692853447424976</v>
      </c>
      <c r="D12" s="53">
        <f>IF('[4]Discharge'!D10=0,0,IF(TRIM('[4]Discharge'!D10)="","",IF(COUNT(O6)=0,"",IF(O6=1,(((10^K4)*('[4]Discharge'!D10^N4))/100),((10^K4)*('[4]Discharge'!D10^N4))))))</f>
        <v>0.06805595412843361</v>
      </c>
      <c r="E12" s="53">
        <f>IF('[4]Discharge'!E10=0,0,IF(TRIM('[4]Discharge'!E10)="","",IF(COUNT(O6)=0,"",IF(O6=1,(((10^K4)*('[4]Discharge'!E10^N4))/100),((10^K4)*('[4]Discharge'!E10^N4))))))</f>
        <v>0.08416863377089365</v>
      </c>
      <c r="F12" s="53">
        <f>IF('[4]Discharge'!F10=0,0,IF(TRIM('[4]Discharge'!F10)="","",IF(COUNT(O6)=0,"",IF(O6=1,(((10^K4)*('[4]Discharge'!F10^N4))/100),((10^K4)*('[4]Discharge'!F10^N4))))))</f>
        <v>0.34213362218757526</v>
      </c>
      <c r="G12" s="53">
        <f>IF('[4]Discharge'!G10=0,0,IF(TRIM('[4]Discharge'!G10)="","",IF(COUNT(O6)=0,"",IF(O6=1,(((10^K4)*('[4]Discharge'!G10^N4))/100),((10^K4)*('[4]Discharge'!G10^N4))))))</f>
        <v>0.9664959573288949</v>
      </c>
      <c r="H12" s="53">
        <f>IF('[4]Discharge'!H10=0,0,IF(TRIM('[4]Discharge'!H10)="","",IF(COUNT(O6)=0,"",IF(O6=1,(((10^K4)*('[4]Discharge'!H10^N4))/100),((10^K4)*('[4]Discharge'!H10^N4))))))</f>
        <v>1.6003252913522115</v>
      </c>
      <c r="I12" s="53">
        <f>IF('[4]Discharge'!I10=0,0,IF(TRIM('[4]Discharge'!I10)="","",IF(COUNT(O6)=0,"",IF(O6=1,(((10^K4)*('[4]Discharge'!I10^N4))/100),((10^K4)*('[4]Discharge'!I10^N4))))))</f>
        <v>1.411553928523144</v>
      </c>
      <c r="J12" s="53">
        <f>IF('[4]Discharge'!J10=0,0,IF(TRIM('[4]Discharge'!J10)="","",IF(COUNT(O6)=0,"",IF(O6=1,(((10^K4)*('[4]Discharge'!J10^N4))/100),((10^K4)*('[4]Discharge'!J10^N4))))))</f>
        <v>0.11066700817225986</v>
      </c>
      <c r="K12" s="53">
        <f>IF('[4]Discharge'!K10=0,0,IF(TRIM('[4]Discharge'!K10)="","",IF(COUNT(O6)=0,"",IF(O6=1,(((10^K4)*('[4]Discharge'!K10^N4))/100),((10^K4)*('[4]Discharge'!K10^N4))))))</f>
        <v>0.05009429162578761</v>
      </c>
      <c r="L12" s="53">
        <f>IF('[4]Discharge'!L10=0,0,IF(TRIM('[4]Discharge'!L10)="","",IF(COUNT(O6)=0,"",IF(O6=1,(((10^K4)*('[4]Discharge'!L10^N4))/100),((10^K4)*('[4]Discharge'!L10^N4))))))</f>
        <v>0.026996993485757834</v>
      </c>
      <c r="M12" s="53">
        <f>IF('[4]Discharge'!M10=0,0,IF(TRIM('[4]Discharge'!M10)="","",IF(COUNT(O6)=0,"",IF(O6=1,(((10^K4)*('[4]Discharge'!M10^N4))/100),((10^K4)*('[4]Discharge'!M10^N4))))))</f>
        <v>0.019061059646402628</v>
      </c>
      <c r="N12" s="53">
        <f>IF('[4]Discharge'!N10=0,0,IF(TRIM('[4]Discharge'!N10)="","",IF(COUNT(O6)=0,"",IF(O6=1,(((10^K4)*('[4]Discharge'!N10^N4))/100),((10^K4)*('[4]Discharge'!N10^N4))))))</f>
        <v>0.0019773966835311724</v>
      </c>
      <c r="O12" s="117"/>
      <c r="P12" s="118"/>
      <c r="Q12" s="54"/>
      <c r="R12" s="67"/>
      <c r="S12" s="67"/>
    </row>
    <row r="13" spans="2:19" ht="21.75">
      <c r="B13" s="72">
        <v>3</v>
      </c>
      <c r="C13" s="53">
        <f>IF('[4]Discharge'!C11=0,0,IF(TRIM('[4]Discharge'!C11)="","",IF(COUNT(O6)=0,"",IF(O6=1,(((10^K4)*('[4]Discharge'!C11^N4))/100),((10^K4)*('[4]Discharge'!C11^N4))))))</f>
        <v>0.03592654506038564</v>
      </c>
      <c r="D13" s="53">
        <f>IF('[4]Discharge'!D11=0,0,IF(TRIM('[4]Discharge'!D11)="","",IF(COUNT(O6)=0,"",IF(O6=1,(((10^K4)*('[4]Discharge'!D11^N4))/100),((10^K4)*('[4]Discharge'!D11^N4))))))</f>
        <v>0.11066700817225986</v>
      </c>
      <c r="E13" s="53">
        <f>IF('[4]Discharge'!E11=0,0,IF(TRIM('[4]Discharge'!E11)="","",IF(COUNT(O6)=0,"",IF(O6=1,(((10^K4)*('[4]Discharge'!E11^N4))/100),((10^K4)*('[4]Discharge'!E11^N4))))))</f>
        <v>0.06048997822125804</v>
      </c>
      <c r="F13" s="53">
        <f>IF('[4]Discharge'!F11=0,0,IF(TRIM('[4]Discharge'!F11)="","",IF(COUNT(O6)=0,"",IF(O6=1,(((10^K4)*('[4]Discharge'!F11^N4))/100),((10^K4)*('[4]Discharge'!F11^N4))))))</f>
        <v>0.1370450255837697</v>
      </c>
      <c r="G13" s="53">
        <f>IF('[4]Discharge'!G11=0,0,IF(TRIM('[4]Discharge'!G11)="","",IF(COUNT(O6)=0,"",IF(O6=1,(((10^K4)*('[4]Discharge'!G11^N4))/100),((10^K4)*('[4]Discharge'!G11^N4))))))</f>
        <v>0.7956726041256017</v>
      </c>
      <c r="H13" s="53">
        <f>IF('[4]Discharge'!H11=0,0,IF(TRIM('[4]Discharge'!H11)="","",IF(COUNT(O6)=0,"",IF(O6=1,(((10^K4)*('[4]Discharge'!H11^N4))/100),((10^K4)*('[4]Discharge'!H11^N4))))))</f>
        <v>1.7978540965778946</v>
      </c>
      <c r="I13" s="53">
        <f>IF('[4]Discharge'!I11=0,0,IF(TRIM('[4]Discharge'!I11)="","",IF(COUNT(O6)=0,"",IF(O6=1,(((10^K4)*('[4]Discharge'!I11^N4))/100),((10^K4)*('[4]Discharge'!I11^N4))))))</f>
        <v>0.8512254847526962</v>
      </c>
      <c r="J13" s="53">
        <f>IF('[4]Discharge'!J11=0,0,IF(TRIM('[4]Discharge'!J11)="","",IF(COUNT(O6)=0,"",IF(O6=1,(((10^K4)*('[4]Discharge'!J11^N4))/100),((10^K4)*('[4]Discharge'!J11^N4))))))</f>
        <v>0.10564841267787214</v>
      </c>
      <c r="K13" s="53">
        <f>IF('[4]Discharge'!K11=0,0,IF(TRIM('[4]Discharge'!K11)="","",IF(COUNT(O6)=0,"",IF(O6=1,(((10^K4)*('[4]Discharge'!K11^N4))/100),((10^K4)*('[4]Discharge'!K11^N4))))))</f>
        <v>0.05009429162578761</v>
      </c>
      <c r="L13" s="53">
        <f>IF('[4]Discharge'!L11=0,0,IF(TRIM('[4]Discharge'!L11)="","",IF(COUNT(O6)=0,"",IF(O6=1,(((10^K4)*('[4]Discharge'!L11^N4))/100),((10^K4)*('[4]Discharge'!L11^N4))))))</f>
        <v>0.027495513597063564</v>
      </c>
      <c r="M13" s="53">
        <f>IF('[4]Discharge'!M11=0,0,IF(TRIM('[4]Discharge'!M11)="","",IF(COUNT(O6)=0,"",IF(O6=1,(((10^K4)*('[4]Discharge'!M11^N4))/100),((10^K4)*('[4]Discharge'!M11^N4))))))</f>
        <v>0.004147233278079297</v>
      </c>
      <c r="N13" s="53">
        <f>IF('[4]Discharge'!N11=0,0,IF(TRIM('[4]Discharge'!N11)="","",IF(COUNT(O6)=0,"",IF(O6=1,(((10^K4)*('[4]Discharge'!N11^N4))/100),((10^K4)*('[4]Discharge'!N11^N4))))))</f>
        <v>0.0016183303691130865</v>
      </c>
      <c r="O13" s="117"/>
      <c r="P13" s="118"/>
      <c r="Q13" s="54"/>
      <c r="R13" s="67"/>
      <c r="S13" s="67"/>
    </row>
    <row r="14" spans="2:17" ht="21.75">
      <c r="B14" s="72">
        <v>4</v>
      </c>
      <c r="C14" s="53">
        <f>IF('[4]Discharge'!C12=0,0,IF(TRIM('[4]Discharge'!C12)="","",IF(COUNT(O6)=0,"",IF(O6=1,(((10^K4)*('[4]Discharge'!C12^N4))/100),((10^K4)*('[4]Discharge'!C12^N4))))))</f>
        <v>0.03592654506038564</v>
      </c>
      <c r="D14" s="53">
        <f>IF('[4]Discharge'!D12=0,0,IF(TRIM('[4]Discharge'!D12)="","",IF(COUNT(O6)=0,"",IF(O6=1,(((10^K4)*('[4]Discharge'!D12^N4))/100),((10^K4)*('[4]Discharge'!D12^N4))))))</f>
        <v>0.19589177755077836</v>
      </c>
      <c r="E14" s="53">
        <f>IF('[4]Discharge'!E12=0,0,IF(TRIM('[4]Discharge'!E12)="","",IF(COUNT(O6)=0,"",IF(O6=1,(((10^K4)*('[4]Discharge'!E12^N4))/100),((10^K4)*('[4]Discharge'!E12^N4))))))</f>
        <v>0.054551844773619795</v>
      </c>
      <c r="F14" s="53">
        <f>IF('[4]Discharge'!F12=0,0,IF(TRIM('[4]Discharge'!F12)="","",IF(COUNT(O6)=0,"",IF(O6=1,(((10^K4)*('[4]Discharge'!F12^N4))/100),((10^K4)*('[4]Discharge'!F12^N4))))))</f>
        <v>0.16548493538586176</v>
      </c>
      <c r="G14" s="53">
        <f>IF('[4]Discharge'!G12=0,0,IF(TRIM('[4]Discharge'!G12)="","",IF(COUNT(O6)=0,"",IF(O6=1,(((10^K4)*('[4]Discharge'!G12^N4))/100),((10^K4)*('[4]Discharge'!G12^N4))))))</f>
        <v>0.5520146809896453</v>
      </c>
      <c r="H14" s="53">
        <f>IF('[4]Discharge'!H12=0,0,IF(TRIM('[4]Discharge'!H12)="","",IF(COUNT(O6)=0,"",IF(O6=1,(((10^K4)*('[4]Discharge'!H12^N4))/100),((10^K4)*('[4]Discharge'!H12^N4))))))</f>
        <v>6.21609164037071</v>
      </c>
      <c r="I14" s="53">
        <f>IF('[4]Discharge'!I12=0,0,IF(TRIM('[4]Discharge'!I12)="","",IF(COUNT(O6)=0,"",IF(O6=1,(((10^K4)*('[4]Discharge'!I12^N4))/100),((10^K4)*('[4]Discharge'!I12^N4))))))</f>
        <v>0.6523488790383695</v>
      </c>
      <c r="J14" s="53">
        <f>IF('[4]Discharge'!J12=0,0,IF(TRIM('[4]Discharge'!J12)="","",IF(COUNT(O6)=0,"",IF(O6=1,(((10^K4)*('[4]Discharge'!J12^N4))/100),((10^K4)*('[4]Discharge'!J12^N4))))))</f>
        <v>0.11066700817225986</v>
      </c>
      <c r="K14" s="53">
        <f>IF('[4]Discharge'!K12=0,0,IF(TRIM('[4]Discharge'!K12)="","",IF(COUNT(O6)=0,"",IF(O6=1,(((10^K4)*('[4]Discharge'!K12^N4))/100),((10^K4)*('[4]Discharge'!K12^N4))))))</f>
        <v>0.03374000000364313</v>
      </c>
      <c r="L14" s="53">
        <f>IF('[4]Discharge'!L12=0,0,IF(TRIM('[4]Discharge'!L12)="","",IF(COUNT(O6)=0,"",IF(O6=1,(((10^K4)*('[4]Discharge'!L12^N4))/100),((10^K4)*('[4]Discharge'!L12^N4))))))</f>
        <v>0.022666712554946934</v>
      </c>
      <c r="M14" s="53">
        <f>IF('[4]Discharge'!M12=0,0,IF(TRIM('[4]Discharge'!M12)="","",IF(COUNT(O6)=0,"",IF(O6=1,(((10^K4)*('[4]Discharge'!M12^N4))/100),((10^K4)*('[4]Discharge'!M12^N4))))))</f>
        <v>0.004395872490189631</v>
      </c>
      <c r="N14" s="53">
        <f>IF('[4]Discharge'!N12=0,0,IF(TRIM('[4]Discharge'!N12)="","",IF(COUNT(O6)=0,"",IF(O6=1,(((10^K4)*('[4]Discharge'!N12^N4))/100),((10^K4)*('[4]Discharge'!N12^N4))))))</f>
        <v>0.00179449052893973</v>
      </c>
      <c r="O14" s="117"/>
      <c r="P14" s="118"/>
      <c r="Q14" s="54"/>
    </row>
    <row r="15" spans="2:17" ht="21.75">
      <c r="B15" s="72">
        <v>5</v>
      </c>
      <c r="C15" s="53">
        <f>IF('[4]Discharge'!C13=0,0,IF(TRIM('[4]Discharge'!C13)="","",IF(COUNT(O6)=0,"",IF(O6=1,(((10^K4)*('[4]Discharge'!C13^N4))/100),(((10^K4)*('[4]Discharge'!C13^N4)))))))</f>
        <v>0.05326372744397421</v>
      </c>
      <c r="D15" s="53">
        <f>IF('[4]Discharge'!D13=0,0,IF(TRIM('[4]Discharge'!D13)="","",IF(COUNT(O6)=0,"",IF(O6=1,(((10^K4)*('[4]Discharge'!D13^N4))/100),((10^K4)*('[4]Discharge'!D13^N4))))))</f>
        <v>0.07595180987785445</v>
      </c>
      <c r="E15" s="53">
        <f>IF('[4]Discharge'!E13=0,0,IF(TRIM('[4]Discharge'!E13)="","",IF(COUNT(O6)=0,"",IF(O6=1,(((10^K4)*('[4]Discharge'!E13^N4))/100),((10^K4)*('[4]Discharge'!E13^N4))))))</f>
        <v>0.0552002278792761</v>
      </c>
      <c r="F15" s="53">
        <f>IF('[4]Discharge'!F13=0,0,IF(TRIM('[4]Discharge'!F13)="","",IF(COUNT(O6)=0,"",IF(O6=1,(((10^K4)*('[4]Discharge'!F13^N4))/100),((10^K4)*('[4]Discharge'!F13^N4))))))</f>
        <v>0.09112453013746334</v>
      </c>
      <c r="G15" s="53">
        <f>IF('[4]Discharge'!G13=0,0,IF(TRIM('[4]Discharge'!G13)="","",IF(COUNT(O6)=0,"",IF(O6=1,(((10^K4)*('[4]Discharge'!G13^N4))/100),((10^K4)*('[4]Discharge'!G13^N4))))))</f>
        <v>0.48867644580973674</v>
      </c>
      <c r="H15" s="53">
        <f>IF('[4]Discharge'!H13=0,0,IF(TRIM('[4]Discharge'!H13)="","",IF(COUNT(O6)=0,"",IF(O6=1,(((10^K4)*('[4]Discharge'!H13^N4))/100),((10^K4)*('[4]Discharge'!H13^N4))))))</f>
        <v>5.359412443464646</v>
      </c>
      <c r="I15" s="53">
        <f>IF('[4]Discharge'!I13=0,0,IF(TRIM('[4]Discharge'!I13)="","",IF(COUNT(O6)=0,"",IF(O6=1,(((10^K4)*('[4]Discharge'!I13^N4))/100),((10^K4)*('[4]Discharge'!I13^N4))))))</f>
        <v>0.5520146809896453</v>
      </c>
      <c r="J15" s="53">
        <f>IF('[4]Discharge'!J13=0,0,IF(TRIM('[4]Discharge'!J13)="","",IF(COUNT(O6)=0,"",IF(O6=1,(((10^K4)*('[4]Discharge'!J13^N4))/100),((10^K4)*('[4]Discharge'!J13^N4))))))</f>
        <v>0.10564841267787214</v>
      </c>
      <c r="K15" s="53">
        <f>IF('[4]Discharge'!K13=0,0,IF(TRIM('[4]Discharge'!K13)="","",IF(COUNT(O6)=0,"",IF(O6=1,(((10^K4)*('[4]Discharge'!K13^N4))/100),((10^K4)*('[4]Discharge'!K13^N4))))))</f>
        <v>0.04397726048764181</v>
      </c>
      <c r="L15" s="53">
        <f>IF('[4]Discharge'!L13=0,0,IF(TRIM('[4]Discharge'!L13)="","",IF(COUNT(O6)=0,"",IF(O6=1,(((10^K4)*('[4]Discharge'!L13^N4))/100),((10^K4)*('[4]Discharge'!L13^N4))))))</f>
        <v>0.019940424755833287</v>
      </c>
      <c r="M15" s="53">
        <f>IF('[4]Discharge'!M13=0,0,IF(TRIM('[4]Discharge'!M13)="","",IF(COUNT(O6)=0,"",IF(O6=1,(((10^K4)*('[4]Discharge'!M13^N4))/100),((10^K4)*('[4]Discharge'!M13^N4))))))</f>
        <v>0.009732409339609857</v>
      </c>
      <c r="N15" s="53">
        <f>IF('[4]Discharge'!N13=0,0,IF(TRIM('[4]Discharge'!N13)="","",IF(COUNT(O6)=0,"",IF(O6=1,(((10^K4)*('[4]Discharge'!N13^N4))/100),((10^K4)*('[4]Discharge'!N13^N4))))))</f>
        <v>0.0025650397598500773</v>
      </c>
      <c r="O15" s="117"/>
      <c r="P15" s="118"/>
      <c r="Q15" s="54"/>
    </row>
    <row r="16" spans="2:17" ht="21.75">
      <c r="B16" s="72">
        <v>6</v>
      </c>
      <c r="C16" s="53">
        <f>IF('[4]Discharge'!C14=0,0,IF(TRIM('[4]Discharge'!C14)="","",IF(COUNT(O6)=0,"",IF(O6=1,(((10^K4)*('[4]Discharge'!C14^N4))/100),((10^K4)*('[4]Discharge'!C14^N4))))))</f>
        <v>0.06320247487212768</v>
      </c>
      <c r="D16" s="53">
        <f>IF('[4]Discharge'!D14=0,0,IF(TRIM('[4]Discharge'!D14)="","",IF(COUNT(O6)=0,"",IF(O6=1,(((10^K4)*('[4]Discharge'!D14^N4))/100),((10^K4)*('[4]Discharge'!D14^N4))))))</f>
        <v>0.07595180987785445</v>
      </c>
      <c r="E16" s="53">
        <f>IF('[4]Discharge'!E14=0,0,IF(TRIM('[4]Discharge'!E14)="","",IF(COUNT(O6)=0,"",IF(O6=1,(((10^K4)*('[4]Discharge'!E14^N4))/100),((10^K4)*('[4]Discharge'!E14^N4))))))</f>
        <v>0.13160114443217724</v>
      </c>
      <c r="F16" s="53">
        <f>IF('[4]Discharge'!F14=0,0,IF(TRIM('[4]Discharge'!F14)="","",IF(COUNT(O6)=0,"",IF(O6=1,(((10^K4)*('[4]Discharge'!F14^N4))/100),((10^K4)*('[4]Discharge'!F14^N4))))))</f>
        <v>0.04638816221830095</v>
      </c>
      <c r="G16" s="53">
        <f>IF('[4]Discharge'!G14=0,0,IF(TRIM('[4]Discharge'!G14)="","",IF(COUNT(O6)=0,"",IF(O6=1,(((10^K4)*('[4]Discharge'!G14^N4))/100),((10^K4)*('[4]Discharge'!G14^N4))))))</f>
        <v>0.5520146809896453</v>
      </c>
      <c r="H16" s="53">
        <f>IF('[4]Discharge'!H14=0,0,IF(TRIM('[4]Discharge'!H14)="","",IF(COUNT(O6)=0,"",IF(O6=1,(((10^K4)*('[4]Discharge'!H14^N4))/100),((10^K4)*('[4]Discharge'!H14^N4))))))</f>
        <v>2.595998249351394</v>
      </c>
      <c r="I16" s="53">
        <f>IF('[4]Discharge'!I14=0,0,IF(TRIM('[4]Discharge'!I14)="","",IF(COUNT(O6)=0,"",IF(O6=1,(((10^K4)*('[4]Discharge'!I14^N4))/100),((10^K4)*('[4]Discharge'!I14^N4))))))</f>
        <v>0.5199834746485602</v>
      </c>
      <c r="J16" s="53">
        <f>IF('[4]Discharge'!J14=0,0,IF(TRIM('[4]Discharge'!J14)="","",IF(COUNT(O6)=0,"",IF(O6=1,(((10^K4)*('[4]Discharge'!J14^N4))/100),((10^K4)*('[4]Discharge'!J14^N4))))))</f>
        <v>0.10564841267787214</v>
      </c>
      <c r="K16" s="53">
        <f>IF('[4]Discharge'!K14=0,0,IF(TRIM('[4]Discharge'!K14)="","",IF(COUNT(O6)=0,"",IF(O6=1,(((10^K4)*('[4]Discharge'!K14^N4))/100),((10^K4)*('[4]Discharge'!K14^N4))))))</f>
        <v>0.016102351325865863</v>
      </c>
      <c r="L16" s="53">
        <f>IF('[4]Discharge'!L14=0,0,IF(TRIM('[4]Discharge'!L14)="","",IF(COUNT(O6)=0,"",IF(O6=1,(((10^K4)*('[4]Discharge'!L14^N4))/100),((10^K4)*('[4]Discharge'!L14^N4))))))</f>
        <v>0.01862698104271962</v>
      </c>
      <c r="M16" s="53">
        <f>IF('[4]Discharge'!M14=0,0,IF(TRIM('[4]Discharge'!M14)="","",IF(COUNT(O6)=0,"",IF(O6=1,(((10^K4)*('[4]Discharge'!M14^N4))/100),((10^K4)*('[4]Discharge'!M14^N4))))))</f>
        <v>0.005443649989555198</v>
      </c>
      <c r="N16" s="53">
        <f>IF('[4]Discharge'!N14=0,0,IF(TRIM('[4]Discharge'!N14)="","",IF(COUNT(O6)=0,"",IF(O6=1,(((10^K4)*('[4]Discharge'!N14^N4))/100),((10^K4)*('[4]Discharge'!N14^N4))))))</f>
        <v>0.003666460682575558</v>
      </c>
      <c r="O16" s="117"/>
      <c r="P16" s="118"/>
      <c r="Q16" s="54"/>
    </row>
    <row r="17" spans="2:17" ht="21.75">
      <c r="B17" s="72">
        <v>7</v>
      </c>
      <c r="C17" s="53">
        <f>IF('[4]Discharge'!C15=0,0,IF(TRIM('[4]Discharge'!C15)="","",IF(COUNT(O6)=0,"",IF(O6=1,(((10^K4)*('[4]Discharge'!C15^N4))/100),((10^K4)*('[4]Discharge'!C15^N4))))))</f>
        <v>0.25880156146450034</v>
      </c>
      <c r="D17" s="53">
        <f>IF('[4]Discharge'!D15=0,0,IF(TRIM('[4]Discharge'!D15)="","",IF(COUNT(O6)=0,"",IF(O6=1,(((10^K4)*('[4]Discharge'!D15^N4))/100),((10^K4)*('[4]Discharge'!D15^N4))))))</f>
        <v>0.05915054053019899</v>
      </c>
      <c r="E17" s="53">
        <f>IF('[4]Discharge'!E15=0,0,IF(TRIM('[4]Discharge'!E15)="","",IF(COUNT(O6)=0,"",IF(O6=1,(((10^K4)*('[4]Discharge'!E15^N4))/100),((10^K4)*('[4]Discharge'!E15^N4))))))</f>
        <v>0.14630091158793448</v>
      </c>
      <c r="F17" s="53">
        <f>IF('[4]Discharge'!F15=0,0,IF(TRIM('[4]Discharge'!F15)="","",IF(COUNT(O6)=0,"",IF(O6=1,(((10^K4)*('[4]Discharge'!F15^N4))/100),((10^K4)*('[4]Discharge'!F15^N4))))))</f>
        <v>0.04761164603880018</v>
      </c>
      <c r="G17" s="53">
        <f>IF('[4]Discharge'!G15=0,0,IF(TRIM('[4]Discharge'!G15)="","",IF(COUNT(O6)=0,"",IF(O6=1,(((10^K4)*('[4]Discharge'!G15^N4))/100),((10^K4)*('[4]Discharge'!G15^N4))))))</f>
        <v>0.45810489273627886</v>
      </c>
      <c r="H17" s="53">
        <f>IF('[4]Discharge'!H15=0,0,IF(TRIM('[4]Discharge'!H15)="","",IF(COUNT(O6)=0,"",IF(O6=1,(((10^K4)*('[4]Discharge'!H15^N4))/100),((10^K4)*('[4]Discharge'!H15^N4))))))</f>
        <v>1.8998232411933103</v>
      </c>
      <c r="I17" s="53">
        <f>IF('[4]Discharge'!I15=0,0,IF(TRIM('[4]Discharge'!I15)="","",IF(COUNT(O6)=0,"",IF(O6=1,(((10^K4)*('[4]Discharge'!I15^N4))/100),((10^K4)*('[4]Discharge'!I15^N4))))))</f>
        <v>0.5199834746485602</v>
      </c>
      <c r="J17" s="53">
        <f>IF('[4]Discharge'!J15=0,0,IF(TRIM('[4]Discharge'!J15)="","",IF(COUNT(O6)=0,"",IF(O6=1,(((10^K4)*('[4]Discharge'!J15^N4))/100),((10^K4)*('[4]Discharge'!J15^N4))))))</f>
        <v>0.10071775758125781</v>
      </c>
      <c r="K17" s="53">
        <f>IF('[4]Discharge'!K15=0,0,IF(TRIM('[4]Discharge'!K15)="","",IF(COUNT(O6)=0,"",IF(O6=1,(((10^K4)*('[4]Discharge'!K15^N4))/100),((10^K4)*('[4]Discharge'!K15^N4))))))</f>
        <v>0.027495513597063564</v>
      </c>
      <c r="L17" s="53">
        <f>IF('[4]Discharge'!L15=0,0,IF(TRIM('[4]Discharge'!L15)="","",IF(COUNT(O6)=0,"",IF(O6=1,(((10^K4)*('[4]Discharge'!L15^N4))/100),((10^K4)*('[4]Discharge'!L15^N4))))))</f>
        <v>0.019940424755833287</v>
      </c>
      <c r="M17" s="53">
        <f>IF('[4]Discharge'!M15=0,0,IF(TRIM('[4]Discharge'!M15)="","",IF(COUNT(O6)=0,"",IF(O6=1,(((10^K4)*('[4]Discharge'!M15^N4))/100),((10^K4)*('[4]Discharge'!M15^N4))))))</f>
        <v>0.0034344980669750802</v>
      </c>
      <c r="N17" s="53">
        <f>IF('[4]Discharge'!N15=0,0,IF(TRIM('[4]Discharge'!N15)="","",IF(COUNT(O6)=0,"",IF(O6=1,(((10^K4)*('[4]Discharge'!N15^N4))/100),((10^K4)*('[4]Discharge'!N15^N4))))))</f>
        <v>0.0032082732022088558</v>
      </c>
      <c r="O17" s="117"/>
      <c r="P17" s="118"/>
      <c r="Q17" s="54"/>
    </row>
    <row r="18" spans="2:17" ht="21.75">
      <c r="B18" s="72">
        <v>8</v>
      </c>
      <c r="C18" s="53">
        <f>IF('[4]Discharge'!C16=0,0,IF(TRIM('[4]Discharge'!C16)="","",IF(COUNT(O6)=0,"",IF(O6=1,(((10^K4)*('[4]Discharge'!C16^N4))/100),((10^K4)*('[4]Discharge'!C16^N4))))))</f>
        <v>0.90817405346724</v>
      </c>
      <c r="D18" s="53">
        <f>IF('[4]Discharge'!D16=0,0,IF(TRIM('[4]Discharge'!D16)="","",IF(COUNT(O6)=0,"",IF(O6=1,(((10^K4)*('[4]Discharge'!D16^N4))/100),((10^K4)*('[4]Discharge'!D16^N4))))))</f>
        <v>0.042200959044994234</v>
      </c>
      <c r="E18" s="53">
        <f>IF('[4]Discharge'!E16=0,0,IF(TRIM('[4]Discharge'!E16)="","",IF(COUNT(O6)=0,"",IF(O6=1,(((10^K4)*('[4]Discharge'!E16^N4))/100),((10^K4)*('[4]Discharge'!E16^N4))))))</f>
        <v>0.48867644580973674</v>
      </c>
      <c r="F18" s="53">
        <f>IF('[4]Discharge'!F16=0,0,IF(TRIM('[4]Discharge'!F16)="","",IF(COUNT(O6)=0,"",IF(O6=1,(((10^K4)*('[4]Discharge'!F16^N4))/100),((10^K4)*('[4]Discharge'!F16^N4))))))</f>
        <v>0.043382107177039136</v>
      </c>
      <c r="G18" s="53">
        <f>IF('[4]Discharge'!G16=0,0,IF(TRIM('[4]Discharge'!G16)="","",IF(COUNT(O6)=0,"",IF(O6=1,(((10^K4)*('[4]Discharge'!G16^N4))/100),((10^K4)*('[4]Discharge'!G16^N4))))))</f>
        <v>0.45810489273627886</v>
      </c>
      <c r="H18" s="53">
        <f>IF('[4]Discharge'!H16=0,0,IF(TRIM('[4]Discharge'!H16)="","",IF(COUNT(O6)=0,"",IF(O6=1,(((10^K4)*('[4]Discharge'!H16^N4))/100),((10^K4)*('[4]Discharge'!H16^N4))))))</f>
        <v>4.16611781565644</v>
      </c>
      <c r="I18" s="53">
        <f>IF('[4]Discharge'!I16=0,0,IF(TRIM('[4]Discharge'!I16)="","",IF(COUNT(O6)=0,"",IF(O6=1,(((10^K4)*('[4]Discharge'!I16^N4))/100),((10^K4)*('[4]Discharge'!I16^N4))))))</f>
        <v>0.48867644580973674</v>
      </c>
      <c r="J18" s="53">
        <f>IF('[4]Discharge'!J16=0,0,IF(TRIM('[4]Discharge'!J16)="","",IF(COUNT(O6)=0,"",IF(O6=1,(((10^K4)*('[4]Discharge'!J16^N4))/100),((10^K4)*('[4]Discharge'!J16^N4))))))</f>
        <v>0.10071775758125781</v>
      </c>
      <c r="K18" s="53">
        <f>IF('[4]Discharge'!K16=0,0,IF(TRIM('[4]Discharge'!K16)="","",IF(COUNT(O6)=0,"",IF(O6=1,(((10^K4)*('[4]Discharge'!K16^N4))/100),((10^K4)*('[4]Discharge'!K16^N4))))))</f>
        <v>0.03213413581211988</v>
      </c>
      <c r="L18" s="53">
        <f>IF('[4]Discharge'!L16=0,0,IF(TRIM('[4]Discharge'!L16)="","",IF(COUNT(O6)=0,"",IF(O6=1,(((10^K4)*('[4]Discharge'!L16^N4))/100),((10^K4)*('[4]Discharge'!L16^N4))))))</f>
        <v>0.026996993485757834</v>
      </c>
      <c r="M18" s="53">
        <f>IF('[4]Discharge'!M16=0,0,IF(TRIM('[4]Discharge'!M16)="","",IF(COUNT(O6)=0,"",IF(O6=1,(((10^K4)*('[4]Discharge'!M16^N4))/100),((10^K4)*('[4]Discharge'!M16^N4))))))</f>
        <v>0.0062834478838011566</v>
      </c>
      <c r="N18" s="53">
        <f>IF('[4]Discharge'!N16=0,0,IF(TRIM('[4]Discharge'!N16)="","",IF(COUNT(O6)=0,"",IF(O6=1,(((10^K4)*('[4]Discharge'!N16^N4))/100),((10^K4)*('[4]Discharge'!N16^N4))))))</f>
        <v>0.0029878843965610545</v>
      </c>
      <c r="O18" s="117"/>
      <c r="P18" s="118"/>
      <c r="Q18" s="54"/>
    </row>
    <row r="19" spans="2:17" ht="21.75">
      <c r="B19" s="72">
        <v>9</v>
      </c>
      <c r="C19" s="53">
        <f>IF('[4]Discharge'!C17=0,0,IF(TRIM('[4]Discharge'!C17)="","",IF(COUNT(O6)=0,"",IF(O6=1,(((10^K4)*('[4]Discharge'!C17^N4))/100),((10^K4)*('[4]Discharge'!C17^N4))))))</f>
        <v>0.3869966341734747</v>
      </c>
      <c r="D19" s="53">
        <f>IF('[4]Discharge'!D17=0,0,IF(TRIM('[4]Discharge'!D17)="","",IF(COUNT(O6)=0,"",IF(O6=1,(((10^K4)*('[4]Discharge'!D17^N4))/100),((10^K4)*('[4]Discharge'!D17^N4))))))</f>
        <v>0.04397726048764181</v>
      </c>
      <c r="E19" s="53">
        <f>IF('[4]Discharge'!E17=0,0,IF(TRIM('[4]Discharge'!E17)="","",IF(COUNT(O6)=0,"",IF(O6=1,(((10^K4)*('[4]Discharge'!E17^N4))/100),((10^K4)*('[4]Discharge'!E17^N4))))))</f>
        <v>0.22818437153301274</v>
      </c>
      <c r="F19" s="53">
        <f>IF('[4]Discharge'!F17=0,0,IF(TRIM('[4]Discharge'!F17)="","",IF(COUNT(O6)=0,"",IF(O6=1,(((10^K4)*('[4]Discharge'!F17^N4))/100),((10^K4)*('[4]Discharge'!F17^N4))))))</f>
        <v>0.043382107177039136</v>
      </c>
      <c r="G19" s="53">
        <f>IF('[4]Discharge'!G17=0,0,IF(TRIM('[4]Discharge'!G17)="","",IF(COUNT(O6)=0,"",IF(O6=1,(((10^K4)*('[4]Discharge'!G17^N4))/100),((10^K4)*('[4]Discharge'!G17^N4))))))</f>
        <v>0.5520146809896453</v>
      </c>
      <c r="H19" s="53">
        <f>IF('[4]Discharge'!H17=0,0,IF(TRIM('[4]Discharge'!H17)="","",IF(COUNT(O6)=0,"",IF(O6=1,(((10^K4)*('[4]Discharge'!H17^N4))/100),((10^K4)*('[4]Discharge'!H17^N4))))))</f>
        <v>16.810572433834665</v>
      </c>
      <c r="I19" s="53">
        <f>IF('[4]Discharge'!I17=0,0,IF(TRIM('[4]Discharge'!I17)="","",IF(COUNT(O6)=0,"",IF(O6=1,(((10^K4)*('[4]Discharge'!I17^N4))/100),((10^K4)*('[4]Discharge'!I17^N4))))))</f>
        <v>0.29937812693738786</v>
      </c>
      <c r="J19" s="53">
        <f>IF('[4]Discharge'!J17=0,0,IF(TRIM('[4]Discharge'!J17)="","",IF(COUNT(O6)=0,"",IF(O6=1,(((10^K4)*('[4]Discharge'!J17^N4))/100),((10^K4)*('[4]Discharge'!J17^N4))))))</f>
        <v>0.10071775758125781</v>
      </c>
      <c r="K19" s="53">
        <f>IF('[4]Discharge'!K17=0,0,IF(TRIM('[4]Discharge'!K17)="","",IF(COUNT(O6)=0,"",IF(O6=1,(((10^K4)*('[4]Discharge'!K17^N4))/100),((10^K4)*('[4]Discharge'!K17^N4))))))</f>
        <v>0.030557848394272998</v>
      </c>
      <c r="L19" s="53">
        <f>IF('[4]Discharge'!L17=0,0,IF(TRIM('[4]Discharge'!L17)="","",IF(COUNT(O6)=0,"",IF(O6=1,(((10^K4)*('[4]Discharge'!L17^N4))/100),((10^K4)*('[4]Discharge'!L17^N4))))))</f>
        <v>0.03374000000364313</v>
      </c>
      <c r="M19" s="53">
        <f>IF('[4]Discharge'!M17=0,0,IF(TRIM('[4]Discharge'!M17)="","",IF(COUNT(O6)=0,"",IF(O6=1,(((10^K4)*('[4]Discharge'!M17^N4))/100),((10^K4)*('[4]Discharge'!M17^N4))))))</f>
        <v>0.004649907064484665</v>
      </c>
      <c r="N19" s="53">
        <f>IF('[4]Discharge'!N17=0,0,IF(TRIM('[4]Discharge'!N17)="","",IF(COUNT(O6)=0,"",IF(O6=1,(((10^K4)*('[4]Discharge'!N17^N4))/100),((10^K4)*('[4]Discharge'!N17^N4))))))</f>
        <v>0.0027734361318588097</v>
      </c>
      <c r="O19" s="117"/>
      <c r="P19" s="118"/>
      <c r="Q19" s="54"/>
    </row>
    <row r="20" spans="2:17" ht="21.75">
      <c r="B20" s="72">
        <v>10</v>
      </c>
      <c r="C20" s="53">
        <f>IF('[4]Discharge'!C18=0,0,IF(TRIM('[4]Discharge'!C18)="","",IF(COUNT(O6)=0,"",IF(O6=1,(((10^K4)*('[4]Discharge'!C18^N4))/100),((10^K4)*('[4]Discharge'!C18^N4))))))</f>
        <v>0.14630091158793448</v>
      </c>
      <c r="D20" s="53">
        <f>IF('[4]Discharge'!D18=0,0,IF(TRIM('[4]Discharge'!D18)="","",IF(COUNT(O6)=0,"",IF(O6=1,(((10^K4)*('[4]Discharge'!D18^N4))/100),((10^K4)*('[4]Discharge'!D18^N4))))))</f>
        <v>0.042200959044994234</v>
      </c>
      <c r="E20" s="53">
        <f>IF('[4]Discharge'!E18=0,0,IF(TRIM('[4]Discharge'!E18)="","",IF(COUNT(O6)=0,"",IF(O6=1,(((10^K4)*('[4]Discharge'!E18^N4))/100),((10^K4)*('[4]Discharge'!E18^N4))))))</f>
        <v>0.10564841267787214</v>
      </c>
      <c r="F20" s="53">
        <f>IF('[4]Discharge'!F18=0,0,IF(TRIM('[4]Discharge'!F18)="","",IF(COUNT(O6)=0,"",IF(O6=1,(((10^K4)*('[4]Discharge'!F18^N4))/100),((10^K4)*('[4]Discharge'!F18^N4))))))</f>
        <v>0.04397726048764181</v>
      </c>
      <c r="G20" s="53">
        <f>IF('[4]Discharge'!G18=0,0,IF(TRIM('[4]Discharge'!G18)="","",IF(COUNT(O6)=0,"",IF(O6=1,(((10^K4)*('[4]Discharge'!G18^N4))/100),((10^K4)*('[4]Discharge'!G18^N4))))))</f>
        <v>0.8512254847526962</v>
      </c>
      <c r="H20" s="53">
        <f>IF('[4]Discharge'!H18=0,0,IF(TRIM('[4]Discharge'!H18)="","",IF(COUNT(O6)=0,"",IF(O6=1,(((10^K4)*('[4]Discharge'!H18^N4))/100),((10^K4)*('[4]Discharge'!H18^N4))))))</f>
        <v>6.8794732861305</v>
      </c>
      <c r="I20" s="53">
        <f>IF('[4]Discharge'!I18=0,0,IF(TRIM('[4]Discharge'!I18)="","",IF(COUNT(O6)=0,"",IF(O6=1,(((10^K4)*('[4]Discharge'!I18^N4))/100),((10^K4)*('[4]Discharge'!I18^N4))))))</f>
        <v>0.2788126751587237</v>
      </c>
      <c r="J20" s="53">
        <f>IF('[4]Discharge'!J18=0,0,IF(TRIM('[4]Discharge'!J18)="","",IF(COUNT(O6)=0,"",IF(O6=1,(((10^K4)*('[4]Discharge'!J18^N4))/100),((10^K4)*('[4]Discharge'!J18^N4))))))</f>
        <v>0.08646420625115667</v>
      </c>
      <c r="K20" s="53">
        <f>IF('[4]Discharge'!K18=0,0,IF(TRIM('[4]Discharge'!K18)="","",IF(COUNT(O6)=0,"",IF(O6=1,(((10^K4)*('[4]Discharge'!K18^N4))/100),((10^K4)*('[4]Discharge'!K18^N4))))))</f>
        <v>0.010768346022658217</v>
      </c>
      <c r="L20" s="53">
        <f>IF('[4]Discharge'!L18=0,0,IF(TRIM('[4]Discharge'!L18)="","",IF(COUNT(O6)=0,"",IF(O6=1,(((10^K4)*('[4]Discharge'!L18^N4))/100),((10^K4)*('[4]Discharge'!L18^N4))))))</f>
        <v>0.054551844773619795</v>
      </c>
      <c r="M20" s="53">
        <f>IF('[4]Discharge'!M18=0,0,IF(TRIM('[4]Discharge'!M18)="","",IF(COUNT(O6)=0,"",IF(O6=1,(((10^K4)*('[4]Discharge'!M18^N4))/100),((10^K4)*('[4]Discharge'!M18^N4))))))</f>
        <v>0.004649907064484665</v>
      </c>
      <c r="N20" s="53">
        <f>IF('[4]Discharge'!N18=0,0,IF(TRIM('[4]Discharge'!N18)="","",IF(COUNT(O6)=0,"",IF(O6=1,(((10^K4)*('[4]Discharge'!N18^N4))/100),((10^K4)*('[4]Discharge'!N18^N4))))))</f>
        <v>0.0025650397598500773</v>
      </c>
      <c r="O20" s="117"/>
      <c r="P20" s="118"/>
      <c r="Q20" s="54"/>
    </row>
    <row r="21" spans="2:17" ht="3.75" customHeight="1">
      <c r="B21" s="7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17"/>
      <c r="P21" s="118"/>
      <c r="Q21" s="54"/>
    </row>
    <row r="22" spans="2:17" ht="21.75">
      <c r="B22" s="72">
        <v>11</v>
      </c>
      <c r="C22" s="53">
        <f>IF('[4]Discharge'!C20=0,0,IF(TRIM('[4]Discharge'!C20)="","",IF(COUNT(O6)=0,"",IF(O6=1,(((10^K4)*('[4]Discharge'!C20^N4))/100),((10^K4)*('[4]Discharge'!C20^N4))))))</f>
        <v>0.09587609685346626</v>
      </c>
      <c r="D22" s="53">
        <f>IF('[4]Discharge'!D20=0,0,IF(TRIM('[4]Discharge'!D20)="","",IF(COUNT(O6)=0,"",IF(O6=1,(((10^K4)*('[4]Discharge'!D20^N4))/100),((10^K4)*('[4]Discharge'!D20^N4))))))</f>
        <v>0.04103209261467722</v>
      </c>
      <c r="E22" s="53">
        <f>IF('[4]Discharge'!E20=0,0,IF(TRIM('[4]Discharge'!E20)="","",IF(COUNT(O6)=0,"",IF(O6=1,(((10^K4)*('[4]Discharge'!E20^N4))/100),((10^K4)*('[4]Discharge'!E20^N4))))))</f>
        <v>0.13160114443217724</v>
      </c>
      <c r="F22" s="53">
        <f>IF('[4]Discharge'!F20=0,0,IF(TRIM('[4]Discharge'!F20)="","",IF(COUNT(O6)=0,"",IF(O6=1,(((10^K4)*('[4]Discharge'!F20^N4))/100),((10^K4)*('[4]Discharge'!F20^N4))))))</f>
        <v>8.645755092521302</v>
      </c>
      <c r="G22" s="53">
        <f>IF('[4]Discharge'!G20=0,0,IF(TRIM('[4]Discharge'!G20)="","",IF(COUNT(O6)=0,"",IF(O6=1,(((10^K4)*('[4]Discharge'!G20^N4))/100),((10^K4)*('[4]Discharge'!G20^N4))))))</f>
        <v>0.7226763096770368</v>
      </c>
      <c r="H22" s="53">
        <f>IF('[4]Discharge'!H20=0,0,IF(TRIM('[4]Discharge'!H20)="","",IF(COUNT(O6)=0,"",IF(O6=1,(((10^K4)*('[4]Discharge'!H20^N4))/100),((10^K4)*('[4]Discharge'!H20^N4))))))</f>
        <v>4.551321655001101</v>
      </c>
      <c r="I22" s="53">
        <f>IF('[4]Discharge'!I20=0,0,IF(TRIM('[4]Discharge'!I20)="","",IF(COUNT(O6)=0,"",IF(O6=1,(((10^K4)*('[4]Discharge'!I20^N4))/100),((10^K4)*('[4]Discharge'!I20^N4))))))</f>
        <v>0.29937812693738786</v>
      </c>
      <c r="J22" s="53">
        <f>IF('[4]Discharge'!J20=0,0,IF(TRIM('[4]Discharge'!J20)="","",IF(COUNT(O6)=0,"",IF(O6=1,(((10^K4)*('[4]Discharge'!J20^N4))/100),((10^K4)*('[4]Discharge'!J20^N4))))))</f>
        <v>0.10071775758125781</v>
      </c>
      <c r="K22" s="53">
        <f>IF('[4]Discharge'!K20=0,0,IF(TRIM('[4]Discharge'!K20)="","",IF(COUNT(O6)=0,"",IF(O6=1,(((10^K4)*('[4]Discharge'!K20^N4))/100),((10^K4)*('[4]Discharge'!K20^N4))))))</f>
        <v>0.029523605249238666</v>
      </c>
      <c r="L22" s="53">
        <f>IF('[4]Discharge'!L20=0,0,IF(TRIM('[4]Discharge'!L20)="","",IF(COUNT(O6)=0,"",IF(O6=1,(((10^K4)*('[4]Discharge'!L20^N4))/100),((10^K4)*('[4]Discharge'!L20^N4))))))</f>
        <v>0.04638816221830095</v>
      </c>
      <c r="M22" s="53">
        <f>IF('[4]Discharge'!M20=0,0,IF(TRIM('[4]Discharge'!M20)="","",IF(COUNT(O6)=0,"",IF(O6=1,(((10^K4)*('[4]Discharge'!M20^N4))/100),((10^K4)*('[4]Discharge'!M20^N4))))))</f>
        <v>0.0039040683138844125</v>
      </c>
      <c r="N22" s="53">
        <f>IF('[4]Discharge'!N20=0,0,IF(TRIM('[4]Discharge'!N20)="","",IF(COUNT(O6)=0,"",IF(O6=1,(((10^K4)*('[4]Discharge'!N20^N4))/100),((10^K4)*('[4]Discharge'!N20^N4))))))</f>
        <v>0.00179449052893973</v>
      </c>
      <c r="O22" s="117"/>
      <c r="P22" s="118"/>
      <c r="Q22" s="54"/>
    </row>
    <row r="23" spans="2:17" ht="21.75">
      <c r="B23" s="72">
        <v>12</v>
      </c>
      <c r="C23" s="53">
        <f>IF('[4]Discharge'!C21=0,0,IF(TRIM('[4]Discharge'!C21)="","",IF(COUNT(O6)=0,"",IF(O6=1,(((10^K4)*('[4]Discharge'!C21^N4))/100),((10^K4)*('[4]Discharge'!C21^N4))))))</f>
        <v>0.0558514826246408</v>
      </c>
      <c r="D23" s="53">
        <f>IF('[4]Discharge'!D21=0,0,IF(TRIM('[4]Discharge'!D21)="","",IF(COUNT(O6)=0,"",IF(O6=1,(((10^K4)*('[4]Discharge'!D21^N4))/100),((10^K4)*('[4]Discharge'!D21^N4))))))</f>
        <v>0.05009429162578761</v>
      </c>
      <c r="E23" s="53">
        <f>IF('[4]Discharge'!E21=0,0,IF(TRIM('[4]Discharge'!E21)="","",IF(COUNT(O6)=0,"",IF(O6=1,(((10^K4)*('[4]Discharge'!E21^N4))/100),((10^K4)*('[4]Discharge'!E21^N4))))))</f>
        <v>0.17540625911943433</v>
      </c>
      <c r="F23" s="53">
        <f>IF('[4]Discharge'!F21=0,0,IF(TRIM('[4]Discharge'!F21)="","",IF(COUNT(O6)=0,"",IF(O6=1,(((10^K4)*('[4]Discharge'!F21^N4))/100),((10^K4)*('[4]Discharge'!F21^N4))))))</f>
        <v>1.6980112788471269</v>
      </c>
      <c r="G23" s="53">
        <f>IF('[4]Discharge'!G21=0,0,IF(TRIM('[4]Discharge'!G21)="","",IF(COUNT(O6)=0,"",IF(O6=1,(((10^K4)*('[4]Discharge'!G21^N4))/100),((10^K4)*('[4]Discharge'!G21^N4))))))</f>
        <v>0.5199834746485602</v>
      </c>
      <c r="H23" s="53">
        <f>IF('[4]Discharge'!H21=0,0,IF(TRIM('[4]Discharge'!H21)="","",IF(COUNT(O6)=0,"",IF(O6=1,(((10^K4)*('[4]Discharge'!H21^N4))/100),((10^K4)*('[4]Discharge'!H21^N4))))))</f>
        <v>4.358796560101559</v>
      </c>
      <c r="I23" s="53">
        <f>IF('[4]Discharge'!I21=0,0,IF(TRIM('[4]Discharge'!I21)="","",IF(COUNT(O6)=0,"",IF(O6=1,(((10^K4)*('[4]Discharge'!I21^N4))/100),((10^K4)*('[4]Discharge'!I21^N4))))))</f>
        <v>0.3869966341734747</v>
      </c>
      <c r="J23" s="53">
        <f>IF('[4]Discharge'!J21=0,0,IF(TRIM('[4]Discharge'!J21)="","",IF(COUNT(O6)=0,"",IF(O6=1,(((10^K4)*('[4]Discharge'!J21^N4))/100),((10^K4)*('[4]Discharge'!J21^N4))))))</f>
        <v>0.1262405181300868</v>
      </c>
      <c r="K23" s="53">
        <f>IF('[4]Discharge'!K21=0,0,IF(TRIM('[4]Discharge'!K21)="","",IF(COUNT(O6)=0,"",IF(O6=1,(((10^K4)*('[4]Discharge'!K21^N4))/100),((10^K4)*('[4]Discharge'!K21^N4))))))</f>
        <v>0.03428179848540335</v>
      </c>
      <c r="L23" s="53">
        <f>IF('[4]Discharge'!L21=0,0,IF(TRIM('[4]Discharge'!L21)="","",IF(COUNT(O6)=0,"",IF(O6=1,(((10^K4)*('[4]Discharge'!L21^N4))/100),((10^K4)*('[4]Discharge'!L21^N4))))))</f>
        <v>0.04397726048764181</v>
      </c>
      <c r="M23" s="53">
        <f>IF('[4]Discharge'!M21=0,0,IF(TRIM('[4]Discharge'!M21)="","",IF(COUNT(O6)=0,"",IF(O6=1,(((10^K4)*('[4]Discharge'!M21^N4))/100),((10^K4)*('[4]Discharge'!M21^N4))))))</f>
        <v>0.005718549648962009</v>
      </c>
      <c r="N23" s="53">
        <f>IF('[4]Discharge'!N21=0,0,IF(TRIM('[4]Discharge'!N21)="","",IF(COUNT(O6)=0,"",IF(O6=1,(((10^K4)*('[4]Discharge'!N21^N4))/100),((10^K4)*('[4]Discharge'!N21^N4))))))</f>
        <v>0.0009849513215366961</v>
      </c>
      <c r="O23" s="117"/>
      <c r="P23" s="118"/>
      <c r="Q23" s="54"/>
    </row>
    <row r="24" spans="2:17" ht="21.75">
      <c r="B24" s="72">
        <v>13</v>
      </c>
      <c r="C24" s="53">
        <f>IF('[4]Discharge'!C10=0,0,IF(TRIM('[4]Discharge'!C22)="","",IF(COUNT(O6)=0,"",IF(O6=1,(((10^K4)*('[4]Discharge'!C22^N4))/100),((10^K4)*('[4]Discharge'!C22^N4))))))</f>
        <v>0.04638816221830095</v>
      </c>
      <c r="D24" s="53">
        <f>IF('[4]Discharge'!D22=0,0,IF(TRIM('[4]Discharge'!D22)="","",IF(COUNT(O6)=0,"",IF(O6=1,(((10^K4)*('[4]Discharge'!D22^N4))/100),((10^K4)*('[4]Discharge'!D22^N4))))))</f>
        <v>0.06805595412843361</v>
      </c>
      <c r="E24" s="53">
        <f>IF('[4]Discharge'!E22=0,0,IF(TRIM('[4]Discharge'!E22)="","",IF(COUNT(O6)=0,"",IF(O6=1,(((10^K4)*('[4]Discharge'!E22^N4))/100),((10^K4)*('[4]Discharge'!E22^N4))))))</f>
        <v>0.2788126751587237</v>
      </c>
      <c r="F24" s="53">
        <f>IF('[4]Discharge'!F22=0,0,IF(TRIM('[4]Discharge'!F22)="","",IF(COUNT(O6)=0,"",IF(O6=1,(((10^K4)*('[4]Discharge'!F22^N4))/100),((10^K4)*('[4]Discharge'!F22^N4))))))</f>
        <v>1.2131099456965642</v>
      </c>
      <c r="G24" s="53">
        <f>IF('[4]Discharge'!G22=0,0,IF(TRIM('[4]Discharge'!G22)="","",IF(COUNT(O6)=0,"",IF(O6=1,(((10^K4)*('[4]Discharge'!G22^N4))/100),((10^K4)*('[4]Discharge'!G22^N4))))))</f>
        <v>0.4101982560158822</v>
      </c>
      <c r="H24" s="53">
        <f>IF('[4]Discharge'!H22=0,0,IF(TRIM('[4]Discharge'!H22)="","",IF(COUNT(O6)=0,"",IF(O6=1,(((10^K4)*('[4]Discharge'!H22^N4))/100),((10^K4)*('[4]Discharge'!H22^N4))))))</f>
        <v>5.999355548749178</v>
      </c>
      <c r="I24" s="53">
        <f>IF('[4]Discharge'!I22=0,0,IF(TRIM('[4]Discharge'!I22)="","",IF(COUNT(O6)=0,"",IF(O6=1,(((10^K4)*('[4]Discharge'!I22^N4))/100),((10^K4)*('[4]Discharge'!I22^N4))))))</f>
        <v>0.2788126751587237</v>
      </c>
      <c r="J24" s="53">
        <f>IF('[4]Discharge'!J22=0,0,IF(TRIM('[4]Discharge'!J22)="","",IF(COUNT(O6)=0,"",IF(O6=1,(((10^K4)*('[4]Discharge'!J22^N4))/100),((10^K4)*('[4]Discharge'!J22^N4))))))</f>
        <v>0.11577253260568922</v>
      </c>
      <c r="K24" s="53">
        <f>IF('[4]Discharge'!K22=0,0,IF(TRIM('[4]Discharge'!K22)="","",IF(COUNT(O6)=0,"",IF(O6=1,(((10^K4)*('[4]Discharge'!K22^N4))/100),((10^K4)*('[4]Discharge'!K22^N4))))))</f>
        <v>0.045780913706264394</v>
      </c>
      <c r="L24" s="53">
        <f>IF('[4]Discharge'!L22=0,0,IF(TRIM('[4]Discharge'!L22)="","",IF(COUNT(O6)=0,"",IF(O6=1,(((10^K4)*('[4]Discharge'!L22^N4))/100),((10^K4)*('[4]Discharge'!L22^N4))))))</f>
        <v>0.042200959044994234</v>
      </c>
      <c r="M24" s="53">
        <f>IF('[4]Discharge'!M22=0,0,IF(TRIM('[4]Discharge'!M22)="","",IF(COUNT(O6)=0,"",IF(O6=1,(((10^K4)*('[4]Discharge'!M22^N4))/100),((10^K4)*('[4]Discharge'!M22^N4))))))</f>
        <v>0.006868090964288811</v>
      </c>
      <c r="N24" s="53">
        <f>IF('[4]Discharge'!N22=0,0,IF(TRIM('[4]Discharge'!N22)="","",IF(COUNT(O6)=0,"",IF(O6=1,(((10^K4)*('[4]Discharge'!N22^N4))/100),((10^K4)*('[4]Discharge'!N22^N4))))))</f>
        <v>0.001286969887307491</v>
      </c>
      <c r="O24" s="117"/>
      <c r="P24" s="118"/>
      <c r="Q24" s="54"/>
    </row>
    <row r="25" spans="2:17" ht="21.75">
      <c r="B25" s="72">
        <v>14</v>
      </c>
      <c r="C25" s="53">
        <f>IF('[4]Discharge'!C10=0,0,IF(TRIM('[4]Discharge'!C23)="","",IF(COUNT(O6)=0,"",IF(O6=1,(((10^K4)*('[4]Discharge'!C23^N4))/100),((10^K4)*('[4]Discharge'!C23^N4))))))</f>
        <v>0.043382107177039136</v>
      </c>
      <c r="D25" s="53">
        <f>IF('[4]Discharge'!D23=0,0,IF(TRIM('[4]Discharge'!D23)="","",IF(COUNT(O6)=0,"",IF(O6=1,(((10^K4)*('[4]Discharge'!D23^N4))/100),((10^K4)*('[4]Discharge'!D23^N4))))))</f>
        <v>0.05915054053019899</v>
      </c>
      <c r="E25" s="53">
        <f>IF('[4]Discharge'!E23=0,0,IF(TRIM('[4]Discharge'!E23)="","",IF(COUNT(O6)=0,"",IF(O6=1,(((10^K4)*('[4]Discharge'!E23^N4))/100),((10^K4)*('[4]Discharge'!E23^N4))))))</f>
        <v>0.20645012498299978</v>
      </c>
      <c r="F25" s="53">
        <f>IF('[4]Discharge'!F23=0,0,IF(TRIM('[4]Discharge'!F23)="","",IF(COUNT(O6)=0,"",IF(O6=1,(((10^K4)*('[4]Discharge'!F23^N4))/100),((10^K4)*('[4]Discharge'!F23^N4))))))</f>
        <v>0.7588449296613612</v>
      </c>
      <c r="G25" s="53">
        <f>IF('[4]Discharge'!G23=0,0,IF(TRIM('[4]Discharge'!G23)="","",IF(COUNT(O6)=0,"",IF(O6=1,(((10^K4)*('[4]Discharge'!G23^N4))/100),((10^K4)*('[4]Discharge'!G23^N4))))))</f>
        <v>0.34213362218757526</v>
      </c>
      <c r="H25" s="53">
        <f>IF('[4]Discharge'!H23=0,0,IF(TRIM('[4]Discharge'!H23)="","",IF(COUNT(O6)=0,"",IF(O6=1,(((10^K4)*('[4]Discharge'!H23^N4))/100),((10^K4)*('[4]Discharge'!H23^N4))))))</f>
        <v>5.359412443464646</v>
      </c>
      <c r="I25" s="53">
        <f>IF('[4]Discharge'!I23=0,0,IF(TRIM('[4]Discharge'!I23)="","",IF(COUNT(O6)=0,"",IF(O6=1,(((10^K4)*('[4]Discharge'!I23^N4))/100),((10^K4)*('[4]Discharge'!I23^N4))))))</f>
        <v>0.2393551765775876</v>
      </c>
      <c r="J25" s="53">
        <f>IF('[4]Discharge'!J23=0,0,IF(TRIM('[4]Discharge'!J23)="","",IF(COUNT(O6)=0,"",IF(O6=1,(((10^K4)*('[4]Discharge'!J23^N4))/100),((10^K4)*('[4]Discharge'!J23^N4))))))</f>
        <v>0.10564841267787214</v>
      </c>
      <c r="K25" s="53">
        <f>IF('[4]Discharge'!K23=0,0,IF(TRIM('[4]Discharge'!K23)="","",IF(COUNT(O6)=0,"",IF(O6=1,(((10^K4)*('[4]Discharge'!K23^N4))/100),((10^K4)*('[4]Discharge'!K23^N4))))))</f>
        <v>0.04457545280322765</v>
      </c>
      <c r="L25" s="53">
        <f>IF('[4]Discharge'!L23=0,0,IF(TRIM('[4]Discharge'!L23)="","",IF(COUNT(O6)=0,"",IF(O6=1,(((10^K4)*('[4]Discharge'!L23^N4))/100),((10^K4)*('[4]Discharge'!L23^N4))))))</f>
        <v>0.03930201049076429</v>
      </c>
      <c r="M25" s="53">
        <f>IF('[4]Discharge'!M23=0,0,IF(TRIM('[4]Discharge'!M23)="","",IF(COUNT(O6)=0,"",IF(O6=1,(((10^K4)*('[4]Discharge'!M23^N4))/100),((10^K4)*('[4]Discharge'!M23^N4))))))</f>
        <v>0.007167680138779501</v>
      </c>
      <c r="N25" s="53">
        <f>IF('[4]Discharge'!N23=0,0,IF(TRIM('[4]Discharge'!N23)="","",IF(COUNT(O6)=0,"",IF(O6=1,(((10^K4)*('[4]Discharge'!N23^N4))/100),((10^K4)*('[4]Discharge'!N23^N4))))))</f>
        <v>0.0014490923489216764</v>
      </c>
      <c r="O25" s="117"/>
      <c r="P25" s="118"/>
      <c r="Q25" s="54"/>
    </row>
    <row r="26" spans="2:17" ht="21.75">
      <c r="B26" s="72">
        <v>15</v>
      </c>
      <c r="C26" s="53">
        <f>IF('[4]Discharge'!C24=0,0,IF(TRIM('[4]Discharge'!C24)="","",IF(COUNT(O6)=0,"",IF(O6=1,(((10^K4)*('[4]Discharge'!C24^N4))/100),((10^K4)*('[4]Discharge'!C24^N4))))))</f>
        <v>0.04045229191734457</v>
      </c>
      <c r="D26" s="53">
        <f>IF('[4]Discharge'!D24=0,0,IF(TRIM('[4]Discharge'!D24)="","",IF(COUNT(O6)=0,"",IF(O6=1,(((10^K4)*('[4]Discharge'!D24^N4))/100),((10^K4)*('[4]Discharge'!D24^N4))))))</f>
        <v>0.04761164603880018</v>
      </c>
      <c r="E26" s="53">
        <f>IF('[4]Discharge'!E24=0,0,IF(TRIM('[4]Discharge'!E24)="","",IF(COUNT(O6)=0,"",IF(O6=1,(((10^K4)*('[4]Discharge'!E24^N4))/100),((10^K4)*('[4]Discharge'!E24^N4))))))</f>
        <v>0.13160114443217724</v>
      </c>
      <c r="F26" s="53">
        <f>IF('[4]Discharge'!F24=0,0,IF(TRIM('[4]Discharge'!F24)="","",IF(COUNT(O6)=0,"",IF(O6=1,(((10^K4)*('[4]Discharge'!F24^N4))/100),((10^K4)*('[4]Discharge'!F24^N4))))))</f>
        <v>0.5847593527383111</v>
      </c>
      <c r="G26" s="53">
        <f>IF('[4]Discharge'!G24=0,0,IF(TRIM('[4]Discharge'!G24)="","",IF(COUNT(O6)=0,"",IF(O6=1,(((10^K4)*('[4]Discharge'!G24^N4))/100),((10^K4)*('[4]Discharge'!G24^N4))))))</f>
        <v>0.2393551765775876</v>
      </c>
      <c r="H26" s="53">
        <f>IF('[4]Discharge'!H24=0,0,IF(TRIM('[4]Discharge'!H24)="","",IF(COUNT(O6)=0,"",IF(O6=1,(((10^K4)*('[4]Discharge'!H24^N4))/100),((10^K4)*('[4]Discharge'!H24^N4))))))</f>
        <v>3.434806431453536</v>
      </c>
      <c r="I26" s="53">
        <f>IF('[4]Discharge'!I24=0,0,IF(TRIM('[4]Discharge'!I24)="","",IF(COUNT(O6)=0,"",IF(O6=1,(((10^K4)*('[4]Discharge'!I24^N4))/100),((10^K4)*('[4]Discharge'!I24^N4))))))</f>
        <v>0.20645012498299978</v>
      </c>
      <c r="J26" s="53">
        <f>IF('[4]Discharge'!J24=0,0,IF(TRIM('[4]Discharge'!J24)="","",IF(COUNT(O6)=0,"",IF(O6=1,(((10^K4)*('[4]Discharge'!J24^N4))/100),((10^K4)*('[4]Discharge'!J24^N4))))))</f>
        <v>0.09587609685346626</v>
      </c>
      <c r="K26" s="53">
        <f>IF('[4]Discharge'!K24=0,0,IF(TRIM('[4]Discharge'!K24)="","",IF(COUNT(O6)=0,"",IF(O6=1,(((10^K4)*('[4]Discharge'!K24^N4))/100),((10^K4)*('[4]Discharge'!K24^N4))))))</f>
        <v>0.04761164603880018</v>
      </c>
      <c r="L26" s="53">
        <f>IF('[4]Discharge'!L24=0,0,IF(TRIM('[4]Discharge'!L24)="","",IF(COUNT(O6)=0,"",IF(O6=1,(((10^K4)*('[4]Discharge'!L24^N4))/100),((10^K4)*('[4]Discharge'!L24^N4))))))</f>
        <v>0.03816423055686777</v>
      </c>
      <c r="M26" s="53">
        <f>IF('[4]Discharge'!M24=0,0,IF(TRIM('[4]Discharge'!M24)="","",IF(COUNT(O6)=0,"",IF(O6=1,(((10^K4)*('[4]Discharge'!M24^N4))/100),((10^K4)*('[4]Discharge'!M24^N4))))))</f>
        <v>0.008094910155088165</v>
      </c>
      <c r="N26" s="53">
        <f>IF('[4]Discharge'!N24=0,0,IF(TRIM('[4]Discharge'!N24)="","",IF(COUNT(O6)=0,"",IF(O6=1,(((10^K4)*('[4]Discharge'!N24^N4))/100),((10^K4)*('[4]Discharge'!N24^N4))))))</f>
        <v>0.001286969887307491</v>
      </c>
      <c r="O26" s="117"/>
      <c r="P26" s="118"/>
      <c r="Q26" s="54"/>
    </row>
    <row r="27" spans="2:17" ht="21.75">
      <c r="B27" s="72">
        <v>16</v>
      </c>
      <c r="C27" s="53">
        <f>IF('[4]Discharge'!C25=0,0,IF(TRIM('[4]Discharge'!C25)="","",IF(COUNT(O6)=0,"",IF(O6=1,(((10^K4)*('[4]Discharge'!C25^N4))/100),((10^K4)*('[4]Discharge'!C25^N4))))))</f>
        <v>0.04045229191734457</v>
      </c>
      <c r="D27" s="53">
        <f>IF('[4]Discharge'!D25=0,0,IF(TRIM('[4]Discharge'!D25)="","",IF(COUNT(O6)=0,"",IF(O6=1,(((10^K4)*('[4]Discharge'!D25^N4))/100),((10^K4)*('[4]Discharge'!D25^N4))))))</f>
        <v>0.043382107177039136</v>
      </c>
      <c r="E27" s="53">
        <f>IF('[4]Discharge'!E25=0,0,IF(TRIM('[4]Discharge'!E25)="","",IF(COUNT(O6)=0,"",IF(O6=1,(((10^K4)*('[4]Discharge'!E25^N4))/100),((10^K4)*('[4]Discharge'!E25^N4))))))</f>
        <v>0.13160114443217724</v>
      </c>
      <c r="F27" s="53">
        <f>IF('[4]Discharge'!F25=0,0,IF(TRIM('[4]Discharge'!F25)="","",IF(COUNT(O6)=0,"",IF(O6=1,(((10^K4)*('[4]Discharge'!F25^N4))/100),((10^K4)*('[4]Discharge'!F25^N4))))))</f>
        <v>0.4101982560158822</v>
      </c>
      <c r="G27" s="53">
        <f>IF('[4]Discharge'!G25=0,0,IF(TRIM('[4]Discharge'!G25)="","",IF(COUNT(O6)=0,"",IF(O6=1,(((10^K4)*('[4]Discharge'!G25^N4))/100),((10^K4)*('[4]Discharge'!G25^N4))))))</f>
        <v>0.17540625911943433</v>
      </c>
      <c r="H27" s="53">
        <f>IF('[4]Discharge'!H25=0,0,IF(TRIM('[4]Discharge'!H25)="","",IF(COUNT(O6)=0,"",IF(O6=1,(((10^K4)*('[4]Discharge'!H25^N4))/100),((10^K4)*('[4]Discharge'!H25^N4))))))</f>
        <v>4.551321655001101</v>
      </c>
      <c r="I27" s="53">
        <f>IF('[4]Discharge'!I25=0,0,IF(TRIM('[4]Discharge'!I25)="","",IF(COUNT(O6)=0,"",IF(O6=1,(((10^K4)*('[4]Discharge'!I25^N4))/100),((10^K4)*('[4]Discharge'!I25^N4))))))</f>
        <v>0.19589177755077836</v>
      </c>
      <c r="J27" s="53">
        <f>IF('[4]Discharge'!J25=0,0,IF(TRIM('[4]Discharge'!J25)="","",IF(COUNT(O6)=0,"",IF(O6=1,(((10^K4)*('[4]Discharge'!J25^N4))/100),((10^K4)*('[4]Discharge'!J25^N4))))))</f>
        <v>0.08646420625115667</v>
      </c>
      <c r="K27" s="53">
        <f>IF('[4]Discharge'!K25=0,0,IF(TRIM('[4]Discharge'!K25)="","",IF(COUNT(O6)=0,"",IF(O6=1,(((10^K4)*('[4]Discharge'!K25^N4))/100),((10^K4)*('[4]Discharge'!K25^N4))))))</f>
        <v>0.03816423055686777</v>
      </c>
      <c r="L27" s="53">
        <f>IF('[4]Discharge'!L25=0,0,IF(TRIM('[4]Discharge'!L25)="","",IF(COUNT(O6)=0,"",IF(O6=1,(((10^K4)*('[4]Discharge'!L25^N4))/100),((10^K4)*('[4]Discharge'!L25^N4))))))</f>
        <v>0.03873155215060987</v>
      </c>
      <c r="M27" s="53">
        <f>IF('[4]Discharge'!M25=0,0,IF(TRIM('[4]Discharge'!M25)="","",IF(COUNT(O6)=0,"",IF(O6=1,(((10^K4)*('[4]Discharge'!M25^N4))/100),((10^K4)*('[4]Discharge'!M25^N4))))))</f>
        <v>0.008413315827944549</v>
      </c>
      <c r="N27" s="53">
        <f>IF('[4]Discharge'!N25=0,0,IF(TRIM('[4]Discharge'!N25)="","",IF(COUNT(O6)=0,"",IF(O6=1,(((10^K4)*('[4]Discharge'!N25^N4))/100),((10^K4)*('[4]Discharge'!N25^N4))))))</f>
        <v>0.001286969887307491</v>
      </c>
      <c r="O27" s="117"/>
      <c r="P27" s="118"/>
      <c r="Q27" s="54"/>
    </row>
    <row r="28" spans="2:17" ht="21.75">
      <c r="B28" s="72">
        <v>17</v>
      </c>
      <c r="C28" s="53">
        <f>IF('[4]Discharge'!C26=0,0,IF(TRIM('[4]Discharge'!C26)="","",IF(COUNT(O6)=0,"",IF(O6=1,(((10^K4)*('[4]Discharge'!C26^N4))/100),((10^K4)*('[4]Discharge'!C26^N4))))))</f>
        <v>0.043382107177039136</v>
      </c>
      <c r="D28" s="53">
        <f>IF('[4]Discharge'!D26=0,0,IF(TRIM('[4]Discharge'!D26)="","",IF(COUNT(O6)=0,"",IF(O6=1,(((10^K4)*('[4]Discharge'!D26^N4))/100),((10^K4)*('[4]Discharge'!D26^N4))))))</f>
        <v>0.05009429162578761</v>
      </c>
      <c r="E28" s="53">
        <f>IF('[4]Discharge'!E26=0,0,IF(TRIM('[4]Discharge'!E26)="","",IF(COUNT(O6)=0,"",IF(O6=1,(((10^K4)*('[4]Discharge'!E26^N4))/100),((10^K4)*('[4]Discharge'!E26^N4))))))</f>
        <v>0.10071775758125781</v>
      </c>
      <c r="F28" s="53">
        <f>IF('[4]Discharge'!F26=0,0,IF(TRIM('[4]Discharge'!F26)="","",IF(COUNT(O6)=0,"",IF(O6=1,(((10^K4)*('[4]Discharge'!F26^N4))/100),((10^K4)*('[4]Discharge'!F26^N4))))))</f>
        <v>0.5199834746485602</v>
      </c>
      <c r="G28" s="53">
        <f>IF('[4]Discharge'!G26=0,0,IF(TRIM('[4]Discharge'!G26)="","",IF(COUNT(O6)=0,"",IF(O6=1,(((10^K4)*('[4]Discharge'!G26^N4))/100),((10^K4)*('[4]Discharge'!G26^N4))))))</f>
        <v>2.440592373771306</v>
      </c>
      <c r="H28" s="53">
        <f>IF('[4]Discharge'!H26=0,0,IF(TRIM('[4]Discharge'!H26)="","",IF(COUNT(O6)=0,"",IF(O6=1,(((10^K4)*('[4]Discharge'!H26^N4))/100),((10^K4)*('[4]Discharge'!H26^N4))))))</f>
        <v>2.9203606566133855</v>
      </c>
      <c r="I28" s="53">
        <f>IF('[4]Discharge'!I26=0,0,IF(TRIM('[4]Discharge'!I26)="","",IF(COUNT(O6)=0,"",IF(O6=1,(((10^K4)*('[4]Discharge'!I26^N4))/100),((10^K4)*('[4]Discharge'!I26^N4))))))</f>
        <v>0.18554287123990273</v>
      </c>
      <c r="J28" s="53">
        <f>IF('[4]Discharge'!J26=0,0,IF(TRIM('[4]Discharge'!J26)="","",IF(COUNT(O6)=0,"",IF(O6=1,(((10^K4)*('[4]Discharge'!J26^N4))/100),((10^K4)*('[4]Discharge'!J26^N4))))))</f>
        <v>0.08416863377089365</v>
      </c>
      <c r="K28" s="53">
        <f>IF('[4]Discharge'!K26=0,0,IF(TRIM('[4]Discharge'!K26)="","",IF(COUNT(O6)=0,"",IF(O6=1,(((10^K4)*('[4]Discharge'!K26^N4))/100),((10^K4)*('[4]Discharge'!K26^N4))))))</f>
        <v>0.03592654506038564</v>
      </c>
      <c r="L28" s="53">
        <f>IF('[4]Discharge'!L26=0,0,IF(TRIM('[4]Discharge'!L26)="","",IF(COUNT(O6)=0,"",IF(O6=1,(((10^K4)*('[4]Discharge'!L26^N4))/100),((10^K4)*('[4]Discharge'!L26^N4))))))</f>
        <v>0.03816423055686777</v>
      </c>
      <c r="M28" s="53">
        <f>IF('[4]Discharge'!M26=0,0,IF(TRIM('[4]Discharge'!M26)="","",IF(COUNT(O6)=0,"",IF(O6=1,(((10^K4)*('[4]Discharge'!M26^N4))/100),((10^K4)*('[4]Discharge'!M26^N4))))))</f>
        <v>0.009063852164069014</v>
      </c>
      <c r="N28" s="53">
        <f>IF('[4]Discharge'!N26=0,0,IF(TRIM('[4]Discharge'!N26)="","",IF(COUNT(O6)=0,"",IF(O6=1,(((10^K4)*('[4]Discharge'!N26^N4))/100),((10^K4)*('[4]Discharge'!N26^N4))))))</f>
        <v>0.00179449052893973</v>
      </c>
      <c r="O28" s="117"/>
      <c r="P28" s="118"/>
      <c r="Q28" s="54"/>
    </row>
    <row r="29" spans="2:17" ht="21.75">
      <c r="B29" s="72">
        <v>18</v>
      </c>
      <c r="C29" s="53">
        <f>IF('[4]Discharge'!C27=0,0,IF(TRIM('[4]Discharge'!C27)="","",IF(COUNT(O6)=0,"",IF(O6=1,(((10^K4)*('[4]Discharge'!C27^N4))/100),((10^K4)*('[4]Discharge'!C27^N4))))))</f>
        <v>0.05135330336258885</v>
      </c>
      <c r="D29" s="53">
        <f>IF('[4]Discharge'!D27=0,0,IF(TRIM('[4]Discharge'!D27)="","",IF(COUNT(O6)=0,"",IF(O6=1,(((10^K4)*('[4]Discharge'!D27^N4))/100),((10^K4)*('[4]Discharge'!D27^N4))))))</f>
        <v>0.5520146809896453</v>
      </c>
      <c r="E29" s="53">
        <f>IF('[4]Discharge'!E27=0,0,IF(TRIM('[4]Discharge'!E27)="","",IF(COUNT(O6)=0,"",IF(O6=1,(((10^K4)*('[4]Discharge'!E27^N4))/100),((10^K4)*('[4]Discharge'!E27^N4))))))</f>
        <v>0.21721519055759383</v>
      </c>
      <c r="F29" s="53">
        <f>IF('[4]Discharge'!F27=0,0,IF(TRIM('[4]Discharge'!F27)="","",IF(COUNT(O6)=0,"",IF(O6=1,(((10^K4)*('[4]Discharge'!F27^N4))/100),((10^K4)*('[4]Discharge'!F27^N4))))))</f>
        <v>2.3284018123033534</v>
      </c>
      <c r="G29" s="53">
        <f>IF('[4]Discharge'!G27=0,0,IF(TRIM('[4]Discharge'!G27)="","",IF(COUNT(O6)=0,"",IF(O6=1,(((10^K4)*('[4]Discharge'!G27^N4))/100),((10^K4)*('[4]Discharge'!G27^N4))))))</f>
        <v>72.89277033549072</v>
      </c>
      <c r="H29" s="53">
        <f>IF('[4]Discharge'!H27=0,0,IF(TRIM('[4]Discharge'!H27)="","",IF(COUNT(O6)=0,"",IF(O6=1,(((10^K4)*('[4]Discharge'!H27^N4))/100),((10^K4)*('[4]Discharge'!H27^N4))))))</f>
        <v>82.77447266329506</v>
      </c>
      <c r="I29" s="53">
        <f>IF('[4]Discharge'!I27=0,0,IF(TRIM('[4]Discharge'!I27)="","",IF(COUNT(O6)=0,"",IF(O6=1,(((10^K4)*('[4]Discharge'!I27^N4))/100),((10^K4)*('[4]Discharge'!I27^N4))))))</f>
        <v>0.15578204777628596</v>
      </c>
      <c r="J29" s="53">
        <f>IF('[4]Discharge'!J27=0,0,IF(TRIM('[4]Discharge'!J27)="","",IF(COUNT(O6)=0,"",IF(O6=1,(((10^K4)*('[4]Discharge'!J27^N4))/100),((10^K4)*('[4]Discharge'!J27^N4))))))</f>
        <v>0.11066700817225986</v>
      </c>
      <c r="K29" s="53">
        <f>IF('[4]Discharge'!K27=0,0,IF(TRIM('[4]Discharge'!K27)="","",IF(COUNT(O6)=0,"",IF(O6=1,(((10^K4)*('[4]Discharge'!K27^N4))/100),((10^K4)*('[4]Discharge'!K27^N4))))))</f>
        <v>0.04103209261467722</v>
      </c>
      <c r="L29" s="53">
        <f>IF('[4]Discharge'!L27=0,0,IF(TRIM('[4]Discharge'!L27)="","",IF(COUNT(O6)=0,"",IF(O6=1,(((10^K4)*('[4]Discharge'!L27^N4))/100),((10^K4)*('[4]Discharge'!L27^N4))))))</f>
        <v>0.030557848394272998</v>
      </c>
      <c r="M29" s="53">
        <f>IF('[4]Discharge'!M27=0,0,IF(TRIM('[4]Discharge'!M27)="","",IF(COUNT(O6)=0,"",IF(O6=1,(((10^K4)*('[4]Discharge'!M27^N4))/100),((10^K4)*('[4]Discharge'!M27^N4))))))</f>
        <v>0.008094910155088165</v>
      </c>
      <c r="N29" s="53">
        <f>IF('[4]Discharge'!N27=0,0,IF(TRIM('[4]Discharge'!N27)="","",IF(COUNT(O6)=0,"",IF(O6=1,(((10^K4)*('[4]Discharge'!N27^N4))/100),((10^K4)*('[4]Discharge'!N27^N4))))))</f>
        <v>0.0025650397598500773</v>
      </c>
      <c r="O29" s="117"/>
      <c r="P29" s="118"/>
      <c r="Q29" s="54"/>
    </row>
    <row r="30" spans="2:17" ht="21.75">
      <c r="B30" s="72">
        <v>19</v>
      </c>
      <c r="C30" s="53">
        <f>IF('[4]Discharge'!C28=0,0,IF(TRIM('[4]Discharge'!C28)="","",IF(COUNT(O6)=0,"",IF(O6=1,(((10^K4)*('[4]Discharge'!C28^N4))/100),((10^K4)*('[4]Discharge'!C28^N4))))))</f>
        <v>0.06805595412843361</v>
      </c>
      <c r="D30" s="53">
        <f>IF('[4]Discharge'!D28=0,0,IF(TRIM('[4]Discharge'!D28)="","",IF(COUNT(O6)=0,"",IF(O6=1,(((10^K4)*('[4]Discharge'!D28^N4))/100),((10^K4)*('[4]Discharge'!D28^N4))))))</f>
        <v>0.2393551765775876</v>
      </c>
      <c r="E30" s="53">
        <f>IF('[4]Discharge'!E28=0,0,IF('[4]Discharge'!E28=0,0,IF(TRIM('[4]Discharge'!E28)="","",IF(COUNT(O6)=0,"",IF(O6=1,(((10^K4)*('[4]Discharge'!E28^N4))/100),((10^K4)*('[4]Discharge'!E28^N4)))))))</f>
        <v>1.2780019761105408</v>
      </c>
      <c r="F30" s="53">
        <f>IF('[4]Discharge'!F28=0,0,IF(TRIM('[4]Discharge'!F28)="","",IF(COUNT(O6)=0,"",IF(O6=1,(((10^K4)*('[4]Discharge'!F28^N4))/100),((10^K4)*('[4]Discharge'!F28^N4))))))</f>
        <v>1.0261700505839062</v>
      </c>
      <c r="G30" s="53">
        <f>IF('[4]Discharge'!G28=0,0,IF(TRIM('[4]Discharge'!G28)="","",IF(COUNT(O6)=0,"",IF(O6=1,(((10^K4)*('[4]Discharge'!G28^N4))/100),((10^K4)*('[4]Discharge'!G28^N4))))))</f>
        <v>10.959102937290995</v>
      </c>
      <c r="H30" s="53">
        <f>IF('[4]Discharge'!H28=0,0,IF(TRIM('[4]Discharge'!H28)="","",IF(COUNT(O6)=0,"",IF(O6=1,(((10^K4)*('[4]Discharge'!H28^N4))/100),((10^K4)*('[4]Discharge'!H28^N4))))))</f>
        <v>15.334545716794219</v>
      </c>
      <c r="I30" s="53">
        <f>IF('[4]Discharge'!I28=0,0,IF(TRIM('[4]Discharge'!I28)="","",IF(COUNT(O6)=0,"",IF(O6=1,(((10^K4)*('[4]Discharge'!I28^N4))/100),((10^K4)*('[4]Discharge'!I28^N4))))))</f>
        <v>0.11577253260568922</v>
      </c>
      <c r="J30" s="53">
        <f>IF('[4]Discharge'!J28=0,0,IF(TRIM('[4]Discharge'!J28)="","",IF(COUNT(O6)=0,"",IF(O6=1,(((10^K4)*('[4]Discharge'!J28^N4))/100),((10^K4)*('[4]Discharge'!J28^N4))))))</f>
        <v>0.11066700817225986</v>
      </c>
      <c r="K30" s="53">
        <f>IF('[4]Discharge'!K28=0,0,IF(TRIM('[4]Discharge'!K28)="","",IF(COUNT(O6)=0,"",IF(O6=1,(((10^K4)*('[4]Discharge'!K28^N4))/100),((10^K4)*('[4]Discharge'!K28^N4))))))</f>
        <v>0.05135330336258885</v>
      </c>
      <c r="L30" s="53">
        <f>IF('[4]Discharge'!L28=0,0,IF(TRIM('[4]Discharge'!L28)="","",IF(COUNT(O6)=0,"",IF(O6=1,(((10^K4)*('[4]Discharge'!L28^N4))/100),((10^K4)*('[4]Discharge'!L28^N4))))))</f>
        <v>0.029523605249238666</v>
      </c>
      <c r="M30" s="53">
        <f>IF('[4]Discharge'!M28=0,0,IF(TRIM('[4]Discharge'!M28)="","",IF(COUNT(O6)=0,"",IF(O6=1,(((10^K4)*('[4]Discharge'!M28^N4))/100),((10^K4)*('[4]Discharge'!M28^N4))))))</f>
        <v>0.006573329188326819</v>
      </c>
      <c r="N30" s="53">
        <f>IF('[4]Discharge'!N28=0,0,IF(TRIM('[4]Discharge'!N28)="","",IF(COUNT(O6)=0,"",IF(O6=1,(((10^K4)*('[4]Discharge'!N28^N4))/100),((10^K4)*('[4]Discharge'!N28^N4))))))</f>
        <v>0.002362814315429602</v>
      </c>
      <c r="O30" s="117"/>
      <c r="P30" s="118"/>
      <c r="Q30" s="54"/>
    </row>
    <row r="31" spans="2:17" ht="21.75">
      <c r="B31" s="72">
        <v>20</v>
      </c>
      <c r="C31" s="53">
        <f>IF('[4]Discharge'!C29=0,0,IF(TRIM('[4]Discharge'!C29)="","",IF(COUNT(O6)=0,"",IF(O6=1,(((10^K4)*('[4]Discharge'!C29^N4))/100),((10^K4)*('[4]Discharge'!C29^N4))))))</f>
        <v>0.3869966341734747</v>
      </c>
      <c r="D31" s="53">
        <f>IF('[4]Discharge'!D29=0,0,IF(TRIM('[4]Discharge'!D29)="","",IF(COUNT(O6)=0,"",IF(O6=1,(((10^K4)*('[4]Discharge'!D29^N4))/100),((10^K4)*('[4]Discharge'!D29^N4))))))</f>
        <v>0.1262405181300868</v>
      </c>
      <c r="E31" s="53">
        <f>IF('[4]Discharge'!E29=0,0,IF(TRIM('[4]Discharge'!E29)="","",IF(COUNT(O6)=0,"",IF(O6=1,(((10^K4)*('[4]Discharge'!E29^N4))/100),((10^K4)*('[4]Discharge'!E29^N4))))))</f>
        <v>1.3441552261686718</v>
      </c>
      <c r="F31" s="53">
        <f>IF('[4]Discharge'!F29=0,0,IF(TRIM('[4]Discharge'!F29)="","",IF(COUNT(O6)=0,"",IF(O6=1,(((10^K4)*('[4]Discharge'!F29^N4))/100),((10^K4)*('[4]Discharge'!F29^N4))))))</f>
        <v>1.0261700505839062</v>
      </c>
      <c r="G31" s="53">
        <f>IF('[4]Discharge'!G29=0,0,IF(TRIM('[4]Discharge'!G29)="","",IF(COUNT(O6)=0,"",IF(O6=1,(((10^K4)*('[4]Discharge'!G29^N4))/100),((10^K4)*('[4]Discharge'!G29^N4))))))</f>
        <v>4.358796560101559</v>
      </c>
      <c r="H31" s="53">
        <f>IF('[4]Discharge'!H29=0,0,IF(TRIM('[4]Discharge'!H29)="","",IF(COUNT(O6)=0,"",IF(O6=1,(((10^K4)*('[4]Discharge'!H29^N4))/100),((10^K4)*('[4]Discharge'!H29^N4))))))</f>
        <v>5.570936636236711</v>
      </c>
      <c r="I31" s="53">
        <f>IF('[4]Discharge'!I29=0,0,IF(TRIM('[4]Discharge'!I29)="","",IF(COUNT(O6)=0,"",IF(O6=1,(((10^K4)*('[4]Discharge'!I29^N4))/100),((10^K4)*('[4]Discharge'!I29^N4))))))</f>
        <v>0.13160114443217724</v>
      </c>
      <c r="J31" s="53">
        <f>IF('[4]Discharge'!J29=0,0,IF(TRIM('[4]Discharge'!J29)="","",IF(COUNT(O6)=0,"",IF(O6=1,(((10^K4)*('[4]Discharge'!J29^N4))/100),((10^K4)*('[4]Discharge'!J29^N4))))))</f>
        <v>0.09587609685346626</v>
      </c>
      <c r="K31" s="53">
        <f>IF('[4]Discharge'!K29=0,0,IF(TRIM('[4]Discharge'!K29)="","",IF(COUNT(O6)=0,"",IF(O6=1,(((10^K4)*('[4]Discharge'!K29^N4))/100),((10^K4)*('[4]Discharge'!K29^N4))))))</f>
        <v>0.037039043986021196</v>
      </c>
      <c r="L31" s="53">
        <f>IF('[4]Discharge'!L29=0,0,IF(TRIM('[4]Discharge'!L29)="","",IF(COUNT(O6)=0,"",IF(O6=1,(((10^K4)*('[4]Discharge'!L29^N4))/100),((10^K4)*('[4]Discharge'!L29^N4))))))</f>
        <v>0.02503739287851928</v>
      </c>
      <c r="M31" s="53">
        <f>IF('[4]Discharge'!M29=0,0,IF(TRIM('[4]Discharge'!M29)="","",IF(COUNT(O6)=0,"",IF(O6=1,(((10^K4)*('[4]Discharge'!M29^N4))/100),((10^K4)*('[4]Discharge'!M29^N4))))))</f>
        <v>0.005443649989555198</v>
      </c>
      <c r="N31" s="53">
        <f>IF('[4]Discharge'!N29=0,0,IF(TRIM('[4]Discharge'!N29)="","",IF(COUNT(O6)=0,"",IF(O6=1,(((10^K4)*('[4]Discharge'!N29^N4))/100),((10^K4)*('[4]Discharge'!N29^N4))))))</f>
        <v>0.0034344980669750802</v>
      </c>
      <c r="O31" s="117"/>
      <c r="P31" s="118"/>
      <c r="Q31" s="54"/>
    </row>
    <row r="32" spans="2:17" ht="3.75" customHeight="1">
      <c r="B32" s="7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117"/>
      <c r="P32" s="118"/>
      <c r="Q32" s="54"/>
    </row>
    <row r="33" spans="2:17" ht="21.75">
      <c r="B33" s="72">
        <v>21</v>
      </c>
      <c r="C33" s="53">
        <f>IF('[4]Discharge'!C31=0,0,IF(TRIM('[4]Discharge'!C31)="","",IF(COUNT(O6)=0,"",IF(O6=1,(((10^K4)*('[4]Discharge'!C31^N4))/100),((10^K4)*('[4]Discharge'!C31^N4))))))</f>
        <v>0.3204881671402443</v>
      </c>
      <c r="D33" s="53">
        <f>IF('[4]Discharge'!D31=0,0,IF(TRIM('[4]Discharge'!D31)="","",IF(COUNT(O6)=0,"",IF(O6=1,(((10^K4)*('[4]Discharge'!D31^N4))/100),((10^K4)*('[4]Discharge'!D31^N4))))))</f>
        <v>0.07890305185772496</v>
      </c>
      <c r="E33" s="53">
        <f>IF('[4]Discharge'!E31=0,0,IF(TRIM('[4]Discharge'!E31)="","",IF(COUNT(O6)=0,"",IF(O6=1,(((10^K4)*('[4]Discharge'!E31^N4))/100),((10^K4)*('[4]Discharge'!E31^N4))))))</f>
        <v>0.3869966341734747</v>
      </c>
      <c r="F33" s="53">
        <f>IF('[4]Discharge'!F31=0,0,IF(TRIM('[4]Discharge'!F31)="","",IF(COUNT(O6)=0,"",IF(O6=1,(((10^K4)*('[4]Discharge'!F31^N4))/100),((10^K4)*('[4]Discharge'!F31^N4))))))</f>
        <v>1.6980112788471269</v>
      </c>
      <c r="G33" s="53">
        <f>IF('[4]Discharge'!G31=0,0,IF(TRIM('[4]Discharge'!G31)="","",IF(COUNT(O6)=0,"",IF(O6=1,(((10^K4)*('[4]Discharge'!G31^N4))/100),((10^K4)*('[4]Discharge'!G31^N4))))))</f>
        <v>3.0893366620386327</v>
      </c>
      <c r="H33" s="53">
        <f>IF('[4]Discharge'!H31=0,0,IF(TRIM('[4]Discharge'!H31)="","",IF(COUNT(O6)=0,"",IF(O6=1,(((10^K4)*('[4]Discharge'!H31^N4))/100),((10^K4)*('[4]Discharge'!H31^N4))))))</f>
        <v>3.79384426385962</v>
      </c>
      <c r="I33" s="53">
        <f>IF('[4]Discharge'!I31=0,0,IF(TRIM('[4]Discharge'!I31)="","",IF(COUNT(O6)=0,"",IF(O6=1,(((10^K4)*('[4]Discharge'!I31^N4))/100),((10^K4)*('[4]Discharge'!I31^N4))))))</f>
        <v>0.13160114443217724</v>
      </c>
      <c r="J33" s="53">
        <f>IF('[4]Discharge'!J31=0,0,IF(TRIM('[4]Discharge'!J31)="","",IF(COUNT(O6)=0,"",IF(O6=1,(((10^K4)*('[4]Discharge'!J31^N4))/100),((10^K4)*('[4]Discharge'!J31^N4))))))</f>
        <v>0.07890305185772496</v>
      </c>
      <c r="K33" s="53">
        <f>IF('[4]Discharge'!K31=0,0,IF(TRIM('[4]Discharge'!K31)="","",IF(COUNT(O6)=0,"",IF(O6=1,(((10^K4)*('[4]Discharge'!K31^N4))/100),((10^K4)*('[4]Discharge'!K31^N4))))))</f>
        <v>0.024556194011919438</v>
      </c>
      <c r="L33" s="53">
        <f>IF('[4]Discharge'!L31=0,0,IF(TRIM('[4]Discharge'!L31)="","",IF(COUNT(O6)=0,"",IF(O6=1,(((10^K4)*('[4]Discharge'!L31^N4))/100),((10^K4)*('[4]Discharge'!L31^N4))))))</f>
        <v>0.019061059646402628</v>
      </c>
      <c r="M33" s="53">
        <f>IF('[4]Discharge'!M31=0,0,IF(TRIM('[4]Discharge'!M31)="","",IF(COUNT(O6)=0,"",IF(O6=1,(((10^K4)*('[4]Discharge'!M31^N4))/100),((10^K4)*('[4]Discharge'!M31^N4))))))</f>
        <v>0.0049092619631291405</v>
      </c>
      <c r="N33" s="53">
        <f>IF('[4]Discharge'!N31=0,0,IF(TRIM('[4]Discharge'!N31)="","",IF(COUNT(O6)=0,"",IF(O6=1,(((10^K4)*('[4]Discharge'!N31^N4))/100),((10^K4)*('[4]Discharge'!N31^N4))))))</f>
        <v>0.002362814315429602</v>
      </c>
      <c r="O33" s="117"/>
      <c r="P33" s="118"/>
      <c r="Q33" s="54"/>
    </row>
    <row r="34" spans="2:17" ht="21.75">
      <c r="B34" s="72">
        <v>22</v>
      </c>
      <c r="C34" s="53">
        <f>IF('[4]Discharge'!C32=0,0,IF(TRIM('[4]Discharge'!C32)="","",IF(COUNT(O6)=0,"",IF(O6=1,(((10^K4)*('[4]Discharge'!C32^N4))/100),((10^K4)*('[4]Discharge'!C32^N4))))))</f>
        <v>0.11577253260568922</v>
      </c>
      <c r="D34" s="53">
        <f>IF('[4]Discharge'!D32=0,0,IF(TRIM('[4]Discharge'!D32)="","",IF(COUNT(O6)=0,"",IF(O6=1,(((10^K4)*('[4]Discharge'!D32^N4))/100),((10^K4)*('[4]Discharge'!D32^N4))))))</f>
        <v>0.04946919412242773</v>
      </c>
      <c r="E34" s="53">
        <f>IF('[4]Discharge'!E32=0,0,IF(TRIM('[4]Discharge'!E32)="","",IF(COUNT(O6)=0,"",IF(O6=1,(((10^K4)*('[4]Discharge'!E32^N4))/100),((10^K4)*('[4]Discharge'!E32^N4))))))</f>
        <v>0.13160114443217724</v>
      </c>
      <c r="F34" s="53">
        <f>IF('[4]Discharge'!F32=0,0,IF(TRIM('[4]Discharge'!F32)="","",IF(COUNT(O6)=0,"",IF(O6=1,(((10^K4)*('[4]Discharge'!F32^N4))/100),((10^K4)*('[4]Discharge'!F32^N4))))))</f>
        <v>8.280459953211897</v>
      </c>
      <c r="G34" s="53">
        <f>IF('[4]Discharge'!G32=0,0,IF(TRIM('[4]Discharge'!G32)="","",IF(COUNT(O6)=0,"",IF(O6=1,(((10^K4)*('[4]Discharge'!G32^N4))/100),((10^K4)*('[4]Discharge'!G32^N4))))))</f>
        <v>8.645755092521302</v>
      </c>
      <c r="H34" s="53">
        <f>IF('[4]Discharge'!H32=0,0,IF(TRIM('[4]Discharge'!H32)="","",IF(COUNT(O6)=0,"",IF(O6=1,(((10^K4)*('[4]Discharge'!H32^N4))/100),((10^K4)*('[4]Discharge'!H32^N4))))))</f>
        <v>4.16611781565644</v>
      </c>
      <c r="I34" s="53">
        <f>IF('[4]Discharge'!I32=0,0,IF(TRIM('[4]Discharge'!I32)="","",IF(COUNT(O6)=0,"",IF(O6=1,(((10^K4)*('[4]Discharge'!I32^N4))/100),((10^K4)*('[4]Discharge'!I32^N4))))))</f>
        <v>0.1209640141732139</v>
      </c>
      <c r="J34" s="53">
        <f>IF('[4]Discharge'!J32=0,0,IF(TRIM('[4]Discharge'!J32)="","",IF(COUNT(O6)=0,"",IF(O6=1,(((10^K4)*('[4]Discharge'!J32^N4))/100),((10^K4)*('[4]Discharge'!J32^N4))))))</f>
        <v>0.07376620360241387</v>
      </c>
      <c r="K34" s="53">
        <f>IF('[4]Discharge'!K32=0,0,IF(TRIM('[4]Discharge'!K32)="","",IF(COUNT(O6)=0,"",IF(O6=1,(((10^K4)*('[4]Discharge'!K32^N4))/100),((10^K4)*('[4]Discharge'!K32^N4))))))</f>
        <v>0.03873155215060987</v>
      </c>
      <c r="L34" s="53">
        <f>IF('[4]Discharge'!L32=0,0,IF(TRIM('[4]Discharge'!L32)="","",IF(COUNT(O6)=0,"",IF(O6=1,(((10^K4)*('[4]Discharge'!L32^N4))/100),((10^K4)*('[4]Discharge'!L32^N4))))))</f>
        <v>0.014105656248835363</v>
      </c>
      <c r="M34" s="53">
        <f>IF('[4]Discharge'!M32=0,0,IF(TRIM('[4]Discharge'!M32)="","",IF(COUNT(O6)=0,"",IF(O6=1,(((10^K4)*('[4]Discharge'!M32^N4))/100),((10^K4)*('[4]Discharge'!M32^N4))))))</f>
        <v>0.004649907064484665</v>
      </c>
      <c r="N34" s="53">
        <f>IF('[4]Discharge'!N32=0,0,IF(TRIM('[4]Discharge'!N32)="","",IF(COUNT(O6)=0,"",IF(O6=1,(((10^K4)*('[4]Discharge'!N32^N4))/100),((10^K4)*('[4]Discharge'!N32^N4))))))</f>
        <v>0.0019773966835311724</v>
      </c>
      <c r="O34" s="117"/>
      <c r="P34" s="118"/>
      <c r="Q34" s="54"/>
    </row>
    <row r="35" spans="2:17" ht="21.75">
      <c r="B35" s="72">
        <v>23</v>
      </c>
      <c r="C35" s="53">
        <f>IF('[4]Discharge'!C33=0,0,IF(TRIM('[4]Discharge'!C33)="","",IF(COUNT(O6)=0,"",IF(O6=1,(((10^K4)*('[4]Discharge'!C33^N4))/100),((10^K4)*('[4]Discharge'!C33^N4))))))</f>
        <v>0.061163911307878786</v>
      </c>
      <c r="D35" s="53">
        <f>IF('[4]Discharge'!D33=0,0,IF(TRIM('[4]Discharge'!D33)="","",IF(COUNT(O6)=0,"",IF(O6=1,(((10^K4)*('[4]Discharge'!D33^N4))/100),((10^K4)*('[4]Discharge'!D33^N4))))))</f>
        <v>0.06048997822125804</v>
      </c>
      <c r="E35" s="53">
        <f>IF('[4]Discharge'!E33=0,0,IF(TRIM('[4]Discharge'!E33)="","",IF(COUNT(O6)=0,"",IF(O6=1,(((10^K4)*('[4]Discharge'!E33^N4))/100),((10^K4)*('[4]Discharge'!E33^N4))))))</f>
        <v>0.08646420625115667</v>
      </c>
      <c r="F35" s="53">
        <f>IF('[4]Discharge'!F33=0,0,IF(TRIM('[4]Discharge'!F33)="","",IF(COUNT(O6)=0,"",IF(O6=1,(((10^K4)*('[4]Discharge'!F33^N4))/100),((10^K4)*('[4]Discharge'!F33^N4))))))</f>
        <v>4.16611781565644</v>
      </c>
      <c r="G35" s="53">
        <f>IF('[4]Discharge'!G33=0,0,IF(TRIM('[4]Discharge'!G33)="","",IF(COUNT(O6)=0,"",IF(O6=1,(((10^K4)*('[4]Discharge'!G33^N4))/100),((10^K4)*('[4]Discharge'!G33^N4))))))</f>
        <v>16.810572433834665</v>
      </c>
      <c r="H35" s="53">
        <f>IF('[4]Discharge'!H33=0,0,IF(TRIM('[4]Discharge'!H33)="","",IF(COUNT(O6)=0,"",IF(O6=1,(((10^K4)*('[4]Discharge'!H33^N4))/100),((10^K4)*('[4]Discharge'!H33^N4))))))</f>
        <v>5.359412443464646</v>
      </c>
      <c r="I35" s="53">
        <f>IF('[4]Discharge'!I33=0,0,IF(TRIM('[4]Discharge'!I33)="","",IF(COUNT(O6)=0,"",IF(O6=1,(((10^K4)*('[4]Discharge'!I33^N4))/100),((10^K4)*('[4]Discharge'!I33^N4))))))</f>
        <v>0.16548493538586176</v>
      </c>
      <c r="J35" s="53">
        <f>IF('[4]Discharge'!J33=0,0,IF(TRIM('[4]Discharge'!J33)="","",IF(COUNT(O6)=0,"",IF(O6=1,(((10^K4)*('[4]Discharge'!J33^N4))/100),((10^K4)*('[4]Discharge'!J33^N4))))))</f>
        <v>0.06595939486214561</v>
      </c>
      <c r="K35" s="53">
        <f>IF('[4]Discharge'!K33=0,0,IF(TRIM('[4]Discharge'!K33)="","",IF(COUNT(O6)=0,"",IF(O6=1,(((10^K4)*('[4]Discharge'!K33^N4))/100),((10^K4)*('[4]Discharge'!K33^N4))))))</f>
        <v>0.029011510916669304</v>
      </c>
      <c r="L35" s="53">
        <f>IF('[4]Discharge'!L33=0,0,IF(TRIM('[4]Discharge'!L33)="","",IF(COUNT(O6)=0,"",IF(O6=1,(((10^K4)*('[4]Discharge'!L33^N4))/100),((10^K4)*('[4]Discharge'!L33^N4))))))</f>
        <v>0.008413315827944549</v>
      </c>
      <c r="M35" s="53">
        <f>IF('[4]Discharge'!M33=0,0,IF(TRIM('[4]Discharge'!M33)="","",IF(COUNT(O6)=0,"",IF(O6=1,(((10^K4)*('[4]Discharge'!M33^N4))/100),((10^K4)*('[4]Discharge'!M33^N4))))))</f>
        <v>0.0049092619631291405</v>
      </c>
      <c r="N35" s="53">
        <f>IF('[4]Discharge'!N33=0,0,IF(TRIM('[4]Discharge'!N33)="","",IF(COUNT(O6)=0,"",IF(O6=1,(((10^K4)*('[4]Discharge'!N33^N4))/100),((10^K4)*('[4]Discharge'!N33^N4))))))</f>
        <v>0.00179449052893973</v>
      </c>
      <c r="O35" s="117"/>
      <c r="P35" s="118"/>
      <c r="Q35" s="54"/>
    </row>
    <row r="36" spans="2:17" ht="21.75">
      <c r="B36" s="72">
        <v>24</v>
      </c>
      <c r="C36" s="53">
        <f>IF('[4]Discharge'!C34=0,0,IF(TRIM('[4]Discharge'!C34)="","",IF(COUNT(O6)=0,"",IF(O6=1,(((10^K4)*('[4]Discharge'!C34^N4))/100),((10^K4)*('[4]Discharge'!C34^N4))))))</f>
        <v>0.051987199452546984</v>
      </c>
      <c r="D36" s="53">
        <f>IF('[4]Discharge'!D34=0,0,IF(TRIM('[4]Discharge'!D34)="","",IF(COUNT(O6)=0,"",IF(O6=1,(((10^K4)*('[4]Discharge'!D34^N4))/100),((10^K4)*('[4]Discharge'!D34^N4))))))</f>
        <v>3.611089820865367</v>
      </c>
      <c r="E36" s="53">
        <f>IF('[4]Discharge'!E34=0,0,IF(TRIM('[4]Discharge'!E34)="","",IF(COUNT(O6)=0,"",IF(O6=1,(((10^K4)*('[4]Discharge'!E34^N4))/100),((10^K4)*('[4]Discharge'!E34^N4))))))</f>
        <v>0.07088949365910376</v>
      </c>
      <c r="F36" s="53">
        <f>IF('[4]Discharge'!F34=0,0,IF(TRIM('[4]Discharge'!F34)="","",IF(COUNT(O6)=0,"",IF(O6=1,(((10^K4)*('[4]Discharge'!F34^N4))/100),((10^K4)*('[4]Discharge'!F34^N4))))))</f>
        <v>7.567791429701102</v>
      </c>
      <c r="G36" s="53">
        <f>IF('[4]Discharge'!G34=0,0,IF(TRIM('[4]Discharge'!G34)="","",IF(COUNT(O6)=0,"",IF(O6=1,(((10^K4)*('[4]Discharge'!G34^N4))/100),((10^K4)*('[4]Discharge'!G34^N4))))))</f>
        <v>7.220553073458685</v>
      </c>
      <c r="H36" s="53">
        <f>IF('[4]Discharge'!H34=0,0,IF(TRIM('[4]Discharge'!H34)="","",IF(COUNT(O6)=0,"",IF(O6=1,(((10^K4)*('[4]Discharge'!H34^N4))/100),((10^K4)*('[4]Discharge'!H34^N4))))))</f>
        <v>3.0893366620386327</v>
      </c>
      <c r="I36" s="53">
        <f>IF('[4]Discharge'!I34=0,0,IF(TRIM('[4]Discharge'!I34)="","",IF(COUNT(O6)=0,"",IF(O6=1,(((10^K4)*('[4]Discharge'!I34^N4))/100),((10^K4)*('[4]Discharge'!I34^N4))))))</f>
        <v>1.2131099456965642</v>
      </c>
      <c r="J36" s="53">
        <f>IF('[4]Discharge'!J34=0,0,IF(TRIM('[4]Discharge'!J34)="","",IF(COUNT(O6)=0,"",IF(O6=1,(((10^K4)*('[4]Discharge'!J34^N4))/100),((10^K4)*('[4]Discharge'!J34^N4))))))</f>
        <v>0.06320247487212768</v>
      </c>
      <c r="K36" s="53">
        <f>IF('[4]Discharge'!K34=0,0,IF(TRIM('[4]Discharge'!K34)="","",IF(COUNT(O6)=0,"",IF(O6=1,(((10^K4)*('[4]Discharge'!K34^N4))/100),((10^K4)*('[4]Discharge'!K34^N4))))))</f>
        <v>0.028502787561231528</v>
      </c>
      <c r="L36" s="53">
        <f>IF('[4]Discharge'!L34=0,0,IF(TRIM('[4]Discharge'!L34)="","",IF(COUNT(O6)=0,"",IF(O6=1,(((10^K4)*('[4]Discharge'!L34^N4))/100),((10^K4)*('[4]Discharge'!L34^N4))))))</f>
        <v>0.00599850222782228</v>
      </c>
      <c r="M36" s="53">
        <f>IF('[4]Discharge'!M34=0,0,IF(TRIM('[4]Discharge'!M34)="","",IF(COUNT(O6)=0,"",IF(O6=1,(((10^K4)*('[4]Discharge'!M34^N4))/100),((10^K4)*('[4]Discharge'!M34^N4))))))</f>
        <v>0.004147233278079297</v>
      </c>
      <c r="N36" s="53">
        <f>IF('[4]Discharge'!N34=0,0,IF(TRIM('[4]Discharge'!N34)="","",IF(COUNT(O6)=0,"",IF(O6=1,(((10^K4)*('[4]Discharge'!N34^N4))/100),((10^K4)*('[4]Discharge'!N34^N4))))))</f>
        <v>0.0016183303691130865</v>
      </c>
      <c r="O36" s="117"/>
      <c r="P36" s="118"/>
      <c r="Q36" s="54"/>
    </row>
    <row r="37" spans="2:17" ht="21.75">
      <c r="B37" s="72">
        <v>25</v>
      </c>
      <c r="C37" s="53">
        <f>IF('[4]Discharge'!C35=0,0,IF(TRIM('[4]Discharge'!C35)="","",IF(COUNT(O6)=0,"",IF(O6=1,(((10^K4)*('[4]Discharge'!C35^N4))/100),((10^K4)*('[4]Discharge'!C35^N4))))))</f>
        <v>0.04884704779058092</v>
      </c>
      <c r="D37" s="53">
        <f>IF('[4]Discharge'!D35=0,0,IF(TRIM('[4]Discharge'!D35)="","",IF(COUNT(O6)=0,"",IF(O6=1,(((10^K4)*('[4]Discharge'!D35^N4))/100),((10^K4)*('[4]Discharge'!D35^N4))))))</f>
        <v>1.1494956252762132</v>
      </c>
      <c r="E37" s="53">
        <f>IF('[4]Discharge'!E35=0,0,IF(TRIM('[4]Discharge'!E35)="","",IF(COUNT(O6)=0,"",IF(O6=1,(((10^K4)*('[4]Discharge'!E35^N4))/100),((10^K4)*('[4]Discharge'!E35^N4))))))</f>
        <v>0.11577253260568922</v>
      </c>
      <c r="F37" s="53">
        <f>IF('[4]Discharge'!F35=0,0,IF(TRIM('[4]Discharge'!F35)="","",IF(COUNT(O6)=0,"",IF(O6=1,(((10^K4)*('[4]Discharge'!F35^N4))/100),((10^K4)*('[4]Discharge'!F35^N4))))))</f>
        <v>4.551321655001101</v>
      </c>
      <c r="G37" s="53">
        <f>IF('[4]Discharge'!G35=0,0,IF(TRIM('[4]Discharge'!G35)="","",IF(COUNT(O6)=0,"",IF(O6=1,(((10^K4)*('[4]Discharge'!G35^N4))/100),((10^K4)*('[4]Discharge'!G35^N4))))))</f>
        <v>3.9767277379027566</v>
      </c>
      <c r="H37" s="53">
        <f>IF('[4]Discharge'!H35=0,0,IF(TRIM('[4]Discharge'!H35)="","",IF(COUNT(O6)=0,"",IF(O6=1,(((10^K4)*('[4]Discharge'!H35^N4))/100),((10^K4)*('[4]Discharge'!H35^N4))))))</f>
        <v>1.6003252913522115</v>
      </c>
      <c r="I37" s="53">
        <f>IF('[4]Discharge'!I35=0,0,IF(TRIM('[4]Discharge'!I35)="","",IF(COUNT(O6)=0,"",IF(O6=1,(((10^K4)*('[4]Discharge'!I35^N4))/100),((10^K4)*('[4]Discharge'!I35^N4))))))</f>
        <v>8.645755092521302</v>
      </c>
      <c r="J37" s="53">
        <f>IF('[4]Discharge'!J35=0,0,IF(TRIM('[4]Discharge'!J35)="","",IF(COUNT(O6)=0,"",IF(O6=1,(((10^K4)*('[4]Discharge'!J35^N4))/100),((10^K4)*('[4]Discharge'!J35^N4))))))</f>
        <v>0.061163911307878786</v>
      </c>
      <c r="K37" s="53">
        <f>IF('[4]Discharge'!K35=0,0,IF(TRIM('[4]Discharge'!K35)="","",IF(COUNT(O6)=0,"",IF(O6=1,(((10^K4)*('[4]Discharge'!K35^N4))/100),((10^K4)*('[4]Discharge'!K35^N4))))))</f>
        <v>0.028502787561231528</v>
      </c>
      <c r="L37" s="53">
        <f>IF('[4]Discharge'!L35=0,0,IF(TRIM('[4]Discharge'!L35)="","",IF(COUNT(O6)=0,"",IF(O6=1,(((10^K4)*('[4]Discharge'!L35^N4))/100),((10^K4)*('[4]Discharge'!L35^N4))))))</f>
        <v>0.007472045609121747</v>
      </c>
      <c r="M37" s="53">
        <f>IF('[4]Discharge'!M35=0,0,IF(TRIM('[4]Discharge'!M35)="","",IF(COUNT(O6)=0,"",IF(O6=1,(((10^K4)*('[4]Discharge'!M35^N4))/100),((10^K4)*('[4]Discharge'!M35^N4))))))</f>
        <v>0.004147233278079297</v>
      </c>
      <c r="N37" s="53">
        <f>IF('[4]Discharge'!N35=0,0,IF(TRIM('[4]Discharge'!N35)="","",IF(COUNT(O6)=0,"",IF(O6=1,(((10^K4)*('[4]Discharge'!N35^N4))/100),((10^K4)*('[4]Discharge'!N35^N4))))))</f>
        <v>0.001286969887307491</v>
      </c>
      <c r="O37" s="117"/>
      <c r="P37" s="118"/>
      <c r="Q37" s="54"/>
    </row>
    <row r="38" spans="2:17" ht="21.75">
      <c r="B38" s="72">
        <v>26</v>
      </c>
      <c r="C38" s="53">
        <f>IF('[4]Discharge'!C36=0,0,IF(TRIM('[4]Discharge'!C36)="","",IF(COUNT(O6)=0,"",IF(O6=1,(((10^K4)*('[4]Discharge'!C36^N4))/100),((10^K4)*('[4]Discharge'!C36^N4))))))</f>
        <v>0.054551844773619795</v>
      </c>
      <c r="D38" s="53">
        <f>IF('[4]Discharge'!D36=0,0,IF(TRIM('[4]Discharge'!D36)="","",IF(COUNT(O6)=0,"",IF(O6=1,(((10^K4)*('[4]Discharge'!D36^N4))/100),((10^K4)*('[4]Discharge'!D36^N4))))))</f>
        <v>0.5847593527383111</v>
      </c>
      <c r="E38" s="53">
        <f>IF('[4]Discharge'!E36=0,0,IF(TRIM('[4]Discharge'!E36)="","",IF(COUNT(O6)=0,"",IF(O6=1,(((10^K4)*('[4]Discharge'!E36^N4))/100),((10^K4)*('[4]Discharge'!E36^N4))))))</f>
        <v>0.2788126751587237</v>
      </c>
      <c r="F38" s="53">
        <f>IF('[4]Discharge'!F36=0,0,IF(TRIM('[4]Discharge'!F36)="","",IF(COUNT(O6)=0,"",IF(O6=1,(((10^K4)*('[4]Discharge'!F36^N4))/100),((10^K4)*('[4]Discharge'!F36^N4))))))</f>
        <v>3.261855842045219</v>
      </c>
      <c r="G38" s="53">
        <f>IF('[4]Discharge'!G36=0,0,IF(TRIM('[4]Discharge'!G36)="","",IF(COUNT(O6)=0,"",IF(O6=1,(((10^K4)*('[4]Discharge'!G36^N4))/100),((10^K4)*('[4]Discharge'!G36^N4))))))</f>
        <v>2.757798554673258</v>
      </c>
      <c r="H38" s="53">
        <f>IF('[4]Discharge'!H36=0,0,IF(TRIM('[4]Discharge'!H36)="","",IF(COUNT(O6)=0,"",IF(O6=1,(((10^K4)*('[4]Discharge'!H36^N4))/100),((10^K4)*('[4]Discharge'!H36^N4))))))</f>
        <v>1.2131099456965642</v>
      </c>
      <c r="I38" s="53">
        <f>IF('[4]Discharge'!I36=0,0,IF(TRIM('[4]Discharge'!I36)="","",IF(COUNT(O6)=0,"",IF(O6=1,(((10^K4)*('[4]Discharge'!I36^N4))/100),((10^K4)*('[4]Discharge'!I36^N4))))))</f>
        <v>0.8512254847526962</v>
      </c>
      <c r="J38" s="53">
        <f>IF('[4]Discharge'!J36=0,0,IF(TRIM('[4]Discharge'!J36)="","",IF(COUNT(O6)=0,"",IF(O6=1,(((10^K4)*('[4]Discharge'!J36^N4))/100),((10^K4)*('[4]Discharge'!J36^N4))))))</f>
        <v>0.06048997822125804</v>
      </c>
      <c r="K38" s="53">
        <f>IF('[4]Discharge'!K36=0,0,IF(TRIM('[4]Discharge'!K36)="","",IF(COUNT(O6)=0,"",IF(O6=1,(((10^K4)*('[4]Discharge'!K36^N4))/100),((10^K4)*('[4]Discharge'!K36^N4))))))</f>
        <v>0.024556194011919438</v>
      </c>
      <c r="L38" s="53">
        <f>IF('[4]Discharge'!L36=0,0,IF(TRIM('[4]Discharge'!L36)="","",IF(COUNT(O6)=0,"",IF(O6=1,(((10^K4)*('[4]Discharge'!L36^N4))/100),((10^K4)*('[4]Discharge'!L36^N4))))))</f>
        <v>0.029523605249238666</v>
      </c>
      <c r="M38" s="53">
        <f>IF('[4]Discharge'!M36=0,0,IF(TRIM('[4]Discharge'!M36)="","",IF(COUNT(O6)=0,"",IF(O6=1,(((10^K4)*('[4]Discharge'!M36^N4))/100),((10^K4)*('[4]Discharge'!M36^N4))))))</f>
        <v>0.004147233278079297</v>
      </c>
      <c r="N38" s="53">
        <f>IF('[4]Discharge'!N36=0,0,IF(TRIM('[4]Discharge'!N36)="","",IF(COUNT(O6)=0,"",IF(O6=1,(((10^K4)*('[4]Discharge'!N36^N4))/100),((10^K4)*('[4]Discharge'!N36^N4))))))</f>
        <v>0.001286969887307491</v>
      </c>
      <c r="O38" s="117"/>
      <c r="P38" s="118"/>
      <c r="Q38" s="54"/>
    </row>
    <row r="39" spans="2:17" ht="21.75">
      <c r="B39" s="72">
        <v>27</v>
      </c>
      <c r="C39" s="53">
        <f>IF('[4]Discharge'!C37=0,0,IF(TRIM('[4]Discharge'!C37)="","",IF(COUNT(O6)=0,"",IF(O6=1,(((10^K4)*('[4]Discharge'!C37^N4))/100),((10^K4)*('[4]Discharge'!C37^N4))))))</f>
        <v>0.07890305185772496</v>
      </c>
      <c r="D39" s="53">
        <f>IF('[4]Discharge'!D37=0,0,IF(TRIM('[4]Discharge'!D37)="","",IF(COUNT(O6)=0,"",IF(O6=1,(((10^K4)*('[4]Discharge'!D37^N4))/100),((10^K4)*('[4]Discharge'!D37^N4))))))</f>
        <v>0.5199834746485602</v>
      </c>
      <c r="E39" s="53">
        <f>IF('[4]Discharge'!E37=0,0,IF(TRIM('[4]Discharge'!E37)="","",IF(COUNT(O6)=0,"",IF(O6=1,(((10^K4)*('[4]Discharge'!E37^N4))/100),((10^K4)*('[4]Discharge'!E37^N4))))))</f>
        <v>1.5048282294443183</v>
      </c>
      <c r="F39" s="53">
        <f>IF('[4]Discharge'!F37=0,0,IF(TRIM('[4]Discharge'!F37)="","",IF(COUNT(O6)=0,"",IF(O6=1,(((10^K4)*('[4]Discharge'!F37^N4))/100),((10^K4)*('[4]Discharge'!F37^N4))))))</f>
        <v>1.7978540965778946</v>
      </c>
      <c r="G39" s="53">
        <f>IF('[4]Discharge'!G37=0,0,IF(TRIM('[4]Discharge'!G37)="","",IF(COUNT(O6)=0,"",IF(O6=1,(((10^K4)*('[4]Discharge'!G37^N4))/100),((10^K4)*('[4]Discharge'!G37^N4))))))</f>
        <v>5.570936636236711</v>
      </c>
      <c r="H39" s="53">
        <f>IF('[4]Discharge'!H37=0,0,IF(TRIM('[4]Discharge'!H37)="","",IF(COUNT(O6)=0,"",IF(O6=1,(((10^K4)*('[4]Discharge'!H37^N4))/100),((10^K4)*('[4]Discharge'!H37^N4))))))</f>
        <v>1.0261700505839062</v>
      </c>
      <c r="I39" s="53">
        <f>IF('[4]Discharge'!I37=0,0,IF(TRIM('[4]Discharge'!I37)="","",IF(COUNT(O6)=0,"",IF(O6=1,(((10^K4)*('[4]Discharge'!I37^N4))/100),((10^K4)*('[4]Discharge'!I37^N4))))))</f>
        <v>0.3869966341734747</v>
      </c>
      <c r="J39" s="53">
        <f>IF('[4]Discharge'!J37=0,0,IF(TRIM('[4]Discharge'!J37)="","",IF(COUNT(O6)=0,"",IF(O6=1,(((10^K4)*('[4]Discharge'!J37^N4))/100),((10^K4)*('[4]Discharge'!J37^N4))))))</f>
        <v>0.05782239330421989</v>
      </c>
      <c r="K39" s="53">
        <f>IF('[4]Discharge'!K37=0,0,IF(TRIM('[4]Discharge'!K37)="","",IF(COUNT(O6)=0,"",IF(O6=1,(((10^K4)*('[4]Discharge'!K37^N4))/100),((10^K4)*('[4]Discharge'!K37^N4))))))</f>
        <v>0.016102351325865863</v>
      </c>
      <c r="L39" s="53">
        <f>IF('[4]Discharge'!L37=0,0,IF(TRIM('[4]Discharge'!L37)="","",IF(COUNT(O6)=0,"",IF(O6=1,(((10^K4)*('[4]Discharge'!L37^N4))/100),((10^K4)*('[4]Discharge'!L37^N4))))))</f>
        <v>0.007781138120671299</v>
      </c>
      <c r="M39" s="53">
        <f>IF('[4]Discharge'!M37=0,0,IF(TRIM('[4]Discharge'!M37)="","",IF(COUNT(O6)=0,"",IF(O6=1,(((10^K4)*('[4]Discharge'!M37^N4))/100),((10^K4)*('[4]Discharge'!M37^N4))))))</f>
        <v>0.0034344980669750802</v>
      </c>
      <c r="N39" s="53">
        <f>IF('[4]Discharge'!N37=0,0,IF(TRIM('[4]Discharge'!N37)="","",IF(COUNT(O6)=0,"",IF(O6=1,(((10^K4)*('[4]Discharge'!N37^N4))/100),((10^K4)*('[4]Discharge'!N37^N4))))))</f>
        <v>0.0019773966835311724</v>
      </c>
      <c r="O39" s="117"/>
      <c r="P39" s="118"/>
      <c r="Q39" s="54"/>
    </row>
    <row r="40" spans="2:17" ht="21.75">
      <c r="B40" s="72">
        <v>28</v>
      </c>
      <c r="C40" s="53">
        <f>IF('[4]Discharge'!C38=0,0,IF(TRIM('[4]Discharge'!C38)="","",IF(COUNT(O6)=0,"",IF(O6=1,(((10^K4)*('[4]Discharge'!C38^N4))/100),((10^K4)*('[4]Discharge'!C38^N4))))))</f>
        <v>0.22818437153301274</v>
      </c>
      <c r="D40" s="53">
        <f>IF('[4]Discharge'!D38=0,0,IF(TRIM('[4]Discharge'!D38)="","",IF(COUNT(O6)=0,"",IF(O6=1,(((10^K4)*('[4]Discharge'!D38^N4))/100),((10^K4)*('[4]Discharge'!D38^N4))))))</f>
        <v>0.3869966341734747</v>
      </c>
      <c r="E40" s="53">
        <f>IF('[4]Discharge'!E38=0,0,IF(TRIM('[4]Discharge'!E38)="","",IF(COUNT(O6)=0,"",IF(O6=1,(((10^K4)*('[4]Discharge'!E38^N4))/100),((10^K4)*('[4]Discharge'!E38^N4))))))</f>
        <v>2.3284018123033534</v>
      </c>
      <c r="F40" s="53">
        <f>IF('[4]Discharge'!F38=0,0,IF(TRIM('[4]Discharge'!F38)="","",IF(COUNT(O6)=0,"",IF(O6=1,(((10^K4)*('[4]Discharge'!F38^N4))/100),((10^K4)*('[4]Discharge'!F38^N4))))))</f>
        <v>1.2131099456965642</v>
      </c>
      <c r="G40" s="53">
        <f>IF('[4]Discharge'!G38=0,0,IF(TRIM('[4]Discharge'!G38)="","",IF(COUNT(O6)=0,"",IF(O6=1,(((10^K4)*('[4]Discharge'!G38^N4))/100),((10^K4)*('[4]Discharge'!G38^N4))))))</f>
        <v>18.33694318673141</v>
      </c>
      <c r="H40" s="53">
        <f>IF('[4]Discharge'!H38=0,0,IF(TRIM('[4]Discharge'!H38)="","",IF(COUNT(O6)=0,"",IF(O6=1,(((10^K4)*('[4]Discharge'!H38^N4))/100),((10^K4)*('[4]Discharge'!H38^N4))))))</f>
        <v>0.90817405346724</v>
      </c>
      <c r="I40" s="53">
        <f>IF('[4]Discharge'!I38=0,0,IF(TRIM('[4]Discharge'!I38)="","",IF(COUNT(O6)=0,"",IF(O6=1,(((10^K4)*('[4]Discharge'!I38^N4))/100),((10^K4)*('[4]Discharge'!I38^N4))))))</f>
        <v>0.25880156146450034</v>
      </c>
      <c r="J40" s="53">
        <f>IF('[4]Discharge'!J38=0,0,IF(TRIM('[4]Discharge'!J38)="","",IF(COUNT(O6)=0,"",IF(O6=1,(((10^K4)*('[4]Discharge'!J38^N4))/100),((10^K4)*('[4]Discharge'!J38^N4))))))</f>
        <v>0.04946919412242773</v>
      </c>
      <c r="K40" s="53">
        <f>IF('[4]Discharge'!K38=0,0,IF(TRIM('[4]Discharge'!K38)="","",IF(COUNT(O6)=0,"",IF(O6=1,(((10^K4)*('[4]Discharge'!K38^N4))/100),((10^K4)*('[4]Discharge'!K38^N4))))))</f>
        <v>0.02503739287851928</v>
      </c>
      <c r="L40" s="53">
        <f>IF('[4]Discharge'!L38=0,0,IF(TRIM('[4]Discharge'!L38)="","",IF(COUNT(O6)=0,"",IF(O6=1,(((10^K4)*('[4]Discharge'!L38^N4))/100),((10^K4)*('[4]Discharge'!L38^N4))))))</f>
        <v>0.006573329188326819</v>
      </c>
      <c r="M40" s="53">
        <f>IF('[4]Discharge'!M38=0,0,IF(TRIM('[4]Discharge'!M38)="","",IF(COUNT(O6)=0,"",IF(O6=1,(((10^K4)*('[4]Discharge'!M38^N4))/100),((10^K4)*('[4]Discharge'!M38^N4))))))</f>
        <v>0.002362814315429602</v>
      </c>
      <c r="N40" s="53">
        <f>IF('[4]Discharge'!N38=0,0,IF(TRIM('[4]Discharge'!N38)="","",IF(COUNT(O6)=0,"",IF(O6=1,(((10^K4)*('[4]Discharge'!N38^N4))/100),((10^K4)*('[4]Discharge'!N38^N4))))))</f>
        <v>0.0025650397598500773</v>
      </c>
      <c r="O40" s="117"/>
      <c r="P40" s="118"/>
      <c r="Q40" s="54"/>
    </row>
    <row r="41" spans="2:17" ht="21.75">
      <c r="B41" s="72">
        <v>29</v>
      </c>
      <c r="C41" s="53">
        <f>IF('[4]Discharge'!C39=0,0,IF(TRIM('[4]Discharge'!C39)="","",IF(COUNT(O6)=0,"",IF(O6=1,(((10^K4)*('[4]Discharge'!C39^N4))/100),((10^K4)*('[4]Discharge'!C39^N4))))))</f>
        <v>0.433903342907305</v>
      </c>
      <c r="D41" s="53">
        <f>IF('[4]Discharge'!D39=0,0,IF(TRIM('[4]Discharge'!D39)="","",IF(COUNT(O6)=0,"",IF(O6=1,(((10^K4)*('[4]Discharge'!D39^N4))/100),((10^K4)*('[4]Discharge'!D39^N4))))))</f>
        <v>0.2788126751587237</v>
      </c>
      <c r="E41" s="53">
        <f>IF('[4]Discharge'!E39=0,0,IF(TRIM('[4]Discharge'!E39)="","",IF(COUNT(O6)=0,"",IF(O6=1,(((10^K4)*('[4]Discharge'!E39^N4))/100),((10^K4)*('[4]Discharge'!E39^N4))))))</f>
        <v>3.9767277379027566</v>
      </c>
      <c r="F41" s="53">
        <f>IF('[4]Discharge'!F39=0,0,IF(TRIM('[4]Discharge'!F39)="","",IF(COUNT(O6)=0,"",IF(O6=1,(((10^K4)*('[4]Discharge'!F39^N4))/100),((10^K4)*('[4]Discharge'!F39^N4))))))</f>
        <v>1.2131099456965642</v>
      </c>
      <c r="G41" s="53">
        <f>IF('[4]Discharge'!G39=0,0,IF(TRIM('[4]Discharge'!G39)="","",IF(COUNT(O6)=0,"",IF(O6=1,(((10^K4)*('[4]Discharge'!G39^N4))/100),((10^K4)*('[4]Discharge'!G39^N4))))))</f>
        <v>5.7817942596916065</v>
      </c>
      <c r="H41" s="53">
        <f>IF('[4]Discharge'!H39=0,0,IF(TRIM('[4]Discharge'!H39)="","",IF(COUNT(O6)=0,"",IF(O6=1,(((10^K4)*('[4]Discharge'!H39^N4))/100),((10^K4)*('[4]Discharge'!H39^N4))))))</f>
        <v>0.90817405346724</v>
      </c>
      <c r="I41" s="53">
        <f>IF('[4]Discharge'!I39=0,0,IF(TRIM('[4]Discharge'!I39)="","",IF(COUNT(O6)=0,"",IF(O6=1,(((10^K4)*('[4]Discharge'!I39^N4))/100),((10^K4)*('[4]Discharge'!I39^N4))))))</f>
        <v>0.20645012498299978</v>
      </c>
      <c r="J41" s="53">
        <f>IF('[4]Discharge'!J39=0,0,IF(TRIM('[4]Discharge'!J39)="","",IF(COUNT(O6)=0,"",IF(O6=1,(((10^K4)*('[4]Discharge'!J39^N4))/100),((10^K4)*('[4]Discharge'!J39^N4))))))</f>
        <v>0.05135330336258885</v>
      </c>
      <c r="K41" s="53">
        <f>IF('[4]Discharge'!K39=0,0,IF(TRIM('[4]Discharge'!K39)="","",IF(COUNT(O6)=0,"",IF(O6=1,(((10^K4)*('[4]Discharge'!K39^N4))/100),((10^K4)*('[4]Discharge'!K39^N4))))))</f>
        <v>0.020385669423125287</v>
      </c>
      <c r="L41" s="53">
        <f>IF('[4]Discharge'!L39=0,0,IF(TRIM('[4]Discharge'!L39)="","",IF(COUNT(O6)=0,"",IF(O6=1,(((10^K4)*('[4]Discharge'!L39^N4))/100),((10^K4)*('[4]Discharge'!L39^N4))))))</f>
        <v>0.007472045609121747</v>
      </c>
      <c r="M41" s="53">
        <f>IF('[4]Discharge'!M39=0,0,IF(TRIM('[4]Discharge'!M39)="","",IF(COUNT(O6)=0,"",IF(O6=1,(((10^K4)*('[4]Discharge'!M39^N4))/100),((10^K4)*('[4]Discharge'!M39^N4))))))</f>
      </c>
      <c r="N41" s="53">
        <f>IF('[4]Discharge'!N39=0,0,IF(TRIM('[4]Discharge'!N39)="","",IF(COUNT(O6)=0,"",IF(O6=1,(((10^K4)*('[4]Discharge'!N39^N4))/100),((10^K4)*('[4]Discharge'!N39^N4))))))</f>
        <v>0.001286969887307491</v>
      </c>
      <c r="O41" s="117"/>
      <c r="P41" s="118"/>
      <c r="Q41" s="54"/>
    </row>
    <row r="42" spans="2:17" ht="21.75">
      <c r="B42" s="72">
        <v>30</v>
      </c>
      <c r="C42" s="53">
        <f>IF('[4]Discharge'!C40=0,0,IF(TRIM('[4]Discharge'!C40)="","",IF(COUNT(O6)=0,"",IF(O6=1,(((10^K4)*('[4]Discharge'!C40^N4))/100),((10^K4)*('[4]Discharge'!C40^N4))))))</f>
        <v>0.16548493538586176</v>
      </c>
      <c r="D42" s="53">
        <f>IF('[4]Discharge'!D40=0,0,IF(TRIM('[4]Discharge'!D40)="","",IF(COUNT(O6)=0,"",IF(O6=1,(((10^K4)*('[4]Discharge'!D40^N4))/100),((10^K4)*('[4]Discharge'!D40^N4))))))</f>
        <v>0.2788126751587237</v>
      </c>
      <c r="E42" s="53">
        <f>IF('[4]Discharge'!E40=0,0,IF(TRIM('[4]Discharge'!E40)="","",IF(COUNT(O6)=0,"",IF(O6=1,(((10^K4)*('[4]Discharge'!E40^N4))/100),((10^K4)*('[4]Discharge'!E40^N4))))))</f>
        <v>1.1494956252762132</v>
      </c>
      <c r="F42" s="53">
        <f>IF('[4]Discharge'!F40=0,0,IF(TRIM('[4]Discharge'!F40)="","",IF(COUNT(O6)=0,"",IF(O6=1,(((10^K4)*('[4]Discharge'!F40^N4))/100),((10^K4)*('[4]Discharge'!F40^N4))))))</f>
        <v>1.411553928523144</v>
      </c>
      <c r="G42" s="53">
        <f>IF('[4]Discharge'!G40=0,0,IF(TRIM('[4]Discharge'!G40)="","",IF(COUNT(O6)=0,"",IF(O6=1,(((10^K4)*('[4]Discharge'!G40^N4))/100),((10^K4)*('[4]Discharge'!G40^N4))))))</f>
        <v>3.434806431453536</v>
      </c>
      <c r="H42" s="53">
        <f>IF('[4]Discharge'!H40=0,0,IF(TRIM('[4]Discharge'!H40)="","",IF(COUNT(O6)=0,"",IF(O6=1,(((10^K4)*('[4]Discharge'!H40^N4))/100),((10^K4)*('[4]Discharge'!H40^N4))))))</f>
        <v>1.7978540965778946</v>
      </c>
      <c r="I42" s="53">
        <f>IF('[4]Discharge'!I40=0,0,IF(TRIM('[4]Discharge'!I40)="","",IF(COUNT(O6)=0,"",IF(O6=1,(((10^K4)*('[4]Discharge'!I40^N4))/100),((10^K4)*('[4]Discharge'!I40^N4))))))</f>
        <v>0.18554287123990273</v>
      </c>
      <c r="J42" s="53">
        <f>IF('[4]Discharge'!J40=0,0,IF(TRIM('[4]Discharge'!J40)="","",IF(COUNT(O6)=0,"",IF(O6=1,(((10^K4)*('[4]Discharge'!J40^N4))/100),((10^K4)*('[4]Discharge'!J40^N4))))))</f>
        <v>0.05009429162578761</v>
      </c>
      <c r="K42" s="53">
        <f>IF('[4]Discharge'!K40=0,0,IF(TRIM('[4]Discharge'!K40)="","",IF(COUNT(O6)=0,"",IF(O6=1,(((10^K4)*('[4]Discharge'!K40^N4))/100),((10^K4)*('[4]Discharge'!K40^N4))))))</f>
        <v>0.03374000000364313</v>
      </c>
      <c r="L42" s="53">
        <f>IF('[4]Discharge'!L40=0,0,IF(TRIM('[4]Discharge'!L40)="","",IF(COUNT(O6)=0,"",IF(O6=1,(((10^K4)*('[4]Discharge'!L40^N4))/100),((10^K4)*('[4]Discharge'!L40^N4))))))</f>
        <v>0.009063852164069014</v>
      </c>
      <c r="M42" s="53"/>
      <c r="N42" s="53">
        <f>IF('[4]Discharge'!N40=0,0,IF(TRIM('[4]Discharge'!N40)="","",IF(COUNT(O6)=0,"",IF(O6=1,(((10^K4)*('[4]Discharge'!N40^N4))/100),((10^K4)*('[4]Discharge'!N40^N4))))))</f>
        <v>0.0011321768050249292</v>
      </c>
      <c r="O42" s="117"/>
      <c r="P42" s="118"/>
      <c r="Q42" s="54"/>
    </row>
    <row r="43" spans="2:17" ht="21.75">
      <c r="B43" s="72">
        <v>31</v>
      </c>
      <c r="C43" s="53"/>
      <c r="D43" s="53">
        <f>IF('[4]Discharge'!D41=0,0,IF(TRIM('[4]Discharge'!D41)="","",IF(COUNT(O6)=0,"",IF(O6=1,(((10^K4)*('[4]Discharge'!D41^N4))/100),((10^K4)*('[4]Discharge'!D41^N4))))))</f>
        <v>0.22818437153301274</v>
      </c>
      <c r="E43" s="53"/>
      <c r="F43" s="53">
        <f>IF('[4]Discharge'!F41=0,0,IF(TRIM('[4]Discharge'!F41)="","",IF(COUNT(O6)=0,"",IF(O6=1,(((10^K4)*('[4]Discharge'!F41^N4))/100),((10^K4)*('[4]Discharge'!F41^N4))))))</f>
        <v>2.3284018123033534</v>
      </c>
      <c r="G43" s="53">
        <f>IF('[4]Discharge'!G41=0,0,IF(TRIM('[4]Discharge'!G41)="","",IF(COUNT(O6)=0,"",IF(O6=1,(((10^K4)*('[4]Discharge'!G41^N4))/100),((10^K4)*('[4]Discharge'!G41^N4))))))</f>
        <v>2.3284018123033534</v>
      </c>
      <c r="H43" s="53"/>
      <c r="I43" s="53">
        <f>IF('[4]Discharge'!I41=0,0,IF(TRIM('[4]Discharge'!I41)="","",IF(COUNT(O6)=0,"",IF(O6=1,(((10^K4)*('[4]Discharge'!I41^N4))/100),((10^K4)*('[4]Discharge'!I41^N4))))))</f>
        <v>0.14630091158793448</v>
      </c>
      <c r="J43" s="53"/>
      <c r="K43" s="53">
        <f>IF('[4]Discharge'!K41=0,0,IF(TRIM('[4]Discharge'!K41)="","",IF(COUNT(O6)=0,"",IF(O6=1,(((10^K4)*('[4]Discharge'!K41^N4))/100),((10^K4)*('[4]Discharge'!K41^N4))))))</f>
        <v>0.01529178362227192</v>
      </c>
      <c r="L43" s="53">
        <f>IF(TRIM('[4]Discharge'!L41)="","",IF(COUNT(O6)=0,"",IF(O6=1,(((10^K4)*('[4]Discharge'!L41^N4))/100),((10^K4)*('[4]Discharge'!L41^N4)))))</f>
        <v>0.008413315827944549</v>
      </c>
      <c r="M43" s="53"/>
      <c r="N43" s="55">
        <f>IF('[4]Discharge'!N41=0,0,IF(TRIM('[4]Discharge'!N41)="","",IF(COUNT(O6)=0,"",IF(O6=1,(((10^K4)*('[4]Discharge'!N41^N4))/100),((10^K4)*('[4]Discharge'!N41^N4))))))</f>
        <v>0.0011321768050249292</v>
      </c>
      <c r="O43" s="117"/>
      <c r="P43" s="118"/>
      <c r="Q43" s="54"/>
    </row>
    <row r="44" spans="2:17" ht="2.25" customHeight="1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54"/>
    </row>
    <row r="45" spans="2:17" ht="21.75">
      <c r="B45" s="32" t="s">
        <v>88</v>
      </c>
      <c r="C45" s="53">
        <f>IF(COUNT(C11:C43)=0,"",SUM(C11:C43))</f>
        <v>4.352289607530682</v>
      </c>
      <c r="D45" s="53">
        <f aca="true" t="shared" si="0" ref="D45:M45">IF(COUNT(D11:D43)=0,"",SUM(D11:D43))</f>
        <v>9.302244865677745</v>
      </c>
      <c r="E45" s="53">
        <f t="shared" si="0"/>
        <v>15.501338719041714</v>
      </c>
      <c r="F45" s="53">
        <f t="shared" si="0"/>
        <v>57.420366272915544</v>
      </c>
      <c r="G45" s="53">
        <f t="shared" si="0"/>
        <v>177.96696748229553</v>
      </c>
      <c r="H45" s="53">
        <f t="shared" si="0"/>
        <v>208.04740681134047</v>
      </c>
      <c r="I45" s="53">
        <f t="shared" si="0"/>
        <v>23.002153658965852</v>
      </c>
      <c r="J45" s="53">
        <f t="shared" si="0"/>
        <v>2.686991734185737</v>
      </c>
      <c r="K45" s="53">
        <f t="shared" si="0"/>
        <v>1.031059056443623</v>
      </c>
      <c r="L45" s="53">
        <f t="shared" si="0"/>
        <v>0.7764046114519905</v>
      </c>
      <c r="M45" s="53">
        <f t="shared" si="0"/>
        <v>0.1753283936824111</v>
      </c>
      <c r="N45" s="53">
        <f>IF(COUNT(N11:N43)=0,"",SUM(N11:N43))</f>
        <v>0.061441700028483745</v>
      </c>
      <c r="O45" s="117">
        <f>IF(COUNT(C45:N45)=0,"",SUM(C45:N45))</f>
        <v>500.3239929135597</v>
      </c>
      <c r="P45" s="118"/>
      <c r="Q45" s="58" t="s">
        <v>89</v>
      </c>
    </row>
    <row r="46" spans="2:17" ht="21.75">
      <c r="B46" s="32" t="s">
        <v>90</v>
      </c>
      <c r="C46" s="53">
        <f>IF(COUNT(C11:C43)=0,"",AVERAGE(C11:C43))</f>
        <v>0.1450763202510227</v>
      </c>
      <c r="D46" s="53">
        <f aca="true" t="shared" si="1" ref="D46:N46">IF(COUNT(D11:D43)=0,"",AVERAGE(D11:D43))</f>
        <v>0.3000724150218627</v>
      </c>
      <c r="E46" s="53">
        <f t="shared" si="1"/>
        <v>0.5167112906347238</v>
      </c>
      <c r="F46" s="53">
        <f t="shared" si="1"/>
        <v>1.8522698797714692</v>
      </c>
      <c r="G46" s="53">
        <f t="shared" si="1"/>
        <v>5.740869918783726</v>
      </c>
      <c r="H46" s="53">
        <f t="shared" si="1"/>
        <v>6.934913560378016</v>
      </c>
      <c r="I46" s="53">
        <f t="shared" si="1"/>
        <v>0.742004956740834</v>
      </c>
      <c r="J46" s="53">
        <f t="shared" si="1"/>
        <v>0.08956639113952457</v>
      </c>
      <c r="K46" s="53">
        <f t="shared" si="1"/>
        <v>0.03325996956269752</v>
      </c>
      <c r="L46" s="53">
        <f t="shared" si="1"/>
        <v>0.025045310046838402</v>
      </c>
      <c r="M46" s="53">
        <f t="shared" si="1"/>
        <v>0.006261728345800396</v>
      </c>
      <c r="N46" s="53">
        <f t="shared" si="1"/>
        <v>0.001981990323499476</v>
      </c>
      <c r="O46" s="117">
        <f>IF(COUNT(C46:N46)=0,"",SUM(C46:N46))</f>
        <v>16.388033731000014</v>
      </c>
      <c r="P46" s="118"/>
      <c r="Q46" s="54"/>
    </row>
    <row r="47" spans="2:17" ht="21.75">
      <c r="B47" s="32" t="s">
        <v>91</v>
      </c>
      <c r="C47" s="53">
        <f>IF(COUNT(C11:C43)=0,"",MAX(C11:C43))</f>
        <v>0.90817405346724</v>
      </c>
      <c r="D47" s="53">
        <f aca="true" t="shared" si="2" ref="D47:N47">IF(COUNT(D11:D43)=0,"",MAX(D11:D43))</f>
        <v>3.611089820865367</v>
      </c>
      <c r="E47" s="53">
        <f t="shared" si="2"/>
        <v>3.9767277379027566</v>
      </c>
      <c r="F47" s="53">
        <f t="shared" si="2"/>
        <v>8.645755092521302</v>
      </c>
      <c r="G47" s="53">
        <f t="shared" si="2"/>
        <v>72.89277033549072</v>
      </c>
      <c r="H47" s="53">
        <f t="shared" si="2"/>
        <v>82.77447266329506</v>
      </c>
      <c r="I47" s="53">
        <f t="shared" si="2"/>
        <v>8.645755092521302</v>
      </c>
      <c r="J47" s="53">
        <f t="shared" si="2"/>
        <v>0.1262405181300868</v>
      </c>
      <c r="K47" s="53">
        <f t="shared" si="2"/>
        <v>0.05135330336258885</v>
      </c>
      <c r="L47" s="53">
        <f t="shared" si="2"/>
        <v>0.054551844773619795</v>
      </c>
      <c r="M47" s="53">
        <f t="shared" si="2"/>
        <v>0.019061059646402628</v>
      </c>
      <c r="N47" s="53">
        <f t="shared" si="2"/>
        <v>0.003666460682575558</v>
      </c>
      <c r="O47" s="117">
        <f>IF(COUNT(C47:N47)=0,"",MAX(C47:N47))</f>
        <v>82.77447266329506</v>
      </c>
      <c r="P47" s="118"/>
      <c r="Q47" s="54"/>
    </row>
    <row r="48" spans="2:17" ht="21.75">
      <c r="B48" s="32" t="s">
        <v>92</v>
      </c>
      <c r="C48" s="53">
        <f>IF(COUNT(C11:C43)=0,"",MIN(C11:C43))</f>
        <v>0.01529178362227192</v>
      </c>
      <c r="D48" s="53">
        <f aca="true" t="shared" si="3" ref="D48:N48">IF(COUNT(D11:D43)=0,"",MIN(D11:D43))</f>
        <v>0.04103209261467722</v>
      </c>
      <c r="E48" s="53">
        <f t="shared" si="3"/>
        <v>0.054551844773619795</v>
      </c>
      <c r="F48" s="53">
        <f t="shared" si="3"/>
        <v>0.043382107177039136</v>
      </c>
      <c r="G48" s="53">
        <f t="shared" si="3"/>
        <v>0.17540625911943433</v>
      </c>
      <c r="H48" s="53">
        <f t="shared" si="3"/>
        <v>0.90817405346724</v>
      </c>
      <c r="I48" s="53">
        <f t="shared" si="3"/>
        <v>0.11577253260568922</v>
      </c>
      <c r="J48" s="53">
        <f t="shared" si="3"/>
        <v>0.04946919412242773</v>
      </c>
      <c r="K48" s="53">
        <f t="shared" si="3"/>
        <v>0.010768346022658217</v>
      </c>
      <c r="L48" s="53">
        <f t="shared" si="3"/>
        <v>0.00599850222782228</v>
      </c>
      <c r="M48" s="53">
        <f t="shared" si="3"/>
        <v>0.002362814315429602</v>
      </c>
      <c r="N48" s="53">
        <f t="shared" si="3"/>
        <v>0.0009849513215366961</v>
      </c>
      <c r="O48" s="117">
        <f>IF(COUNT(C48:N48)=0,"",MIN(C48:N48))</f>
        <v>0.0009849513215366961</v>
      </c>
      <c r="P48" s="118"/>
      <c r="Q48" s="54"/>
    </row>
    <row r="50" ht="21.75">
      <c r="B50" s="73" t="s">
        <v>93</v>
      </c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112" t="s">
        <v>60</v>
      </c>
      <c r="B1" s="115"/>
      <c r="C1" s="116" t="str">
        <f>'[5]c-form'!AG4</f>
        <v>Ban Mang,  Chiang Muan, Phayao,Y.24</v>
      </c>
      <c r="D1" s="116"/>
      <c r="E1" s="116"/>
      <c r="F1" s="116"/>
      <c r="G1" s="116"/>
      <c r="H1" s="116"/>
      <c r="I1" s="116"/>
      <c r="J1" s="116"/>
      <c r="K1" s="33"/>
      <c r="L1" s="1"/>
      <c r="M1" s="112" t="s">
        <v>61</v>
      </c>
      <c r="N1" s="115"/>
      <c r="O1" s="1"/>
      <c r="P1" s="1"/>
      <c r="Q1" s="1"/>
    </row>
    <row r="2" spans="1:17" ht="21.75">
      <c r="A2" s="112" t="s">
        <v>62</v>
      </c>
      <c r="B2" s="115"/>
      <c r="C2" s="116" t="str">
        <f>'[5]c-form'!AG3</f>
        <v>Nam Pi</v>
      </c>
      <c r="D2" s="116"/>
      <c r="E2" s="116"/>
      <c r="F2" s="116"/>
      <c r="G2" s="116"/>
      <c r="H2" s="34"/>
      <c r="I2" s="34"/>
      <c r="J2" s="34"/>
      <c r="K2" s="33"/>
      <c r="L2" s="1"/>
      <c r="M2" s="35" t="s">
        <v>63</v>
      </c>
      <c r="N2" s="36"/>
      <c r="O2" s="1"/>
      <c r="P2" s="1"/>
      <c r="Q2" s="1"/>
    </row>
    <row r="3" spans="1:17" ht="21.75">
      <c r="A3" s="32" t="s">
        <v>64</v>
      </c>
      <c r="B3" s="32"/>
      <c r="C3" s="116" t="str">
        <f>'[5]c-form'!AH3</f>
        <v>Yom</v>
      </c>
      <c r="D3" s="116"/>
      <c r="E3" s="116"/>
      <c r="F3" s="116"/>
      <c r="G3" s="116"/>
      <c r="H3" s="34"/>
      <c r="I3" s="34"/>
      <c r="J3" s="34"/>
      <c r="K3" s="33"/>
      <c r="L3" s="1"/>
      <c r="M3" s="112" t="s">
        <v>65</v>
      </c>
      <c r="N3" s="112"/>
      <c r="O3" s="1"/>
      <c r="P3" s="1"/>
      <c r="Q3" s="1"/>
    </row>
    <row r="4" spans="1:17" ht="21.75">
      <c r="A4" s="35" t="s">
        <v>66</v>
      </c>
      <c r="B4" s="37"/>
      <c r="C4" s="105" t="str">
        <f>'[5]c-form'!AI3</f>
        <v>Yom</v>
      </c>
      <c r="D4" s="105"/>
      <c r="E4" s="105"/>
      <c r="F4" s="105"/>
      <c r="G4" s="105"/>
      <c r="H4" s="1"/>
      <c r="I4" s="1"/>
      <c r="J4" s="39" t="s">
        <v>67</v>
      </c>
      <c r="K4" s="106">
        <v>0.3364597338</v>
      </c>
      <c r="L4" s="107"/>
      <c r="M4" s="40" t="s">
        <v>68</v>
      </c>
      <c r="N4" s="108">
        <v>1.673</v>
      </c>
      <c r="O4" s="109"/>
      <c r="P4" s="1"/>
      <c r="Q4" s="1"/>
    </row>
    <row r="5" spans="1:17" ht="21.75">
      <c r="A5" s="35"/>
      <c r="B5" s="37"/>
      <c r="C5" s="38"/>
      <c r="D5" s="38"/>
      <c r="E5" s="38"/>
      <c r="F5" s="38"/>
      <c r="G5" s="38"/>
      <c r="H5" s="1"/>
      <c r="I5" s="1"/>
      <c r="J5" s="110" t="s">
        <v>69</v>
      </c>
      <c r="K5" s="111"/>
      <c r="L5" s="42">
        <v>2018</v>
      </c>
      <c r="M5" s="41" t="s">
        <v>70</v>
      </c>
      <c r="N5" s="42">
        <v>2019</v>
      </c>
      <c r="O5" s="43" t="s">
        <v>71</v>
      </c>
      <c r="P5" s="44">
        <v>17</v>
      </c>
      <c r="Q5" s="45" t="s">
        <v>72</v>
      </c>
    </row>
    <row r="6" spans="1:17" ht="21.75">
      <c r="A6" s="35"/>
      <c r="B6" s="37"/>
      <c r="C6" s="38"/>
      <c r="D6" s="38"/>
      <c r="E6" s="38"/>
      <c r="F6" s="38"/>
      <c r="G6" s="38"/>
      <c r="H6" s="112" t="str">
        <f>IF(TRIM('[5]c-form'!AJ3)&lt;&gt;"","Water  Year   "&amp;'[5]c-form'!AJ3,"Water  Year   ")</f>
        <v>Water  Year   2019</v>
      </c>
      <c r="I6" s="112"/>
      <c r="J6" s="46"/>
      <c r="K6" s="1"/>
      <c r="L6" s="1"/>
      <c r="M6" s="1"/>
      <c r="N6" s="47" t="s">
        <v>73</v>
      </c>
      <c r="O6" s="48">
        <v>0</v>
      </c>
      <c r="P6" s="1"/>
      <c r="Q6" s="1"/>
    </row>
    <row r="7" spans="1:17" ht="21.75">
      <c r="A7" s="1"/>
      <c r="B7" s="113" t="str">
        <f>IF(TRIM('[5]c-form'!AJ3)&lt;&gt;"","Suspended Sediment, in Hundred Tons per Day, Water Year April 1, "&amp;'[5]c-form'!AJ3&amp;" to March 31,  "&amp;'[5]c-form'!AJ3+1,"Suspended Sediment, in Hundred Tons per Day, Water Year April 1,         to March 31,  ")</f>
        <v>Suspended Sediment, in Hundred Tons per Day, Water Year April 1, 2019 to March 31,  2020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"/>
      <c r="Q7" s="1"/>
    </row>
    <row r="8" spans="1:17" ht="21.75">
      <c r="A8" s="1"/>
      <c r="B8" s="49"/>
      <c r="C8" s="33"/>
      <c r="D8" s="33"/>
      <c r="E8" s="33"/>
      <c r="F8" s="33"/>
      <c r="G8" s="33"/>
      <c r="H8" s="33"/>
      <c r="I8" s="33"/>
      <c r="J8" s="33"/>
      <c r="K8" s="33"/>
      <c r="L8" s="1"/>
      <c r="M8" s="1"/>
      <c r="N8" s="1"/>
      <c r="O8" s="1"/>
      <c r="P8" s="1"/>
      <c r="Q8" s="1"/>
    </row>
    <row r="9" spans="1:17" ht="23.25">
      <c r="A9" s="50"/>
      <c r="B9" s="51" t="s">
        <v>74</v>
      </c>
      <c r="C9" s="52" t="s">
        <v>75</v>
      </c>
      <c r="D9" s="52" t="s">
        <v>76</v>
      </c>
      <c r="E9" s="52" t="s">
        <v>77</v>
      </c>
      <c r="F9" s="52" t="s">
        <v>78</v>
      </c>
      <c r="G9" s="52" t="s">
        <v>79</v>
      </c>
      <c r="H9" s="52" t="s">
        <v>80</v>
      </c>
      <c r="I9" s="52" t="s">
        <v>81</v>
      </c>
      <c r="J9" s="52" t="s">
        <v>82</v>
      </c>
      <c r="K9" s="52" t="s">
        <v>83</v>
      </c>
      <c r="L9" s="52" t="s">
        <v>84</v>
      </c>
      <c r="M9" s="52" t="s">
        <v>85</v>
      </c>
      <c r="N9" s="52" t="s">
        <v>86</v>
      </c>
      <c r="O9" s="52" t="s">
        <v>87</v>
      </c>
      <c r="P9" s="75"/>
      <c r="Q9" s="50"/>
    </row>
    <row r="10" spans="1:17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6"/>
      <c r="P10" s="76"/>
      <c r="Q10" s="1"/>
    </row>
    <row r="11" spans="1:17" ht="21.75">
      <c r="A11" s="1"/>
      <c r="B11" s="72">
        <v>1</v>
      </c>
      <c r="C11" s="53">
        <f>IF('[5]Discharge'!C9=0,0,IF(TRIM('[5]Discharge'!C9)="","",IF(COUNT(O6)=0,"",IF(O6=1,(((10^K4)*('[5]Discharge'!C9^N4))/100),((10^K4)*('[5]Discharge'!C9^N4))))))</f>
        <v>0.3927840262570697</v>
      </c>
      <c r="D11" s="53">
        <f>IF('[5]Discharge'!D9=0,0,IF(TRIM('[5]Discharge'!D9)="","",IF(COUNT(O6)=0,"",IF(O6=1,(((10^K4)*('[5]Discharge'!D9^N4))/100),((10^K4)*('[5]Discharge'!D9^N4))))))</f>
        <v>0.14692067553516516</v>
      </c>
      <c r="E11" s="53">
        <f>IF('[5]Discharge'!E9=0,0,IF(TRIM('[5]Discharge'!E9)="","",IF(COUNT(O6)=0,"",IF(O6=1,(((10^K4)*('[5]Discharge'!E9^N4))/100),((10^K4)*('[5]Discharge'!E9^N4))))))</f>
        <v>31.091313518443336</v>
      </c>
      <c r="F11" s="53">
        <f>IF('[5]Discharge'!F9=0,0,IF(TRIM('[5]Discharge'!F9)="","",IF(COUNT(O6)=0,"",IF(O6=1,(((10^K4)*('[5]Discharge'!F9^N4))/100),((10^K4)*('[5]Discharge'!F9^N4))))))</f>
        <v>1.0555134688060448</v>
      </c>
      <c r="G11" s="53">
        <f>IF('[5]Discharge'!G9=0,0,IF(TRIM('[5]Discharge'!G9)="","",IF(COUNT(O6)=0,"",IF(O6=1,(((10^K4)*('[5]Discharge'!G9^N4))/100),((10^K4)*('[5]Discharge'!G9^N4))))))</f>
        <v>1021.8891307943939</v>
      </c>
      <c r="H11" s="53">
        <f>IF('[5]Discharge'!H9=0,0,IF(TRIM('[5]Discharge'!H9)="","",IF(COUNT(O6)=0,"",IF(O6=1,(((10^K4)*('[5]Discharge'!H9^N4))/100),((10^K4)*('[5]Discharge'!H9^N4))))))</f>
        <v>738.0278978775452</v>
      </c>
      <c r="I11" s="53">
        <f>IF('[5]Discharge'!I9=0,0,IF(TRIM('[5]Discharge'!I9)="","",IF(COUNT(O6)=0,"",IF(O6=1,(((10^K4)*('[5]Discharge'!I9^N4))/100),((10^K4)*('[5]Discharge'!I9^N4))))))</f>
        <v>5.909614694413804</v>
      </c>
      <c r="J11" s="53">
        <f>IF('[5]Discharge'!J9=0,0,IF(TRIM('[5]Discharge'!J9)="","",IF(COUNT(O6)=0,"",IF(O6=1,(((10^K4)*('[5]Discharge'!J9^N4))/100),((10^K4)*('[5]Discharge'!J9^N4))))))</f>
        <v>1.4939266753551257</v>
      </c>
      <c r="K11" s="53">
        <f>IF('[5]Discharge'!K9=0,0,IF(TRIM('[5]Discharge'!K9)="","",IF(COUNT(O6)=0,"",IF(O6=1,(((10^K4)*('[5]Discharge'!K9^N4))/100),((10^K4)*('[5]Discharge'!K9^N4))))))</f>
        <v>0.4299695406525632</v>
      </c>
      <c r="L11" s="53">
        <f>IF('[5]Discharge'!L9=0,0,IF(TRIM('[5]Discharge'!L9)="","",IF(COUNT(O6)=0,"",IF(O6=1,(((10^K4)*('[5]Discharge'!L9^N4))/100),((10^K4)*('[5]Discharge'!L9^N4))))))</f>
        <v>0.14692067553516516</v>
      </c>
      <c r="M11" s="53">
        <f>IF('[5]Discharge'!M9=0,0,IF(TRIM('[5]Discharge'!M9)="","",IF(COUNT(O6)=0,"",IF(O6=1,(((10^K4)*('[5]Discharge'!M9^N4))/100),((10^K4)*('[5]Discharge'!M9^N4))))))</f>
        <v>0</v>
      </c>
      <c r="N11" s="53">
        <f>IF('[5]Discharge'!N9=0,0,IF(TRIM('[5]Discharge'!N9)="","",IF(COUNT(O6)=0,"",IF(O6=1,(((10^K4)*('[5]Discharge'!N9^N4))/100),((10^K4)*('[5]Discharge'!N9^N4))))))</f>
        <v>0</v>
      </c>
      <c r="O11" s="53">
        <f>IF(AND(C11="",D11="",E11="",F11="",G11="",H11="",I11="",J11="",K11="",L11="",M11="",N11=""),"",SUM(C11:N11))</f>
        <v>1800.5839919469374</v>
      </c>
      <c r="P11" s="74"/>
      <c r="Q11" s="54"/>
    </row>
    <row r="12" spans="1:17" ht="21.75">
      <c r="A12" s="1"/>
      <c r="B12" s="72">
        <v>2</v>
      </c>
      <c r="C12" s="53">
        <f>IF('[5]Discharge'!C10=0,0,IF(TRIM('[5]Discharge'!C10)="","",IF(COUNT(O6)=0,"",IF(O6=1,(((10^K4)*('[5]Discharge'!C10^N4))/100),((10^K4)*('[5]Discharge'!C10^N4))))))</f>
        <v>0.322534107601611</v>
      </c>
      <c r="D12" s="53">
        <f>IF('[5]Discharge'!D10=0,0,IF(TRIM('[5]Discharge'!D10)="","",IF(COUNT(O6)=0,"",IF(O6=1,(((10^K4)*('[5]Discharge'!D10^N4))/100),((10^K4)*('[5]Discharge'!D10^N4))))))</f>
        <v>0.1348386849178637</v>
      </c>
      <c r="E12" s="53">
        <f>IF('[5]Discharge'!E10=0,0,IF(TRIM('[5]Discharge'!E10)="","",IF(COUNT(O6)=0,"",IF(O6=1,(((10^K4)*('[5]Discharge'!E10^N4))/100),((10^K4)*('[5]Discharge'!E10^N4))))))</f>
        <v>46.30610325716764</v>
      </c>
      <c r="F12" s="53">
        <f>IF('[5]Discharge'!F10=0,0,IF(TRIM('[5]Discharge'!F10)="","",IF(COUNT(O6)=0,"",IF(O6=1,(((10^K4)*('[5]Discharge'!F10^N4))/100),((10^K4)*('[5]Discharge'!F10^N4))))))</f>
        <v>1.0555134688060448</v>
      </c>
      <c r="G12" s="53">
        <f>IF('[5]Discharge'!G10=0,0,IF(TRIM('[5]Discharge'!G10)="","",IF(COUNT(O6)=0,"",IF(O6=1,(((10^K4)*('[5]Discharge'!G10^N4))/100),((10^K4)*('[5]Discharge'!G10^N4))))))</f>
        <v>492.5441845822865</v>
      </c>
      <c r="H12" s="53">
        <f>IF('[5]Discharge'!H10=0,0,IF(TRIM('[5]Discharge'!H10)="","",IF(COUNT(O6)=0,"",IF(O6=1,(((10^K4)*('[5]Discharge'!H10^N4))/100),((10^K4)*('[5]Discharge'!H10^N4))))))</f>
        <v>592.8708630307773</v>
      </c>
      <c r="I12" s="53">
        <f>IF('[5]Discharge'!I10=0,0,IF(TRIM('[5]Discharge'!I10)="","",IF(COUNT(O6)=0,"",IF(O6=1,(((10^K4)*('[5]Discharge'!I10^N4))/100),((10^K4)*('[5]Discharge'!I10^N4))))))</f>
        <v>4.13410625634303</v>
      </c>
      <c r="J12" s="53">
        <f>IF('[5]Discharge'!J10=0,0,IF(TRIM('[5]Discharge'!J10)="","",IF(COUNT(O6)=0,"",IF(O6=1,(((10^K4)*('[5]Discharge'!J10^N4))/100),((10^K4)*('[5]Discharge'!J10^N4))))))</f>
        <v>0.9752838447449176</v>
      </c>
      <c r="K12" s="53">
        <f>IF('[5]Discharge'!K10=0,0,IF(TRIM('[5]Discharge'!K10)="","",IF(COUNT(O6)=0,"",IF(O6=1,(((10^K4)*('[5]Discharge'!K10^N4))/100),((10^K4)*('[5]Discharge'!K10^N4))))))</f>
        <v>0.5919071501325998</v>
      </c>
      <c r="L12" s="53">
        <f>IF('[5]Discharge'!L10=0,0,IF(TRIM('[5]Discharge'!L10)="","",IF(COUNT(O6)=0,"",IF(O6=1,(((10^K4)*('[5]Discharge'!L10^N4))/100),((10^K4)*('[5]Discharge'!L10^N4))))))</f>
        <v>0.159416259186027</v>
      </c>
      <c r="M12" s="53">
        <f>IF('[5]Discharge'!M10=0,0,IF(TRIM('[5]Discharge'!M10)="","",IF(COUNT(O6)=0,"",IF(O6=1,(((10^K4)*('[5]Discharge'!M10^N4))/100),((10^K4)*('[5]Discharge'!M10^N4))))))</f>
        <v>0</v>
      </c>
      <c r="N12" s="53">
        <f>IF('[5]Discharge'!N10=0,0,IF(TRIM('[5]Discharge'!N10)="","",IF(COUNT(O6)=0,"",IF(O6=1,(((10^K4)*('[5]Discharge'!N10^N4))/100),((10^K4)*('[5]Discharge'!N10^N4))))))</f>
        <v>0</v>
      </c>
      <c r="O12" s="53">
        <f aca="true" t="shared" si="0" ref="O12:O43">IF(AND(C12="",D12="",E12="",F12="",G12="",H12="",I12="",J12="",K12="",L12="",M12="",N12=""),"",SUM(C12:N12))</f>
        <v>1139.0947506419634</v>
      </c>
      <c r="P12" s="74"/>
      <c r="Q12" s="54"/>
    </row>
    <row r="13" spans="1:17" ht="21.75">
      <c r="A13" s="1"/>
      <c r="B13" s="72">
        <v>3</v>
      </c>
      <c r="C13" s="53">
        <f>IF('[5]Discharge'!C11=0,0,IF(TRIM('[5]Discharge'!C11)="","",IF(COUNT(O6)=0,"",IF(O6=1,(((10^K4)*('[5]Discharge'!C11^N4))/100),((10^K4)*('[5]Discharge'!C11^N4))))))</f>
        <v>0.28952334847160427</v>
      </c>
      <c r="D13" s="53">
        <f>IF('[5]Discharge'!D11=0,0,IF(TRIM('[5]Discharge'!D11)="","",IF(COUNT(O6)=0,"",IF(O6=1,(((10^K4)*('[5]Discharge'!D11^N4))/100),((10^K4)*('[5]Discharge'!D11^N4))))))</f>
        <v>0.11194398921053804</v>
      </c>
      <c r="E13" s="53">
        <f>IF('[5]Discharge'!E11=0,0,IF(TRIM('[5]Discharge'!E11)="","",IF(COUNT(O6)=0,"",IF(O6=1,(((10^K4)*('[5]Discharge'!E11^N4))/100),((10^K4)*('[5]Discharge'!E11^N4))))))</f>
        <v>147.46130016184188</v>
      </c>
      <c r="F13" s="53">
        <f>IF('[5]Discharge'!F11=0,0,IF(TRIM('[5]Discharge'!F11)="","",IF(COUNT(O6)=0,"",IF(O6=1,(((10^K4)*('[5]Discharge'!F11^N4))/100),((10^K4)*('[5]Discharge'!F11^N4))))))</f>
        <v>0.8976254330938191</v>
      </c>
      <c r="G13" s="53">
        <f>IF('[5]Discharge'!G11=0,0,IF(TRIM('[5]Discharge'!G11)="","",IF(COUNT(O6)=0,"",IF(O6=1,(((10^K4)*('[5]Discharge'!G11^N4))/100),((10^K4)*('[5]Discharge'!G11^N4))))))</f>
        <v>257.9175736235969</v>
      </c>
      <c r="H13" s="53">
        <f>IF('[5]Discharge'!H11=0,0,IF(TRIM('[5]Discharge'!H11)="","",IF(COUNT(O6)=0,"",IF(O6=1,(((10^K4)*('[5]Discharge'!H11^N4))/100),((10^K4)*('[5]Discharge'!H11^N4))))))</f>
        <v>707.978885318702</v>
      </c>
      <c r="I13" s="53">
        <f>IF('[5]Discharge'!I11=0,0,IF(TRIM('[5]Discharge'!I11)="","",IF(COUNT(O6)=0,"",IF(O6=1,(((10^K4)*('[5]Discharge'!I11^N4))/100),((10^K4)*('[5]Discharge'!I11^N4))))))</f>
        <v>2.7816209574655253</v>
      </c>
      <c r="J13" s="53">
        <f>IF('[5]Discharge'!J11=0,0,IF(TRIM('[5]Discharge'!J11)="","",IF(COUNT(O6)=0,"",IF(O6=1,(((10^K4)*('[5]Discharge'!J11^N4))/100),((10^K4)*('[5]Discharge'!J11^N4))))))</f>
        <v>0.8225802973769146</v>
      </c>
      <c r="K13" s="53">
        <f>IF('[5]Discharge'!K11=0,0,IF(TRIM('[5]Discharge'!K11)="","",IF(COUNT(O6)=0,"",IF(O6=1,(((10^K4)*('[5]Discharge'!K11^N4))/100),((10^K4)*('[5]Discharge'!K11^N4))))))</f>
        <v>0.5083417698453474</v>
      </c>
      <c r="L13" s="53">
        <f>IF('[5]Discharge'!L11=0,0,IF(TRIM('[5]Discharge'!L11)="","",IF(COUNT(O6)=0,"",IF(O6=1,(((10^K4)*('[5]Discharge'!L11^N4))/100),((10^K4)*('[5]Discharge'!L11^N4))))))</f>
        <v>0.09079468164577018</v>
      </c>
      <c r="M13" s="53">
        <f>IF('[5]Discharge'!M11=0,0,IF(TRIM('[5]Discharge'!M11)="","",IF(COUNT(O6)=0,"",IF(O6=1,(((10^K4)*('[5]Discharge'!M11^N4))/100),((10^K4)*('[5]Discharge'!M11^N4))))))</f>
        <v>0</v>
      </c>
      <c r="N13" s="53">
        <f>IF('[5]Discharge'!N11=0,0,IF(TRIM('[5]Discharge'!N11)="","",IF(COUNT(O6)=0,"",IF(O6=1,(((10^K4)*('[5]Discharge'!N11^N4))/100),((10^K4)*('[5]Discharge'!N11^N4))))))</f>
        <v>0</v>
      </c>
      <c r="O13" s="53">
        <f t="shared" si="0"/>
        <v>1118.8601895812503</v>
      </c>
      <c r="P13" s="74"/>
      <c r="Q13" s="54"/>
    </row>
    <row r="14" spans="1:17" ht="21.75">
      <c r="A14" s="1"/>
      <c r="B14" s="72">
        <v>4</v>
      </c>
      <c r="C14" s="53">
        <f>IF('[5]Discharge'!C12=0,0,IF(TRIM('[5]Discharge'!C12)="","",IF(COUNT(O6)=0,"",IF(O6=1,(((10^K4)*('[5]Discharge'!C12^N4))/100),((10^K4)*('[5]Discharge'!C12^N4))))))</f>
        <v>0.28952334847160427</v>
      </c>
      <c r="D14" s="53">
        <f>IF('[5]Discharge'!D12=0,0,IF(TRIM('[5]Discharge'!D12)="","",IF(COUNT(O6)=0,"",IF(O6=1,(((10^K4)*('[5]Discharge'!D12^N4))/100),((10^K4)*('[5]Discharge'!D12^N4))))))</f>
        <v>0.09079468164577018</v>
      </c>
      <c r="E14" s="53">
        <f>IF('[5]Discharge'!E12=0,0,IF(TRIM('[5]Discharge'!E12)="","",IF(COUNT(O6)=0,"",IF(O6=1,(((10^K4)*('[5]Discharge'!E12^N4))/100),((10^K4)*('[5]Discharge'!E12^N4))))))</f>
        <v>97.12451099724585</v>
      </c>
      <c r="F14" s="53">
        <f>IF('[5]Discharge'!F12=0,0,IF(TRIM('[5]Discharge'!F12)="","",IF(COUNT(O6)=0,"",IF(O6=1,(((10^K4)*('[5]Discharge'!F12^N4))/100),((10^K4)*('[5]Discharge'!F12^N4))))))</f>
        <v>0.6805131958765969</v>
      </c>
      <c r="G14" s="53">
        <f>IF('[5]Discharge'!G12=0,0,IF(TRIM('[5]Discharge'!G12)="","",IF(COUNT(O6)=0,"",IF(O6=1,(((10^K4)*('[5]Discharge'!G12^N4))/100),((10^K4)*('[5]Discharge'!G12^N4))))))</f>
        <v>448.3145572368425</v>
      </c>
      <c r="H14" s="53">
        <f>IF('[5]Discharge'!H12=0,0,IF(TRIM('[5]Discharge'!H12)="","",IF(COUNT(O6)=0,"",IF(O6=1,(((10^K4)*('[5]Discharge'!H12^N4))/100),((10^K4)*('[5]Discharge'!H12^N4))))))</f>
        <v>395.4072968742491</v>
      </c>
      <c r="I14" s="53">
        <f>IF('[5]Discharge'!I12=0,0,IF(TRIM('[5]Discharge'!I12)="","",IF(COUNT(O6)=0,"",IF(O6=1,(((10^K4)*('[5]Discharge'!I12^N4))/100),((10^K4)*('[5]Discharge'!I12^N4))))))</f>
        <v>3.540838032948932</v>
      </c>
      <c r="J14" s="53">
        <f>IF('[5]Discharge'!J12=0,0,IF(TRIM('[5]Discharge'!J12)="","",IF(COUNT(O6)=0,"",IF(O6=1,(((10^K4)*('[5]Discharge'!J12^N4))/100),((10^K4)*('[5]Discharge'!J12^N4))))))</f>
        <v>1.0555134688060448</v>
      </c>
      <c r="K14" s="53">
        <f>IF('[5]Discharge'!K12=0,0,IF(TRIM('[5]Discharge'!K12)="","",IF(COUNT(O6)=0,"",IF(O6=1,(((10^K4)*('[5]Discharge'!K12^N4))/100),((10^K4)*('[5]Discharge'!K12^N4))))))</f>
        <v>0.21340931327830767</v>
      </c>
      <c r="L14" s="53">
        <f>IF('[5]Discharge'!L12=0,0,IF(TRIM('[5]Discharge'!L12)="","",IF(COUNT(O6)=0,"",IF(O6=1,(((10^K4)*('[5]Discharge'!L12^N4))/100),((10^K4)*('[5]Discharge'!L12^N4))))))</f>
        <v>0.03862846512422891</v>
      </c>
      <c r="M14" s="53">
        <f>IF('[5]Discharge'!M12=0,0,IF(TRIM('[5]Discharge'!M12)="","",IF(COUNT(O6)=0,"",IF(O6=1,(((10^K4)*('[5]Discharge'!M12^N4))/100),((10^K4)*('[5]Discharge'!M12^N4))))))</f>
        <v>0</v>
      </c>
      <c r="N14" s="53">
        <f>IF('[5]Discharge'!N12=0,0,IF(TRIM('[5]Discharge'!N12)="","",IF(COUNT(O6)=0,"",IF(O6=1,(((10^K4)*('[5]Discharge'!N12^N4))/100),((10^K4)*('[5]Discharge'!N12^N4))))))</f>
        <v>0</v>
      </c>
      <c r="O14" s="53">
        <f t="shared" si="0"/>
        <v>946.7555856144891</v>
      </c>
      <c r="P14" s="74"/>
      <c r="Q14" s="54"/>
    </row>
    <row r="15" spans="1:17" ht="21.75">
      <c r="A15" s="1"/>
      <c r="B15" s="72">
        <v>5</v>
      </c>
      <c r="C15" s="53">
        <f>IF('[5]Discharge'!C13=0,0,IF(TRIM('[5]Discharge'!C13)="","",IF(COUNT(O6)=0,"",IF(O6=1,(((10^K4)*('[5]Discharge'!C13^N4))/100),(((10^K4)*('[5]Discharge'!C13^N4)))))))</f>
        <v>0.322534107601611</v>
      </c>
      <c r="D15" s="53">
        <f>IF('[5]Discharge'!D13=0,0,IF(TRIM('[5]Discharge'!D13)="","",IF(COUNT(O6)=0,"",IF(O6=1,(((10^K4)*('[5]Discharge'!D13^N4))/100),((10^K4)*('[5]Discharge'!D13^N4))))))</f>
        <v>0.08089691078299056</v>
      </c>
      <c r="E15" s="53">
        <f>IF('[5]Discharge'!E13=0,0,IF(TRIM('[5]Discharge'!E13)="","",IF(COUNT(O6)=0,"",IF(O6=1,(((10^K4)*('[5]Discharge'!E13^N4))/100),((10^K4)*('[5]Discharge'!E13^N4))))))</f>
        <v>75.88910395654943</v>
      </c>
      <c r="F15" s="53">
        <f>IF('[5]Discharge'!F13=0,0,IF(TRIM('[5]Discharge'!F13)="","",IF(COUNT(O6)=0,"",IF(O6=1,(((10^K4)*('[5]Discharge'!F13^N4))/100),((10^K4)*('[5]Discharge'!F13^N4))))))</f>
        <v>0.8225802973769146</v>
      </c>
      <c r="G15" s="53">
        <f>IF('[5]Discharge'!G13=0,0,IF(TRIM('[5]Discharge'!G13)="","",IF(COUNT(O6)=0,"",IF(O6=1,(((10^K4)*('[5]Discharge'!G13^N4))/100),((10^K4)*('[5]Discharge'!G13^N4))))))</f>
        <v>2326.29010618427</v>
      </c>
      <c r="H15" s="53">
        <f>IF('[5]Discharge'!H13=0,0,IF(TRIM('[5]Discharge'!H13)="","",IF(COUNT(O6)=0,"",IF(O6=1,(((10^K4)*('[5]Discharge'!H13^N4))/100),((10^K4)*('[5]Discharge'!H13^N4))))))</f>
        <v>190.0759381498948</v>
      </c>
      <c r="I15" s="53">
        <f>IF('[5]Discharge'!I13=0,0,IF(TRIM('[5]Discharge'!I13)="","",IF(COUNT(O6)=0,"",IF(O6=1,(((10^K4)*('[5]Discharge'!I13^N4))/100),((10^K4)*('[5]Discharge'!I13^N4))))))</f>
        <v>4.813704475400097</v>
      </c>
      <c r="J15" s="53">
        <f>IF('[5]Discharge'!J13=0,0,IF(TRIM('[5]Discharge'!J13)="","",IF(COUNT(O6)=0,"",IF(O6=1,(((10^K4)*('[5]Discharge'!J13^N4))/100),((10^K4)*('[5]Discharge'!J13^N4))))))</f>
        <v>0.8976254330938191</v>
      </c>
      <c r="K15" s="53">
        <f>IF('[5]Discharge'!K13=0,0,IF(TRIM('[5]Discharge'!K13)="","",IF(COUNT(O6)=0,"",IF(O6=1,(((10^K4)*('[5]Discharge'!K13^N4))/100),((10^K4)*('[5]Discharge'!K13^N4))))))</f>
        <v>0.19932103846460802</v>
      </c>
      <c r="L15" s="53">
        <f>IF('[5]Discharge'!L13=0,0,IF(TRIM('[5]Discharge'!L13)="","",IF(COUNT(O6)=0,"",IF(O6=1,(((10^K4)*('[5]Discharge'!L13^N4))/100),((10^K4)*('[5]Discharge'!L13^N4))))))</f>
        <v>0.0009782722487456533</v>
      </c>
      <c r="M15" s="53">
        <f>IF('[5]Discharge'!M13=0,0,IF(TRIM('[5]Discharge'!M13)="","",IF(COUNT(O6)=0,"",IF(O6=1,(((10^K4)*('[5]Discharge'!M13^N4))/100),((10^K4)*('[5]Discharge'!M13^N4))))))</f>
        <v>0</v>
      </c>
      <c r="N15" s="53">
        <f>IF('[5]Discharge'!N13=0,0,IF(TRIM('[5]Discharge'!N13)="","",IF(COUNT(O6)=0,"",IF(O6=1,(((10^K4)*('[5]Discharge'!N13^N4))/100),((10^K4)*('[5]Discharge'!N13^N4))))))</f>
        <v>0</v>
      </c>
      <c r="O15" s="53">
        <f t="shared" si="0"/>
        <v>2599.3927888256826</v>
      </c>
      <c r="P15" s="74"/>
      <c r="Q15" s="54"/>
    </row>
    <row r="16" spans="1:17" ht="21.75">
      <c r="A16" s="1"/>
      <c r="B16" s="72">
        <v>6</v>
      </c>
      <c r="C16" s="53">
        <f>IF('[5]Discharge'!C14=0,0,IF(TRIM('[5]Discharge'!C14)="","",IF(COUNT(O6)=0,"",IF(O6=1,(((10^K4)*('[5]Discharge'!C14^N4))/100),((10^K4)*('[5]Discharge'!C14^N4))))))</f>
        <v>0.322534107601611</v>
      </c>
      <c r="D16" s="53">
        <f>IF('[5]Discharge'!D14=0,0,IF(TRIM('[5]Discharge'!D14)="","",IF(COUNT(O6)=0,"",IF(O6=1,(((10^K4)*('[5]Discharge'!D14^N4))/100),((10^K4)*('[5]Discharge'!D14^N4))))))</f>
        <v>0.09079468164577018</v>
      </c>
      <c r="E16" s="53">
        <f>IF('[5]Discharge'!E14=0,0,IF(TRIM('[5]Discharge'!E14)="","",IF(COUNT(O6)=0,"",IF(O6=1,(((10^K4)*('[5]Discharge'!E14^N4))/100),((10^K4)*('[5]Discharge'!E14^N4))))))</f>
        <v>40.965755715706216</v>
      </c>
      <c r="F16" s="53">
        <f>IF('[5]Discharge'!F14=0,0,IF(TRIM('[5]Discharge'!F14)="","",IF(COUNT(O6)=0,"",IF(O6=1,(((10^K4)*('[5]Discharge'!F14^N4))/100),((10^K4)*('[5]Discharge'!F14^N4))))))</f>
        <v>0.8225802973769146</v>
      </c>
      <c r="G16" s="53">
        <f>IF('[5]Discharge'!G14=0,0,IF(TRIM('[5]Discharge'!G14)="","",IF(COUNT(O6)=0,"",IF(O6=1,(((10^K4)*('[5]Discharge'!G14^N4))/100),((10^K4)*('[5]Discharge'!G14^N4))))))</f>
        <v>768.5773343054985</v>
      </c>
      <c r="H16" s="53">
        <f>IF('[5]Discharge'!H14=0,0,IF(TRIM('[5]Discharge'!H14)="","",IF(COUNT(O6)=0,"",IF(O6=1,(((10^K4)*('[5]Discharge'!H14^N4))/100),((10^K4)*('[5]Discharge'!H14^N4))))))</f>
        <v>118.95961642788629</v>
      </c>
      <c r="I16" s="53">
        <f>IF('[5]Discharge'!I14=0,0,IF(TRIM('[5]Discharge'!I14)="","",IF(COUNT(O6)=0,"",IF(O6=1,(((10^K4)*('[5]Discharge'!I14^N4))/100),((10^K4)*('[5]Discharge'!I14^N4))))))</f>
        <v>7.5081443535638694</v>
      </c>
      <c r="J16" s="53">
        <f>IF('[5]Discharge'!J14=0,0,IF(TRIM('[5]Discharge'!J14)="","",IF(COUNT(O6)=0,"",IF(O6=1,(((10^K4)*('[5]Discharge'!J14^N4))/100),((10^K4)*('[5]Discharge'!J14^N4))))))</f>
        <v>0.8976254330938191</v>
      </c>
      <c r="K16" s="53">
        <f>IF('[5]Discharge'!K14=0,0,IF(TRIM('[5]Discharge'!K14)="","",IF(COUNT(O6)=0,"",IF(O6=1,(((10^K4)*('[5]Discharge'!K14^N4))/100),((10^K4)*('[5]Discharge'!K14^N4))))))</f>
        <v>0.18562240849951814</v>
      </c>
      <c r="L16" s="53">
        <f>IF('[5]Discharge'!L14=0,0,IF(TRIM('[5]Discharge'!L14)="","",IF(COUNT(O6)=0,"",IF(O6=1,(((10^K4)*('[5]Discharge'!L14^N4))/100),((10^K4)*('[5]Discharge'!L14^N4))))))</f>
        <v>0.0009782722487456533</v>
      </c>
      <c r="M16" s="53">
        <f>IF('[5]Discharge'!M14=0,0,IF(TRIM('[5]Discharge'!M14)="","",IF(COUNT(O6)=0,"",IF(O6=1,(((10^K4)*('[5]Discharge'!M14^N4))/100),((10^K4)*('[5]Discharge'!M14^N4))))))</f>
        <v>0</v>
      </c>
      <c r="N16" s="53">
        <f>IF('[5]Discharge'!N14=0,0,IF(TRIM('[5]Discharge'!N14)="","",IF(COUNT(O6)=0,"",IF(O6=1,(((10^K4)*('[5]Discharge'!N14^N4))/100),((10^K4)*('[5]Discharge'!N14^N4))))))</f>
        <v>0</v>
      </c>
      <c r="O16" s="53">
        <f t="shared" si="0"/>
        <v>938.3309860031213</v>
      </c>
      <c r="P16" s="74"/>
      <c r="Q16" s="54"/>
    </row>
    <row r="17" spans="1:17" ht="21.75">
      <c r="A17" s="1"/>
      <c r="B17" s="72">
        <v>7</v>
      </c>
      <c r="C17" s="53">
        <f>IF('[5]Discharge'!C15=0,0,IF(TRIM('[5]Discharge'!C15)="","",IF(COUNT(O6)=0,"",IF(O6=1,(((10^K4)*('[5]Discharge'!C15^N4))/100),((10^K4)*('[5]Discharge'!C15^N4))))))</f>
        <v>0.28952334847160427</v>
      </c>
      <c r="D17" s="53">
        <f>IF('[5]Discharge'!D15=0,0,IF(TRIM('[5]Discharge'!D15)="","",IF(COUNT(O6)=0,"",IF(O6=1,(((10^K4)*('[5]Discharge'!D15^N4))/100),((10^K4)*('[5]Discharge'!D15^N4))))))</f>
        <v>0.10114687390216814</v>
      </c>
      <c r="E17" s="53">
        <f>IF('[5]Discharge'!E15=0,0,IF(TRIM('[5]Discharge'!E15)="","",IF(COUNT(O6)=0,"",IF(O6=1,(((10^K4)*('[5]Discharge'!E15^N4))/100),((10^K4)*('[5]Discharge'!E15^N4))))))</f>
        <v>25.879510737379505</v>
      </c>
      <c r="F17" s="53">
        <f>IF('[5]Discharge'!F15=0,0,IF(TRIM('[5]Discharge'!F15)="","",IF(COUNT(O6)=0,"",IF(O6=1,(((10^K4)*('[5]Discharge'!F15^N4))/100),((10^K4)*('[5]Discharge'!F15^N4))))))</f>
        <v>0.750193442522656</v>
      </c>
      <c r="G17" s="53">
        <f>IF('[5]Discharge'!G15=0,0,IF(TRIM('[5]Discharge'!G15)="","",IF(COUNT(O6)=0,"",IF(O6=1,(((10^K4)*('[5]Discharge'!G15^N4))/100),((10^K4)*('[5]Discharge'!G15^N4))))))</f>
        <v>437.5198879959776</v>
      </c>
      <c r="H17" s="53">
        <f>IF('[5]Discharge'!H15=0,0,IF(TRIM('[5]Discharge'!H15)="","",IF(COUNT(O6)=0,"",IF(O6=1,(((10^K4)*('[5]Discharge'!H15^N4))/100),((10^K4)*('[5]Discharge'!H15^N4))))))</f>
        <v>78.4853774952083</v>
      </c>
      <c r="I17" s="53">
        <f>IF('[5]Discharge'!I15=0,0,IF(TRIM('[5]Discharge'!I15)="","",IF(COUNT(O6)=0,"",IF(O6=1,(((10^K4)*('[5]Discharge'!I15^N4))/100),((10^K4)*('[5]Discharge'!I15^N4))))))</f>
        <v>8.489520326359074</v>
      </c>
      <c r="J17" s="53">
        <f>IF('[5]Discharge'!J15=0,0,IF(TRIM('[5]Discharge'!J15)="","",IF(COUNT(O6)=0,"",IF(O6=1,(((10^K4)*('[5]Discharge'!J15^N4))/100),((10^K4)*('[5]Discharge'!J15^N4))))))</f>
        <v>2.545128394036821</v>
      </c>
      <c r="K17" s="53">
        <f>IF('[5]Discharge'!K15=0,0,IF(TRIM('[5]Discharge'!K15)="","",IF(COUNT(O6)=0,"",IF(O6=1,(((10^K4)*('[5]Discharge'!K15^N4))/100),((10^K4)*('[5]Discharge'!K15^N4))))))</f>
        <v>0.159416259186027</v>
      </c>
      <c r="L17" s="53">
        <f>IF('[5]Discharge'!L15=0,0,IF(TRIM('[5]Discharge'!L15)="","",IF(COUNT(O6)=0,"",IF(O6=1,(((10^K4)*('[5]Discharge'!L15^N4))/100),((10^K4)*('[5]Discharge'!L15^N4))))))</f>
        <v>0</v>
      </c>
      <c r="M17" s="53">
        <f>IF('[5]Discharge'!M15=0,0,IF(TRIM('[5]Discharge'!M15)="","",IF(COUNT(O6)=0,"",IF(O6=1,(((10^K4)*('[5]Discharge'!M15^N4))/100),((10^K4)*('[5]Discharge'!M15^N4))))))</f>
        <v>0</v>
      </c>
      <c r="N17" s="53">
        <f>IF('[5]Discharge'!N15=0,0,IF(TRIM('[5]Discharge'!N15)="","",IF(COUNT(O6)=0,"",IF(O6=1,(((10^K4)*('[5]Discharge'!N15^N4))/100),((10^K4)*('[5]Discharge'!N15^N4))))))</f>
        <v>0</v>
      </c>
      <c r="O17" s="53">
        <f t="shared" si="0"/>
        <v>554.2197048730438</v>
      </c>
      <c r="P17" s="74"/>
      <c r="Q17" s="54"/>
    </row>
    <row r="18" spans="1:17" ht="21.75">
      <c r="A18" s="1"/>
      <c r="B18" s="72">
        <v>8</v>
      </c>
      <c r="C18" s="53">
        <f>IF('[5]Discharge'!C16=0,0,IF(TRIM('[5]Discharge'!C16)="","",IF(COUNT(O6)=0,"",IF(O6=1,(((10^K4)*('[5]Discharge'!C16^N4))/100),((10^K4)*('[5]Discharge'!C16^N4))))))</f>
        <v>0.46849622873954766</v>
      </c>
      <c r="D18" s="53">
        <f>IF('[5]Discharge'!D16=0,0,IF(TRIM('[5]Discharge'!D16)="","",IF(COUNT(O6)=0,"",IF(O6=1,(((10^K4)*('[5]Discharge'!D16^N4))/100),((10^K4)*('[5]Discharge'!D16^N4))))))</f>
        <v>0.08089691078299056</v>
      </c>
      <c r="E18" s="53">
        <f>IF('[5]Discharge'!E16=0,0,IF(TRIM('[5]Discharge'!E16)="","",IF(COUNT(O6)=0,"",IF(O6=1,(((10^K4)*('[5]Discharge'!E16^N4))/100),((10^K4)*('[5]Discharge'!E16^N4))))))</f>
        <v>19.454599048026502</v>
      </c>
      <c r="F18" s="53">
        <f>IF('[5]Discharge'!F16=0,0,IF(TRIM('[5]Discharge'!F16)="","",IF(COUNT(O6)=0,"",IF(O6=1,(((10^K4)*('[5]Discharge'!F16^N4))/100),((10^K4)*('[5]Discharge'!F16^N4))))))</f>
        <v>0.6805131958765969</v>
      </c>
      <c r="G18" s="53">
        <f>IF('[5]Discharge'!G16=0,0,IF(TRIM('[5]Discharge'!G16)="","",IF(COUNT(O6)=0,"",IF(O6=1,(((10^K4)*('[5]Discharge'!G16^N4))/100),((10^K4)*('[5]Discharge'!G16^N4))))))</f>
        <v>310.2420690956139</v>
      </c>
      <c r="H18" s="53">
        <f>IF('[5]Discharge'!H16=0,0,IF(TRIM('[5]Discharge'!H16)="","",IF(COUNT(O6)=0,"",IF(O6=1,(((10^K4)*('[5]Discharge'!H16^N4))/100),((10^K4)*('[5]Discharge'!H16^N4))))))</f>
        <v>50.4823841233682</v>
      </c>
      <c r="I18" s="53">
        <f>IF('[5]Discharge'!I16=0,0,IF(TRIM('[5]Discharge'!I16)="","",IF(COUNT(O6)=0,"",IF(O6=1,(((10^K4)*('[5]Discharge'!I16^N4))/100),((10^K4)*('[5]Discharge'!I16^N4))))))</f>
        <v>5.909614694413804</v>
      </c>
      <c r="J18" s="53">
        <f>IF('[5]Discharge'!J16=0,0,IF(TRIM('[5]Discharge'!J16)="","",IF(COUNT(O6)=0,"",IF(O6=1,(((10^K4)*('[5]Discharge'!J16^N4))/100),((10^K4)*('[5]Discharge'!J16^N4))))))</f>
        <v>2.0978815253500755</v>
      </c>
      <c r="K18" s="53">
        <f>IF('[5]Discharge'!K16=0,0,IF(TRIM('[5]Discharge'!K16)="","",IF(COUNT(O6)=0,"",IF(O6=1,(((10^K4)*('[5]Discharge'!K16^N4))/100),((10^K4)*('[5]Discharge'!K16^N4))))))</f>
        <v>0.159416259186027</v>
      </c>
      <c r="L18" s="53">
        <f>IF('[5]Discharge'!L16=0,0,IF(TRIM('[5]Discharge'!L16)="","",IF(COUNT(O6)=0,"",IF(O6=1,(((10^K4)*('[5]Discharge'!L16^N4))/100),((10^K4)*('[5]Discharge'!L16^N4))))))</f>
        <v>0</v>
      </c>
      <c r="M18" s="53">
        <f>IF('[5]Discharge'!M16=0,0,IF(TRIM('[5]Discharge'!M16)="","",IF(COUNT(O6)=0,"",IF(O6=1,(((10^K4)*('[5]Discharge'!M16^N4))/100),((10^K4)*('[5]Discharge'!M16^N4))))))</f>
        <v>0</v>
      </c>
      <c r="N18" s="53">
        <f>IF('[5]Discharge'!N16=0,0,IF(TRIM('[5]Discharge'!N16)="","",IF(COUNT(O6)=0,"",IF(O6=1,(((10^K4)*('[5]Discharge'!N16^N4))/100),((10^K4)*('[5]Discharge'!N16^N4))))))</f>
        <v>0</v>
      </c>
      <c r="O18" s="53">
        <f t="shared" si="0"/>
        <v>389.5758710813576</v>
      </c>
      <c r="P18" s="74"/>
      <c r="Q18" s="54"/>
    </row>
    <row r="19" spans="1:17" ht="21.75">
      <c r="A19" s="1"/>
      <c r="B19" s="72">
        <v>9</v>
      </c>
      <c r="C19" s="53">
        <f>IF('[5]Discharge'!C17=0,0,IF(TRIM('[5]Discharge'!C17)="","",IF(COUNT(O6)=0,"",IF(O6=1,(((10^K4)*('[5]Discharge'!C17^N4))/100),((10^K4)*('[5]Discharge'!C17^N4))))))</f>
        <v>1.0555134688060448</v>
      </c>
      <c r="D19" s="53">
        <f>IF('[5]Discharge'!D17=0,0,IF(TRIM('[5]Discharge'!D17)="","",IF(COUNT(O6)=0,"",IF(O6=1,(((10^K4)*('[5]Discharge'!D17^N4))/100),((10^K4)*('[5]Discharge'!D17^N4))))))</f>
        <v>0.08089691078299056</v>
      </c>
      <c r="E19" s="53">
        <f>IF('[5]Discharge'!E17=0,0,IF(TRIM('[5]Discharge'!E17)="","",IF(COUNT(O6)=0,"",IF(O6=1,(((10^K4)*('[5]Discharge'!E17^N4))/100),((10^K4)*('[5]Discharge'!E17^N4))))))</f>
        <v>9.518814008872058</v>
      </c>
      <c r="F19" s="53">
        <f>IF('[5]Discharge'!F17=0,0,IF(TRIM('[5]Discharge'!F17)="","",IF(COUNT(O6)=0,"",IF(O6=1,(((10^K4)*('[5]Discharge'!F17^N4))/100),((10^K4)*('[5]Discharge'!F17^N4))))))</f>
        <v>0.5494852785241624</v>
      </c>
      <c r="G19" s="53">
        <f>IF('[5]Discharge'!G17=0,0,IF(TRIM('[5]Discharge'!G17)="","",IF(COUNT(O6)=0,"",IF(O6=1,(((10^K4)*('[5]Discharge'!G17^N4))/100),((10^K4)*('[5]Discharge'!G17^N4))))))</f>
        <v>167.80778909190545</v>
      </c>
      <c r="H19" s="53">
        <f>IF('[5]Discharge'!H17=0,0,IF(TRIM('[5]Discharge'!H17)="","",IF(COUNT(O6)=0,"",IF(O6=1,(((10^K4)*('[5]Discharge'!H17^N4))/100),((10^K4)*('[5]Discharge'!H17^N4))))))</f>
        <v>56.94821638208055</v>
      </c>
      <c r="I19" s="53">
        <f>IF('[5]Discharge'!I17=0,0,IF(TRIM('[5]Discharge'!I17)="","",IF(COUNT(O6)=0,"",IF(O6=1,(((10^K4)*('[5]Discharge'!I17^N4))/100),((10^K4)*('[5]Discharge'!I17^N4))))))</f>
        <v>3.540838032948932</v>
      </c>
      <c r="J19" s="53">
        <f>IF('[5]Discharge'!J17=0,0,IF(TRIM('[5]Discharge'!J17)="","",IF(COUNT(O6)=0,"",IF(O6=1,(((10^K4)*('[5]Discharge'!J17^N4))/100),((10^K4)*('[5]Discharge'!J17^N4))))))</f>
        <v>2.0978815253500755</v>
      </c>
      <c r="K19" s="53">
        <f>IF('[5]Discharge'!K17=0,0,IF(TRIM('[5]Discharge'!K17)="","",IF(COUNT(O6)=0,"",IF(O6=1,(((10^K4)*('[5]Discharge'!K17^N4))/100),((10^K4)*('[5]Discharge'!K17^N4))))))</f>
        <v>0.159416259186027</v>
      </c>
      <c r="L19" s="53">
        <f>IF('[5]Discharge'!L17=0,0,IF(TRIM('[5]Discharge'!L17)="","",IF(COUNT(O6)=0,"",IF(O6=1,(((10^K4)*('[5]Discharge'!L17^N4))/100),((10^K4)*('[5]Discharge'!L17^N4))))))</f>
        <v>0</v>
      </c>
      <c r="M19" s="53">
        <f>IF('[5]Discharge'!M17=0,0,IF(TRIM('[5]Discharge'!M17)="","",IF(COUNT(O6)=0,"",IF(O6=1,(((10^K4)*('[5]Discharge'!M17^N4))/100),((10^K4)*('[5]Discharge'!M17^N4))))))</f>
        <v>0</v>
      </c>
      <c r="N19" s="53">
        <f>IF('[5]Discharge'!N17=0,0,IF(TRIM('[5]Discharge'!N17)="","",IF(COUNT(O6)=0,"",IF(O6=1,(((10^K4)*('[5]Discharge'!N17^N4))/100),((10^K4)*('[5]Discharge'!N17^N4))))))</f>
        <v>0</v>
      </c>
      <c r="O19" s="53">
        <f t="shared" si="0"/>
        <v>241.7588509584563</v>
      </c>
      <c r="P19" s="74"/>
      <c r="Q19" s="54"/>
    </row>
    <row r="20" spans="1:17" ht="21.75">
      <c r="A20" s="1"/>
      <c r="B20" s="72">
        <v>10</v>
      </c>
      <c r="C20" s="53">
        <f>IF('[5]Discharge'!C18=0,0,IF(TRIM('[5]Discharge'!C18)="","",IF(COUNT(O6)=0,"",IF(O6=1,(((10^K4)*('[5]Discharge'!C18^N4))/100),((10^K4)*('[5]Discharge'!C18^N4))))))</f>
        <v>0.5494852785241624</v>
      </c>
      <c r="D20" s="53">
        <f>IF('[5]Discharge'!D18=0,0,IF(TRIM('[5]Discharge'!D18)="","",IF(COUNT(O6)=0,"",IF(O6=1,(((10^K4)*('[5]Discharge'!D18^N4))/100),((10^K4)*('[5]Discharge'!D18^N4))))))</f>
        <v>0.09079468164577018</v>
      </c>
      <c r="E20" s="53">
        <f>IF('[5]Discharge'!E18=0,0,IF(TRIM('[5]Discharge'!E18)="","",IF(COUNT(O6)=0,"",IF(O6=1,(((10^K4)*('[5]Discharge'!E18^N4))/100),((10^K4)*('[5]Discharge'!E18^N4))))))</f>
        <v>10.05109477960271</v>
      </c>
      <c r="F20" s="53">
        <f>IF('[5]Discharge'!F18=0,0,IF(TRIM('[5]Discharge'!F18)="","",IF(COUNT(O6)=0,"",IF(O6=1,(((10^K4)*('[5]Discharge'!F18^N4))/100),((10^K4)*('[5]Discharge'!F18^N4))))))</f>
        <v>0.4299695406525632</v>
      </c>
      <c r="G20" s="53">
        <f>IF('[5]Discharge'!G18=0,0,IF(TRIM('[5]Discharge'!G18)="","",IF(COUNT(O6)=0,"",IF(O6=1,(((10^K4)*('[5]Discharge'!G18^N4))/100),((10^K4)*('[5]Discharge'!G18^N4))))))</f>
        <v>73.47774772919831</v>
      </c>
      <c r="H20" s="53">
        <f>IF('[5]Discharge'!H18=0,0,IF(TRIM('[5]Discharge'!H18)="","",IF(COUNT(O6)=0,"",IF(O6=1,(((10^K4)*('[5]Discharge'!H18^N4))/100),((10^K4)*('[5]Discharge'!H18^N4))))))</f>
        <v>33.456929841041756</v>
      </c>
      <c r="I20" s="53">
        <f>IF('[5]Discharge'!I18=0,0,IF(TRIM('[5]Discharge'!I18)="","",IF(COUNT(O6)=0,"",IF(O6=1,(((10^K4)*('[5]Discharge'!I18^N4))/100),((10^K4)*('[5]Discharge'!I18^N4))))))</f>
        <v>2.317162601402245</v>
      </c>
      <c r="J20" s="53">
        <f>IF('[5]Discharge'!J18=0,0,IF(TRIM('[5]Discharge'!J18)="","",IF(COUNT(O6)=0,"",IF(O6=1,(((10^K4)*('[5]Discharge'!J18^N4))/100),((10^K4)*('[5]Discharge'!J18^N4))))))</f>
        <v>1.4013890412202243</v>
      </c>
      <c r="K20" s="53">
        <f>IF('[5]Discharge'!K18=0,0,IF(TRIM('[5]Discharge'!K18)="","",IF(COUNT(O6)=0,"",IF(O6=1,(((10^K4)*('[5]Discharge'!K18^N4))/100),((10^K4)*('[5]Discharge'!K18^N4))))))</f>
        <v>0.17231888618313554</v>
      </c>
      <c r="L20" s="53">
        <f>IF('[5]Discharge'!L18=0,0,IF(TRIM('[5]Discharge'!L18)="","",IF(COUNT(O6)=0,"",IF(O6=1,(((10^K4)*('[5]Discharge'!L18^N4))/100),((10^K4)*('[5]Discharge'!L18^N4))))))</f>
        <v>0</v>
      </c>
      <c r="M20" s="53">
        <f>IF('[5]Discharge'!M18=0,0,IF(TRIM('[5]Discharge'!M18)="","",IF(COUNT(O6)=0,"",IF(O6=1,(((10^K4)*('[5]Discharge'!M18^N4))/100),((10^K4)*('[5]Discharge'!M18^N4))))))</f>
        <v>0</v>
      </c>
      <c r="N20" s="53">
        <f>IF('[5]Discharge'!N18=0,0,IF(TRIM('[5]Discharge'!N18)="","",IF(COUNT(O6)=0,"",IF(O6=1,(((10^K4)*('[5]Discharge'!N18^N4))/100),((10^K4)*('[5]Discharge'!N18^N4))))))</f>
        <v>0</v>
      </c>
      <c r="O20" s="53">
        <f t="shared" si="0"/>
        <v>121.94689237947088</v>
      </c>
      <c r="P20" s="74"/>
      <c r="Q20" s="54"/>
    </row>
    <row r="21" spans="1:17" ht="21.75">
      <c r="A21" s="1"/>
      <c r="B21" s="7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74"/>
      <c r="Q21" s="54"/>
    </row>
    <row r="22" spans="1:17" ht="21.75">
      <c r="A22" s="1"/>
      <c r="B22" s="72">
        <v>11</v>
      </c>
      <c r="C22" s="53">
        <f>IF('[5]Discharge'!C20=0,0,IF(TRIM('[5]Discharge'!C20)="","",IF(COUNT(O6)=0,"",IF(O6=1,(((10^K4)*('[5]Discharge'!C20^N4))/100),((10^K4)*('[5]Discharge'!C20^N4))))))</f>
        <v>0.4299695406525632</v>
      </c>
      <c r="D22" s="53">
        <f>IF('[5]Discharge'!D20=0,0,IF(TRIM('[5]Discharge'!D20)="","",IF(COUNT(O6)=0,"",IF(O6=1,(((10^K4)*('[5]Discharge'!D20^N4))/100),((10^K4)*('[5]Discharge'!D20^N4))))))</f>
        <v>0.09079468164577018</v>
      </c>
      <c r="E22" s="53">
        <f>IF('[5]Discharge'!E20=0,0,IF(TRIM('[5]Discharge'!E20)="","",IF(COUNT(O6)=0,"",IF(O6=1,(((10^K4)*('[5]Discharge'!E20^N4))/100),((10^K4)*('[5]Discharge'!E20^N4))))))</f>
        <v>8.489520326359074</v>
      </c>
      <c r="F22" s="53">
        <f>IF('[5]Discharge'!F20=0,0,IF(TRIM('[5]Discharge'!F20)="","",IF(COUNT(O6)=0,"",IF(O6=1,(((10^K4)*('[5]Discharge'!F20^N4))/100),((10^K4)*('[5]Discharge'!F20^N4))))))</f>
        <v>0.3569636239703036</v>
      </c>
      <c r="G22" s="53">
        <f>IF('[5]Discharge'!G20=0,0,IF(TRIM('[5]Discharge'!G20)="","",IF(COUNT(O6)=0,"",IF(O6=1,(((10^K4)*('[5]Discharge'!G20^N4))/100),((10^K4)*('[5]Discharge'!G20^N4))))))</f>
        <v>481.33010608974</v>
      </c>
      <c r="H22" s="53">
        <f>IF('[5]Discharge'!H20=0,0,IF(TRIM('[5]Discharge'!H20)="","",IF(COUNT(O6)=0,"",IF(O6=1,(((10^K4)*('[5]Discharge'!H20^N4))/100),((10^K4)*('[5]Discharge'!H20^N4))))))</f>
        <v>24.903045380178288</v>
      </c>
      <c r="I22" s="53">
        <f>IF('[5]Discharge'!I20=0,0,IF(TRIM('[5]Discharge'!I20)="","",IF(COUNT(O6)=0,"",IF(O6=1,(((10^K4)*('[5]Discharge'!I20^N4))/100),((10^K4)*('[5]Discharge'!I20^N4))))))</f>
        <v>3.2796085731485705</v>
      </c>
      <c r="J22" s="53">
        <f>IF('[5]Discharge'!J20=0,0,IF(TRIM('[5]Discharge'!J20)="","",IF(COUNT(O6)=0,"",IF(O6=1,(((10^K4)*('[5]Discharge'!J20^N4))/100),((10^K4)*('[5]Discharge'!J20^N4))))))</f>
        <v>1.4013890412202243</v>
      </c>
      <c r="K22" s="53">
        <f>IF('[5]Discharge'!K20=0,0,IF(TRIM('[5]Discharge'!K20)="","",IF(COUNT(O6)=0,"",IF(O6=1,(((10^K4)*('[5]Discharge'!K20^N4))/100),((10^K4)*('[5]Discharge'!K20^N4))))))</f>
        <v>0.19932103846460802</v>
      </c>
      <c r="L22" s="53">
        <f>IF('[5]Discharge'!L20=0,0,IF(TRIM('[5]Discharge'!L20)="","",IF(COUNT(O6)=0,"",IF(O6=1,(((10^K4)*('[5]Discharge'!L20^N4))/100),((10^K4)*('[5]Discharge'!L20^N4))))))</f>
        <v>0</v>
      </c>
      <c r="M22" s="53">
        <f>IF('[5]Discharge'!M20=0,0,IF(TRIM('[5]Discharge'!M20)="","",IF(COUNT(O6)=0,"",IF(O6=1,(((10^K4)*('[5]Discharge'!M20^N4))/100),((10^K4)*('[5]Discharge'!M20^N4))))))</f>
        <v>0</v>
      </c>
      <c r="N22" s="53">
        <f>IF('[5]Discharge'!N20=0,0,IF(TRIM('[5]Discharge'!N20)="","",IF(COUNT(O6)=0,"",IF(O6=1,(((10^K4)*('[5]Discharge'!N20^N4))/100),((10^K4)*('[5]Discharge'!N20^N4))))))</f>
        <v>0</v>
      </c>
      <c r="O22" s="53">
        <f t="shared" si="0"/>
        <v>520.4807182953795</v>
      </c>
      <c r="P22" s="74"/>
      <c r="Q22" s="54"/>
    </row>
    <row r="23" spans="1:17" ht="21.75">
      <c r="A23" s="1"/>
      <c r="B23" s="72">
        <v>12</v>
      </c>
      <c r="C23" s="53">
        <f>IF('[5]Discharge'!C21=0,0,IF(TRIM('[5]Discharge'!C21)="","",IF(COUNT(O6)=0,"",IF(O6=1,(((10^K4)*('[5]Discharge'!C21^N4))/100),((10^K4)*('[5]Discharge'!C21^N4))))))</f>
        <v>0.3569636239703036</v>
      </c>
      <c r="D23" s="53">
        <f>IF('[5]Discharge'!D21=0,0,IF(TRIM('[5]Discharge'!D21)="","",IF(COUNT(O6)=0,"",IF(O6=1,(((10^K4)*('[5]Discharge'!D21^N4))/100),((10^K4)*('[5]Discharge'!D21^N4))))))</f>
        <v>0.08089691078299056</v>
      </c>
      <c r="E23" s="53">
        <f>IF('[5]Discharge'!E21=0,0,IF(TRIM('[5]Discharge'!E21)="","",IF(COUNT(O6)=0,"",IF(O6=1,(((10^K4)*('[5]Discharge'!E21^N4))/100),((10^K4)*('[5]Discharge'!E21^N4))))))</f>
        <v>7.992772424024526</v>
      </c>
      <c r="F23" s="53">
        <f>IF('[5]Discharge'!F21=0,0,IF(TRIM('[5]Discharge'!F21)="","",IF(COUNT(O6)=0,"",IF(O6=1,(((10^K4)*('[5]Discharge'!F21^N4))/100),((10^K4)*('[5]Discharge'!F21^N4))))))</f>
        <v>0.3569636239703036</v>
      </c>
      <c r="G23" s="53">
        <f>IF('[5]Discharge'!G21=0,0,IF(TRIM('[5]Discharge'!G21)="","",IF(COUNT(O6)=0,"",IF(O6=1,(((10^K4)*('[5]Discharge'!G21^N4))/100),((10^K4)*('[5]Discharge'!G21^N4))))))</f>
        <v>620.875921498197</v>
      </c>
      <c r="H23" s="53">
        <f>IF('[5]Discharge'!H21=0,0,IF(TRIM('[5]Discharge'!H21)="","",IF(COUNT(O6)=0,"",IF(O6=1,(((10^K4)*('[5]Discharge'!H21^N4))/100),((10^K4)*('[5]Discharge'!H21^N4))))))</f>
        <v>21.150021897541116</v>
      </c>
      <c r="I23" s="53">
        <f>IF('[5]Discharge'!I21=0,0,IF(TRIM('[5]Discharge'!I21)="","",IF(COUNT(O6)=0,"",IF(O6=1,(((10^K4)*('[5]Discharge'!I21^N4))/100),((10^K4)*('[5]Discharge'!I21^N4))))))</f>
        <v>3.2796085731485705</v>
      </c>
      <c r="J23" s="53">
        <f>IF('[5]Discharge'!J21=0,0,IF(TRIM('[5]Discharge'!J21)="","",IF(COUNT(O6)=0,"",IF(O6=1,(((10^K4)*('[5]Discharge'!J21^N4))/100),((10^K4)*('[5]Discharge'!J21^N4))))))</f>
        <v>1.311246677932342</v>
      </c>
      <c r="K23" s="53">
        <f>IF('[5]Discharge'!K21=0,0,IF(TRIM('[5]Discharge'!K21)="","",IF(COUNT(O6)=0,"",IF(O6=1,(((10^K4)*('[5]Discharge'!K21^N4))/100),((10^K4)*('[5]Discharge'!K21^N4))))))</f>
        <v>0.18562240849951814</v>
      </c>
      <c r="L23" s="53">
        <f>IF('[5]Discharge'!L21=0,0,IF(TRIM('[5]Discharge'!L21)="","",IF(COUNT(O6)=0,"",IF(O6=1,(((10^K4)*('[5]Discharge'!L21^N4))/100),((10^K4)*('[5]Discharge'!L21^N4))))))</f>
        <v>0</v>
      </c>
      <c r="M23" s="53">
        <f>IF('[5]Discharge'!M21=0,0,IF(TRIM('[5]Discharge'!M21)="","",IF(COUNT(O6)=0,"",IF(O6=1,(((10^K4)*('[5]Discharge'!M21^N4))/100),((10^K4)*('[5]Discharge'!M21^N4))))))</f>
        <v>0</v>
      </c>
      <c r="N23" s="53">
        <f>IF('[5]Discharge'!N21=0,0,IF(TRIM('[5]Discharge'!N21)="","",IF(COUNT(O6)=0,"",IF(O6=1,(((10^K4)*('[5]Discharge'!N21^N4))/100),((10^K4)*('[5]Discharge'!N21^N4))))))</f>
        <v>0</v>
      </c>
      <c r="O23" s="53">
        <f t="shared" si="0"/>
        <v>655.5900176380668</v>
      </c>
      <c r="P23" s="74"/>
      <c r="Q23" s="54"/>
    </row>
    <row r="24" spans="1:17" ht="21.75">
      <c r="A24" s="1"/>
      <c r="B24" s="72">
        <v>13</v>
      </c>
      <c r="C24" s="53">
        <f>IF('[5]Discharge'!C10=0,0,IF(TRIM('[5]Discharge'!C22)="","",IF(COUNT(O6)=0,"",IF(O6=1,(((10^K4)*('[5]Discharge'!C22^N4))/100),((10^K4)*('[5]Discharge'!C22^N4))))))</f>
        <v>0.28952334847160427</v>
      </c>
      <c r="D24" s="53">
        <f>IF('[5]Discharge'!D22=0,0,IF(TRIM('[5]Discharge'!D22)="","",IF(COUNT(O6)=0,"",IF(O6=1,(((10^K4)*('[5]Discharge'!D22^N4))/100),((10^K4)*('[5]Discharge'!D22^N4))))))</f>
        <v>0.08089691078299056</v>
      </c>
      <c r="E24" s="53">
        <f>IF('[5]Discharge'!E22=0,0,IF(TRIM('[5]Discharge'!E22)="","",IF(COUNT(O6)=0,"",IF(O6=1,(((10^K4)*('[5]Discharge'!E22^N4))/100),((10^K4)*('[5]Discharge'!E22^N4))))))</f>
        <v>7.992772424024526</v>
      </c>
      <c r="F24" s="53">
        <f>IF('[5]Discharge'!F22=0,0,IF(TRIM('[5]Discharge'!F22)="","",IF(COUNT(O6)=0,"",IF(O6=1,(((10^K4)*('[5]Discharge'!F22^N4))/100),((10^K4)*('[5]Discharge'!F22^N4))))))</f>
        <v>0.322534107601611</v>
      </c>
      <c r="G24" s="53">
        <f>IF('[5]Discharge'!G22=0,0,IF(TRIM('[5]Discharge'!G22)="","",IF(COUNT(O6)=0,"",IF(O6=1,(((10^K4)*('[5]Discharge'!G22^N4))/100),((10^K4)*('[5]Discharge'!G22^N4))))))</f>
        <v>565.3881181344639</v>
      </c>
      <c r="H24" s="53">
        <f>IF('[5]Discharge'!H22=0,0,IF(TRIM('[5]Discharge'!H22)="","",IF(COUNT(O6)=0,"",IF(O6=1,(((10^K4)*('[5]Discharge'!H22^N4))/100),((10^K4)*('[5]Discharge'!H22^N4))))))</f>
        <v>18.671498423095024</v>
      </c>
      <c r="I24" s="53">
        <f>IF('[5]Discharge'!I22=0,0,IF(TRIM('[5]Discharge'!I22)="","",IF(COUNT(O6)=0,"",IF(O6=1,(((10^K4)*('[5]Discharge'!I22^N4))/100),((10^K4)*('[5]Discharge'!I22^N4))))))</f>
        <v>5.909614694413804</v>
      </c>
      <c r="J24" s="53">
        <f>IF('[5]Discharge'!J22=0,0,IF(TRIM('[5]Discharge'!J22)="","",IF(COUNT(O6)=0,"",IF(O6=1,(((10^K4)*('[5]Discharge'!J22^N4))/100),((10^K4)*('[5]Discharge'!J22^N4))))))</f>
        <v>1.2235309263991456</v>
      </c>
      <c r="K24" s="53">
        <f>IF('[5]Discharge'!K22=0,0,IF(TRIM('[5]Discharge'!K22)="","",IF(COUNT(O6)=0,"",IF(O6=1,(((10^K4)*('[5]Discharge'!K22^N4))/100),((10^K4)*('[5]Discharge'!K22^N4))))))</f>
        <v>0.1348386849178637</v>
      </c>
      <c r="L24" s="53">
        <f>IF('[5]Discharge'!L22=0,0,IF(TRIM('[5]Discharge'!L22)="","",IF(COUNT(O6)=0,"",IF(O6=1,(((10^K4)*('[5]Discharge'!L22^N4))/100),((10^K4)*('[5]Discharge'!L22^N4))))))</f>
        <v>0</v>
      </c>
      <c r="M24" s="53">
        <f>IF('[5]Discharge'!M22=0,0,IF(TRIM('[5]Discharge'!M22)="","",IF(COUNT(O6)=0,"",IF(O6=1,(((10^K4)*('[5]Discharge'!M22^N4))/100),((10^K4)*('[5]Discharge'!M22^N4))))))</f>
        <v>0</v>
      </c>
      <c r="N24" s="53">
        <f>IF('[5]Discharge'!N22=0,0,IF(TRIM('[5]Discharge'!N22)="","",IF(COUNT(O6)=0,"",IF(O6=1,(((10^K4)*('[5]Discharge'!N22^N4))/100),((10^K4)*('[5]Discharge'!N22^N4))))))</f>
        <v>0</v>
      </c>
      <c r="O24" s="53">
        <f t="shared" si="0"/>
        <v>600.0133276541704</v>
      </c>
      <c r="P24" s="74"/>
      <c r="Q24" s="54"/>
    </row>
    <row r="25" spans="1:17" ht="21.75">
      <c r="A25" s="1"/>
      <c r="B25" s="72">
        <v>14</v>
      </c>
      <c r="C25" s="53">
        <f>IF('[5]Discharge'!C10=0,0,IF(TRIM('[5]Discharge'!C23)="","",IF(COUNT(O6)=0,"",IF(O6=1,(((10^K4)*('[5]Discharge'!C23^N4))/100),((10^K4)*('[5]Discharge'!C23^N4))))))</f>
        <v>0.28952334847160427</v>
      </c>
      <c r="D25" s="53">
        <f>IF('[5]Discharge'!D23=0,0,IF(TRIM('[5]Discharge'!D23)="","",IF(COUNT(O6)=0,"",IF(O6=1,(((10^K4)*('[5]Discharge'!D23^N4))/100),((10^K4)*('[5]Discharge'!D23^N4))))))</f>
        <v>0.4299695406525632</v>
      </c>
      <c r="E25" s="53">
        <f>IF('[5]Discharge'!E23=0,0,IF(TRIM('[5]Discharge'!E23)="","",IF(COUNT(O6)=0,"",IF(O6=1,(((10^K4)*('[5]Discharge'!E23^N4))/100),((10^K4)*('[5]Discharge'!E23^N4))))))</f>
        <v>5.534296073000891</v>
      </c>
      <c r="F25" s="53">
        <f>IF('[5]Discharge'!F23=0,0,IF(TRIM('[5]Discharge'!F23)="","",IF(COUNT(O6)=0,"",IF(O6=1,(((10^K4)*('[5]Discharge'!F23^N4))/100),((10^K4)*('[5]Discharge'!F23^N4))))))</f>
        <v>0.3569636239703036</v>
      </c>
      <c r="G25" s="53">
        <f>IF('[5]Discharge'!G23=0,0,IF(TRIM('[5]Discharge'!G23)="","",IF(COUNT(O6)=0,"",IF(O6=1,(((10^K4)*('[5]Discharge'!G23^N4))/100),((10^K4)*('[5]Discharge'!G23^N4))))))</f>
        <v>405.7744827634946</v>
      </c>
      <c r="H25" s="53">
        <f>IF('[5]Discharge'!H23=0,0,IF(TRIM('[5]Discharge'!H23)="","",IF(COUNT(O6)=0,"",IF(O6=1,(((10^K4)*('[5]Discharge'!H23^N4))/100),((10^K4)*('[5]Discharge'!H23^N4))))))</f>
        <v>17.14438884570728</v>
      </c>
      <c r="I25" s="53">
        <f>IF('[5]Discharge'!I23=0,0,IF(TRIM('[5]Discharge'!I23)="","",IF(COUNT(O6)=0,"",IF(O6=1,(((10^K4)*('[5]Discharge'!I23^N4))/100),((10^K4)*('[5]Discharge'!I23^N4))))))</f>
        <v>3.540838032948932</v>
      </c>
      <c r="J25" s="53">
        <f>IF('[5]Discharge'!J23=0,0,IF(TRIM('[5]Discharge'!J23)="","",IF(COUNT(O6)=0,"",IF(O6=1,(((10^K4)*('[5]Discharge'!J23^N4))/100),((10^K4)*('[5]Discharge'!J23^N4))))))</f>
        <v>1.1382748617110838</v>
      </c>
      <c r="K25" s="53">
        <f>IF('[5]Discharge'!K23=0,0,IF(TRIM('[5]Discharge'!K23)="","",IF(COUNT(O6)=0,"",IF(O6=1,(((10^K4)*('[5]Discharge'!K23^N4))/100),((10^K4)*('[5]Discharge'!K23^N4))))))</f>
        <v>0.07146394096349235</v>
      </c>
      <c r="L25" s="53">
        <f>IF('[5]Discharge'!L23=0,0,IF(TRIM('[5]Discharge'!L23)="","",IF(COUNT(O6)=0,"",IF(O6=1,(((10^K4)*('[5]Discharge'!L23^N4))/100),((10^K4)*('[5]Discharge'!L23^N4))))))</f>
        <v>0</v>
      </c>
      <c r="M25" s="53">
        <f>IF('[5]Discharge'!M23=0,0,IF(TRIM('[5]Discharge'!M23)="","",IF(COUNT(O6)=0,"",IF(O6=1,(((10^K4)*('[5]Discharge'!M23^N4))/100),((10^K4)*('[5]Discharge'!M23^N4))))))</f>
        <v>0</v>
      </c>
      <c r="N25" s="53">
        <f>IF('[5]Discharge'!N23=0,0,IF(TRIM('[5]Discharge'!N23)="","",IF(COUNT(O6)=0,"",IF(O6=1,(((10^K4)*('[5]Discharge'!N23^N4))/100),((10^K4)*('[5]Discharge'!N23^N4))))))</f>
        <v>0</v>
      </c>
      <c r="O25" s="53">
        <f t="shared" si="0"/>
        <v>434.28020103092075</v>
      </c>
      <c r="P25" s="74"/>
      <c r="Q25" s="54"/>
    </row>
    <row r="26" spans="1:17" ht="21.75">
      <c r="A26" s="1"/>
      <c r="B26" s="72">
        <v>15</v>
      </c>
      <c r="C26" s="53">
        <f>IF('[5]Discharge'!C24=0,0,IF(TRIM('[5]Discharge'!C24)="","",IF(COUNT(O6)=0,"",IF(O6=1,(((10^K4)*('[5]Discharge'!C24^N4))/100),((10^K4)*('[5]Discharge'!C24^N4))))))</f>
        <v>0.2579616346062843</v>
      </c>
      <c r="D26" s="53">
        <f>IF('[5]Discharge'!D24=0,0,IF(TRIM('[5]Discharge'!D24)="","",IF(COUNT(O6)=0,"",IF(O6=1,(((10^K4)*('[5]Discharge'!D24^N4))/100),((10^K4)*('[5]Discharge'!D24^N4))))))</f>
        <v>38.395071026914295</v>
      </c>
      <c r="E26" s="53">
        <f>IF('[5]Discharge'!E24=0,0,IF(TRIM('[5]Discharge'!E24)="","",IF(COUNT(O6)=0,"",IF(O6=1,(((10^K4)*('[5]Discharge'!E24^N4))/100),((10^K4)*('[5]Discharge'!E24^N4))))))</f>
        <v>5.168947987769314</v>
      </c>
      <c r="F26" s="53">
        <f>IF('[5]Discharge'!F24=0,0,IF(TRIM('[5]Discharge'!F24)="","",IF(COUNT(O6)=0,"",IF(O6=1,(((10^K4)*('[5]Discharge'!F24^N4))/100),((10^K4)*('[5]Discharge'!F24^N4))))))</f>
        <v>0.322534107601611</v>
      </c>
      <c r="G26" s="53">
        <f>IF('[5]Discharge'!G24=0,0,IF(TRIM('[5]Discharge'!G24)="","",IF(COUNT(O6)=0,"",IF(O6=1,(((10^K4)*('[5]Discharge'!G24^N4))/100),((10^K4)*('[5]Discharge'!G24^N4))))))</f>
        <v>310.2420690956139</v>
      </c>
      <c r="H26" s="53">
        <f>IF('[5]Discharge'!H24=0,0,IF(TRIM('[5]Discharge'!H24)="","",IF(COUNT(O6)=0,"",IF(O6=1,(((10^K4)*('[5]Discharge'!H24^N4))/100),((10^K4)*('[5]Discharge'!H24^N4))))))</f>
        <v>14.953122097388718</v>
      </c>
      <c r="I26" s="53">
        <f>IF('[5]Discharge'!I24=0,0,IF(TRIM('[5]Discharge'!I24)="","",IF(COUNT(O6)=0,"",IF(O6=1,(((10^K4)*('[5]Discharge'!I24^N4))/100),((10^K4)*('[5]Discharge'!I24^N4))))))</f>
        <v>6.6896614747298555</v>
      </c>
      <c r="J26" s="53">
        <f>IF('[5]Discharge'!J24=0,0,IF(TRIM('[5]Discharge'!J24)="","",IF(COUNT(O6)=0,"",IF(O6=1,(((10^K4)*('[5]Discharge'!J24^N4))/100),((10^K4)*('[5]Discharge'!J24^N4))))))</f>
        <v>1.0555134688060448</v>
      </c>
      <c r="K26" s="53">
        <f>IF('[5]Discharge'!K24=0,0,IF(TRIM('[5]Discharge'!K24)="","",IF(COUNT(O6)=0,"",IF(O6=1,(((10^K4)*('[5]Discharge'!K24^N4))/100),((10^K4)*('[5]Discharge'!K24^N4))))))</f>
        <v>0.06250718751435459</v>
      </c>
      <c r="L26" s="53">
        <f>IF('[5]Discharge'!L24=0,0,IF(TRIM('[5]Discharge'!L24)="","",IF(COUNT(O6)=0,"",IF(O6=1,(((10^K4)*('[5]Discharge'!L24^N4))/100),((10^K4)*('[5]Discharge'!L24^N4))))))</f>
        <v>0</v>
      </c>
      <c r="M26" s="53">
        <f>IF('[5]Discharge'!M24=0,0,IF(TRIM('[5]Discharge'!M24)="","",IF(COUNT(O6)=0,"",IF(O6=1,(((10^K4)*('[5]Discharge'!M24^N4))/100),((10^K4)*('[5]Discharge'!M24^N4))))))</f>
        <v>0</v>
      </c>
      <c r="N26" s="53">
        <f>IF('[5]Discharge'!N24=0,0,IF(TRIM('[5]Discharge'!N24)="","",IF(COUNT(O6)=0,"",IF(O6=1,(((10^K4)*('[5]Discharge'!N24^N4))/100),((10^K4)*('[5]Discharge'!N24^N4))))))</f>
        <v>0</v>
      </c>
      <c r="O26" s="53">
        <f t="shared" si="0"/>
        <v>377.1473880809444</v>
      </c>
      <c r="P26" s="74"/>
      <c r="Q26" s="54"/>
    </row>
    <row r="27" spans="1:17" ht="21.75">
      <c r="A27" s="1"/>
      <c r="B27" s="72">
        <v>16</v>
      </c>
      <c r="C27" s="53">
        <f>IF('[5]Discharge'!C25=0,0,IF(TRIM('[5]Discharge'!C25)="","",IF(COUNT(O6)=0,"",IF(O6=1,(((10^K4)*('[5]Discharge'!C25^N4))/100),((10^K4)*('[5]Discharge'!C25^N4))))))</f>
        <v>0.24273439044335648</v>
      </c>
      <c r="D27" s="53">
        <f>IF('[5]Discharge'!D25=0,0,IF(TRIM('[5]Discharge'!D25)="","",IF(COUNT(O6)=0,"",IF(O6=1,(((10^K4)*('[5]Discharge'!D25^N4))/100),((10^K4)*('[5]Discharge'!D25^N4))))))</f>
        <v>16.40059846652931</v>
      </c>
      <c r="E27" s="53">
        <f>IF('[5]Discharge'!E25=0,0,IF(TRIM('[5]Discharge'!E25)="","",IF(COUNT(O6)=0,"",IF(O6=1,(((10^K4)*('[5]Discharge'!E25^N4))/100),((10^K4)*('[5]Discharge'!E25^N4))))))</f>
        <v>3.8100610754345734</v>
      </c>
      <c r="F27" s="53">
        <f>IF('[5]Discharge'!F25=0,0,IF(TRIM('[5]Discharge'!F25)="","",IF(COUNT(O6)=0,"",IF(O6=1,(((10^K4)*('[5]Discharge'!F25^N4))/100),((10^K4)*('[5]Discharge'!F25^N4))))))</f>
        <v>0.28952334847160427</v>
      </c>
      <c r="G27" s="53">
        <f>IF('[5]Discharge'!G25=0,0,IF(TRIM('[5]Discharge'!G25)="","",IF(COUNT(O6)=0,"",IF(O6=1,(((10^K4)*('[5]Discharge'!G25^N4))/100),((10^K4)*('[5]Discharge'!G25^N4))))))</f>
        <v>678.434379514671</v>
      </c>
      <c r="H27" s="53">
        <f>IF('[5]Discharge'!H25=0,0,IF(TRIM('[5]Discharge'!H25)="","",IF(COUNT(O6)=0,"",IF(O6=1,(((10^K4)*('[5]Discharge'!H25^N4))/100),((10^K4)*('[5]Discharge'!H25^N4))))))</f>
        <v>12.884025754626446</v>
      </c>
      <c r="I27" s="53">
        <f>IF('[5]Discharge'!I25=0,0,IF(TRIM('[5]Discharge'!I25)="","",IF(COUNT(O6)=0,"",IF(O6=1,(((10^K4)*('[5]Discharge'!I25^N4))/100),((10^K4)*('[5]Discharge'!I25^N4))))))</f>
        <v>20.250590468867014</v>
      </c>
      <c r="J27" s="53">
        <f>IF('[5]Discharge'!J25=0,0,IF(TRIM('[5]Discharge'!J25)="","",IF(COUNT(O6)=0,"",IF(O6=1,(((10^K4)*('[5]Discharge'!J25^N4))/100),((10^K4)*('[5]Discharge'!J25^N4))))))</f>
        <v>0.8976254330938191</v>
      </c>
      <c r="K27" s="53">
        <f>IF('[5]Discharge'!K25=0,0,IF(TRIM('[5]Discharge'!K25)="","",IF(COUNT(O6)=0,"",IF(O6=1,(((10^K4)*('[5]Discharge'!K25^N4))/100),((10^K4)*('[5]Discharge'!K25^N4))))))</f>
        <v>0.04607440482025626</v>
      </c>
      <c r="L27" s="53">
        <f>IF('[5]Discharge'!L25=0,0,IF(TRIM('[5]Discharge'!L25)="","",IF(COUNT(O6)=0,"",IF(O6=1,(((10^K4)*('[5]Discharge'!L25^N4))/100),((10^K4)*('[5]Discharge'!L25^N4))))))</f>
        <v>0</v>
      </c>
      <c r="M27" s="53">
        <f>IF('[5]Discharge'!M25=0,0,IF(TRIM('[5]Discharge'!M25)="","",IF(COUNT(O6)=0,"",IF(O6=1,(((10^K4)*('[5]Discharge'!M25^N4))/100),((10^K4)*('[5]Discharge'!M25^N4))))))</f>
        <v>0</v>
      </c>
      <c r="N27" s="53">
        <f>IF('[5]Discharge'!N25=0,0,IF(TRIM('[5]Discharge'!N25)="","",IF(COUNT(O6)=0,"",IF(O6=1,(((10^K4)*('[5]Discharge'!N25^N4))/100),((10^K4)*('[5]Discharge'!N25^N4))))))</f>
        <v>0</v>
      </c>
      <c r="O27" s="53">
        <f t="shared" si="0"/>
        <v>733.2556128569574</v>
      </c>
      <c r="P27" s="74"/>
      <c r="Q27" s="54"/>
    </row>
    <row r="28" spans="1:17" ht="21.75">
      <c r="A28" s="1"/>
      <c r="B28" s="72">
        <v>17</v>
      </c>
      <c r="C28" s="53">
        <f>IF('[5]Discharge'!C26=0,0,IF(TRIM('[5]Discharge'!C26)="","",IF(COUNT(O6)=0,"",IF(O6=1,(((10^K4)*('[5]Discharge'!C26^N4))/100),((10^K4)*('[5]Discharge'!C26^N4))))))</f>
        <v>0.24273439044335648</v>
      </c>
      <c r="D28" s="53">
        <f>IF('[5]Discharge'!D26=0,0,IF(TRIM('[5]Discharge'!D26)="","",IF(COUNT(O6)=0,"",IF(O6=1,(((10^K4)*('[5]Discharge'!D26^N4))/100),((10^K4)*('[5]Discharge'!D26^N4))))))</f>
        <v>1.2235309263991456</v>
      </c>
      <c r="E28" s="53">
        <f>IF('[5]Discharge'!E26=0,0,IF(TRIM('[5]Discharge'!E26)="","",IF(COUNT(O6)=0,"",IF(O6=1,(((10^K4)*('[5]Discharge'!E26^N4))/100),((10^K4)*('[5]Discharge'!E26^N4))))))</f>
        <v>2.7816209574655253</v>
      </c>
      <c r="F28" s="53">
        <f>IF('[5]Discharge'!F26=0,0,IF(TRIM('[5]Discharge'!F26)="","",IF(COUNT(O6)=0,"",IF(O6=1,(((10^K4)*('[5]Discharge'!F26^N4))/100),((10^K4)*('[5]Discharge'!F26^N4))))))</f>
        <v>0.2579616346062843</v>
      </c>
      <c r="G28" s="53">
        <f>IF('[5]Discharge'!G26=0,0,IF(TRIM('[5]Discharge'!G26)="","",IF(COUNT(O6)=0,"",IF(O6=1,(((10^K4)*('[5]Discharge'!G26^N4))/100),((10^K4)*('[5]Discharge'!G26^N4))))))</f>
        <v>17593.687288803485</v>
      </c>
      <c r="H28" s="53">
        <f>IF('[5]Discharge'!H26=0,0,IF(TRIM('[5]Discharge'!H26)="","",IF(COUNT(O6)=0,"",IF(O6=1,(((10^K4)*('[5]Discharge'!H26^N4))/100),((10^K4)*('[5]Discharge'!H26^N4))))))</f>
        <v>12.884025754626446</v>
      </c>
      <c r="I28" s="53">
        <f>IF('[5]Discharge'!I26=0,0,IF(TRIM('[5]Discharge'!I26)="","",IF(COUNT(O6)=0,"",IF(O6=1,(((10^K4)*('[5]Discharge'!I26^N4))/100),((10^K4)*('[5]Discharge'!I26^N4))))))</f>
        <v>8.489520326359074</v>
      </c>
      <c r="J28" s="53">
        <f>IF('[5]Discharge'!J26=0,0,IF(TRIM('[5]Discharge'!J26)="","",IF(COUNT(O6)=0,"",IF(O6=1,(((10^K4)*('[5]Discharge'!J26^N4))/100),((10^K4)*('[5]Discharge'!J26^N4))))))</f>
        <v>0.8225802973769146</v>
      </c>
      <c r="K28" s="53">
        <f>IF('[5]Discharge'!K26=0,0,IF(TRIM('[5]Discharge'!K26)="","",IF(COUNT(O6)=0,"",IF(O6=1,(((10^K4)*('[5]Discharge'!K26^N4))/100),((10^K4)*('[5]Discharge'!K26^N4))))))</f>
        <v>0.04607440482025626</v>
      </c>
      <c r="L28" s="53">
        <f>IF('[5]Discharge'!L26=0,0,IF(TRIM('[5]Discharge'!L26)="","",IF(COUNT(O6)=0,"",IF(O6=1,(((10^K4)*('[5]Discharge'!L26^N4))/100),((10^K4)*('[5]Discharge'!L26^N4))))))</f>
        <v>0</v>
      </c>
      <c r="M28" s="53">
        <f>IF('[5]Discharge'!M26=0,0,IF(TRIM('[5]Discharge'!M26)="","",IF(COUNT(O6)=0,"",IF(O6=1,(((10^K4)*('[5]Discharge'!M26^N4))/100),((10^K4)*('[5]Discharge'!M26^N4))))))</f>
        <v>0</v>
      </c>
      <c r="N28" s="53">
        <f>IF('[5]Discharge'!N26=0,0,IF(TRIM('[5]Discharge'!N26)="","",IF(COUNT(O6)=0,"",IF(O6=1,(((10^K4)*('[5]Discharge'!N26^N4))/100),((10^K4)*('[5]Discharge'!N26^N4))))))</f>
        <v>0</v>
      </c>
      <c r="O28" s="53">
        <f t="shared" si="0"/>
        <v>17620.43533749558</v>
      </c>
      <c r="P28" s="74"/>
      <c r="Q28" s="54"/>
    </row>
    <row r="29" spans="1:17" ht="21.75">
      <c r="A29" s="1"/>
      <c r="B29" s="72">
        <v>18</v>
      </c>
      <c r="C29" s="53">
        <f>IF('[5]Discharge'!C27=0,0,IF(TRIM('[5]Discharge'!C27)="","",IF(COUNT(O6)=0,"",IF(O6=1,(((10^K4)*('[5]Discharge'!C27^N4))/100),((10^K4)*('[5]Discharge'!C27^N4))))))</f>
        <v>0.22788206432013255</v>
      </c>
      <c r="D29" s="53">
        <f>IF('[5]Discharge'!D27=0,0,IF(TRIM('[5]Discharge'!D27)="","",IF(COUNT(O6)=0,"",IF(O6=1,(((10^K4)*('[5]Discharge'!D27^N4))/100),((10^K4)*('[5]Discharge'!D27^N4))))))</f>
        <v>0.8225802973769146</v>
      </c>
      <c r="E29" s="53">
        <f>IF('[5]Discharge'!E27=0,0,IF(TRIM('[5]Discharge'!E27)="","",IF(COUNT(O6)=0,"",IF(O6=1,(((10^K4)*('[5]Discharge'!E27^N4))/100),((10^K4)*('[5]Discharge'!E27^N4))))))</f>
        <v>1.6860701615426321</v>
      </c>
      <c r="F29" s="53">
        <f>IF('[5]Discharge'!F27=0,0,IF(TRIM('[5]Discharge'!F27)="","",IF(COUNT(O6)=0,"",IF(O6=1,(((10^K4)*('[5]Discharge'!F27^N4))/100),((10^K4)*('[5]Discharge'!F27^N4))))))</f>
        <v>0.22788206432013255</v>
      </c>
      <c r="G29" s="53">
        <f>IF('[5]Discharge'!G27=0,0,IF(TRIM('[5]Discharge'!G27)="","",IF(COUNT(O6)=0,"",IF(O6=1,(((10^K4)*('[5]Discharge'!G27^N4))/100),((10^K4)*('[5]Discharge'!G27^N4))))))</f>
        <v>1123.1138792683312</v>
      </c>
      <c r="H29" s="53">
        <f>IF('[5]Discharge'!H27=0,0,IF(TRIM('[5]Discharge'!H27)="","",IF(COUNT(O6)=0,"",IF(O6=1,(((10^K4)*('[5]Discharge'!H27^N4))/100),((10^K4)*('[5]Discharge'!H27^N4))))))</f>
        <v>48.31285133502049</v>
      </c>
      <c r="I29" s="53">
        <f>IF('[5]Discharge'!I27=0,0,IF(TRIM('[5]Discharge'!I27)="","",IF(COUNT(O6)=0,"",IF(O6=1,(((10^K4)*('[5]Discharge'!I27^N4))/100),((10^K4)*('[5]Discharge'!I27^N4))))))</f>
        <v>4.813704475400097</v>
      </c>
      <c r="J29" s="53">
        <f>IF('[5]Discharge'!J27=0,0,IF(TRIM('[5]Discharge'!J27)="","",IF(COUNT(O6)=0,"",IF(O6=1,(((10^K4)*('[5]Discharge'!J27^N4))/100),((10^K4)*('[5]Discharge'!J27^N4))))))</f>
        <v>0.6805131958765969</v>
      </c>
      <c r="K29" s="53">
        <f>IF('[5]Discharge'!K27=0,0,IF(TRIM('[5]Discharge'!K27)="","",IF(COUNT(O6)=0,"",IF(O6=1,(((10^K4)*('[5]Discharge'!K27^N4))/100),((10^K4)*('[5]Discharge'!K27^N4))))))</f>
        <v>0.025369315806280407</v>
      </c>
      <c r="L29" s="53">
        <f>IF('[5]Discharge'!L27=0,0,IF(TRIM('[5]Discharge'!L27)="","",IF(COUNT(O6)=0,"",IF(O6=1,(((10^K4)*('[5]Discharge'!L27^N4))/100),((10^K4)*('[5]Discharge'!L27^N4))))))</f>
        <v>0</v>
      </c>
      <c r="M29" s="53">
        <f>IF('[5]Discharge'!M27=0,0,IF(TRIM('[5]Discharge'!M27)="","",IF(COUNT(O6)=0,"",IF(O6=1,(((10^K4)*('[5]Discharge'!M27^N4))/100),((10^K4)*('[5]Discharge'!M27^N4))))))</f>
        <v>0</v>
      </c>
      <c r="N29" s="53">
        <f>IF('[5]Discharge'!N27=0,0,IF(TRIM('[5]Discharge'!N27)="","",IF(COUNT(O6)=0,"",IF(O6=1,(((10^K4)*('[5]Discharge'!N27^N4))/100),((10^K4)*('[5]Discharge'!N27^N4))))))</f>
        <v>0</v>
      </c>
      <c r="O29" s="53">
        <f t="shared" si="0"/>
        <v>1179.9107321779943</v>
      </c>
      <c r="P29" s="74"/>
      <c r="Q29" s="54"/>
    </row>
    <row r="30" spans="1:17" ht="21.75">
      <c r="A30" s="1"/>
      <c r="B30" s="72">
        <v>19</v>
      </c>
      <c r="C30" s="53">
        <f>IF('[5]Discharge'!C28=0,0,IF(TRIM('[5]Discharge'!C28)="","",IF(COUNT(O6)=0,"",IF(O6=1,(((10^K4)*('[5]Discharge'!C28^N4))/100),((10^K4)*('[5]Discharge'!C28^N4))))))</f>
        <v>0.18562240849951814</v>
      </c>
      <c r="D30" s="53">
        <f>IF('[5]Discharge'!D28=0,0,IF(TRIM('[5]Discharge'!D28)="","",IF(COUNT(O6)=0,"",IF(O6=1,(((10^K4)*('[5]Discharge'!D28^N4))/100),((10^K4)*('[5]Discharge'!D28^N4))))))</f>
        <v>1.311246677932342</v>
      </c>
      <c r="E30" s="53">
        <f>IF('[5]Discharge'!E28=0,0,IF('[5]Discharge'!E28=0,0,IF(TRIM('[5]Discharge'!E28)="","",IF(COUNT(O6)=0,"",IF(O6=1,(((10^K4)*('[5]Discharge'!E28^N4))/100),((10^K4)*('[5]Discharge'!E28^N4)))))))</f>
        <v>1.4939266753551257</v>
      </c>
      <c r="F30" s="53">
        <f>IF('[5]Discharge'!F28=0,0,IF(TRIM('[5]Discharge'!F28)="","",IF(COUNT(O6)=0,"",IF(O6=1,(((10^K4)*('[5]Discharge'!F28^N4))/100),((10^K4)*('[5]Discharge'!F28^N4))))))</f>
        <v>0.18562240849951814</v>
      </c>
      <c r="G30" s="53">
        <f>IF('[5]Discharge'!G28=0,0,IF(TRIM('[5]Discharge'!G28)="","",IF(COUNT(O6)=0,"",IF(O6=1,(((10^K4)*('[5]Discharge'!G28^N4))/100),((10^K4)*('[5]Discharge'!G28^N4))))))</f>
        <v>395.4072968742491</v>
      </c>
      <c r="H30" s="53">
        <f>IF('[5]Discharge'!H28=0,0,IF(TRIM('[5]Discharge'!H28)="","",IF(COUNT(O6)=0,"",IF(O6=1,(((10^K4)*('[5]Discharge'!H28^N4))/100),((10^K4)*('[5]Discharge'!H28^N4))))))</f>
        <v>318.03173333053616</v>
      </c>
      <c r="I30" s="53">
        <f>IF('[5]Discharge'!I28=0,0,IF(TRIM('[5]Discharge'!I28)="","",IF(COUNT(O6)=0,"",IF(O6=1,(((10^K4)*('[5]Discharge'!I28^N4))/100),((10^K4)*('[5]Discharge'!I28^N4))))))</f>
        <v>3.2796085731485705</v>
      </c>
      <c r="J30" s="53">
        <f>IF('[5]Discharge'!J28=0,0,IF(TRIM('[5]Discharge'!J28)="","",IF(COUNT(O6)=0,"",IF(O6=1,(((10^K4)*('[5]Discharge'!J28^N4))/100),((10^K4)*('[5]Discharge'!J28^N4))))))</f>
        <v>0.6805131958765969</v>
      </c>
      <c r="K30" s="53">
        <f>IF('[5]Discharge'!K28=0,0,IF(TRIM('[5]Discharge'!K28)="","",IF(COUNT(O6)=0,"",IF(O6=1,(((10^K4)*('[5]Discharge'!K28^N4))/100),((10^K4)*('[5]Discharge'!K28^N4))))))</f>
        <v>0.0009782722487456533</v>
      </c>
      <c r="L30" s="53">
        <f>IF('[5]Discharge'!L28=0,0,IF(TRIM('[5]Discharge'!L28)="","",IF(COUNT(O6)=0,"",IF(O6=1,(((10^K4)*('[5]Discharge'!L28^N4))/100),((10^K4)*('[5]Discharge'!L28^N4))))))</f>
        <v>0</v>
      </c>
      <c r="M30" s="53">
        <f>IF('[5]Discharge'!M28=0,0,IF(TRIM('[5]Discharge'!M28)="","",IF(COUNT(O6)=0,"",IF(O6=1,(((10^K4)*('[5]Discharge'!M28^N4))/100),((10^K4)*('[5]Discharge'!M28^N4))))))</f>
        <v>0</v>
      </c>
      <c r="N30" s="53">
        <f>IF('[5]Discharge'!N28=0,0,IF(TRIM('[5]Discharge'!N28)="","",IF(COUNT(O6)=0,"",IF(O6=1,(((10^K4)*('[5]Discharge'!N28^N4))/100),((10^K4)*('[5]Discharge'!N28^N4))))))</f>
        <v>0</v>
      </c>
      <c r="O30" s="53">
        <f t="shared" si="0"/>
        <v>720.5765484163458</v>
      </c>
      <c r="P30" s="74"/>
      <c r="Q30" s="54"/>
    </row>
    <row r="31" spans="1:17" ht="21.75">
      <c r="A31" s="1"/>
      <c r="B31" s="72">
        <v>20</v>
      </c>
      <c r="C31" s="53">
        <f>IF('[5]Discharge'!C29=0,0,IF(TRIM('[5]Discharge'!C29)="","",IF(COUNT(O6)=0,"",IF(O6=1,(((10^K4)*('[5]Discharge'!C29^N4))/100),((10^K4)*('[5]Discharge'!C29^N4))))))</f>
        <v>0.17231888618313554</v>
      </c>
      <c r="D31" s="53">
        <f>IF('[5]Discharge'!D29=0,0,IF(TRIM('[5]Discharge'!D29)="","",IF(COUNT(O6)=0,"",IF(O6=1,(((10^K4)*('[5]Discharge'!D29^N4))/100),((10^K4)*('[5]Discharge'!D29^N4))))))</f>
        <v>1.0555134688060448</v>
      </c>
      <c r="E31" s="53">
        <f>IF('[5]Discharge'!E29=0,0,IF(TRIM('[5]Discharge'!E29)="","",IF(COUNT(O6)=0,"",IF(O6=1,(((10^K4)*('[5]Discharge'!E29^N4))/100),((10^K4)*('[5]Discharge'!E29^N4))))))</f>
        <v>1.2235309263991456</v>
      </c>
      <c r="F31" s="53">
        <f>IF('[5]Discharge'!F29=0,0,IF(TRIM('[5]Discharge'!F29)="","",IF(COUNT(O6)=0,"",IF(O6=1,(((10^K4)*('[5]Discharge'!F29^N4))/100),((10^K4)*('[5]Discharge'!F29^N4))))))</f>
        <v>0.17231888618313554</v>
      </c>
      <c r="G31" s="53">
        <f>IF('[5]Discharge'!G29=0,0,IF(TRIM('[5]Discharge'!G29)="","",IF(COUNT(O6)=0,"",IF(O6=1,(((10^K4)*('[5]Discharge'!G29^N4))/100),((10^K4)*('[5]Discharge'!G29^N4))))))</f>
        <v>243.68821028487363</v>
      </c>
      <c r="H31" s="53">
        <f>IF('[5]Discharge'!H29=0,0,IF(TRIM('[5]Discharge'!H29)="","",IF(COUNT(O6)=0,"",IF(O6=1,(((10^K4)*('[5]Discharge'!H29^N4))/100),((10^K4)*('[5]Discharge'!H29^N4))))))</f>
        <v>68.60378791414526</v>
      </c>
      <c r="I31" s="53">
        <f>IF('[5]Discharge'!I29=0,0,IF(TRIM('[5]Discharge'!I29)="","",IF(COUNT(O6)=0,"",IF(O6=1,(((10^K4)*('[5]Discharge'!I29^N4))/100),((10^K4)*('[5]Discharge'!I29^N4))))))</f>
        <v>2.0978815253500755</v>
      </c>
      <c r="J31" s="53">
        <f>IF('[5]Discharge'!J29=0,0,IF(TRIM('[5]Discharge'!J29)="","",IF(COUNT(O6)=0,"",IF(O6=1,(((10^K4)*('[5]Discharge'!J29^N4))/100),((10^K4)*('[5]Discharge'!J29^N4))))))</f>
        <v>0.6805131958765969</v>
      </c>
      <c r="K31" s="53">
        <f>IF('[5]Discharge'!K29=0,0,IF(TRIM('[5]Discharge'!K29)="","",IF(COUNT(O6)=0,"",IF(O6=1,(((10^K4)*('[5]Discharge'!K29^N4))/100),((10^K4)*('[5]Discharge'!K29^N4))))))</f>
        <v>0</v>
      </c>
      <c r="L31" s="53">
        <f>IF('[5]Discharge'!L29=0,0,IF(TRIM('[5]Discharge'!L29)="","",IF(COUNT(O6)=0,"",IF(O6=1,(((10^K4)*('[5]Discharge'!L29^N4))/100),((10^K4)*('[5]Discharge'!L29^N4))))))</f>
        <v>0</v>
      </c>
      <c r="M31" s="53">
        <f>IF('[5]Discharge'!M29=0,0,IF(TRIM('[5]Discharge'!M29)="","",IF(COUNT(O6)=0,"",IF(O6=1,(((10^K4)*('[5]Discharge'!M29^N4))/100),((10^K4)*('[5]Discharge'!M29^N4))))))</f>
        <v>0</v>
      </c>
      <c r="N31" s="53">
        <f>IF('[5]Discharge'!N29=0,0,IF(TRIM('[5]Discharge'!N29)="","",IF(COUNT(O6)=0,"",IF(O6=1,(((10^K4)*('[5]Discharge'!N29^N4))/100),((10^K4)*('[5]Discharge'!N29^N4))))))</f>
        <v>0</v>
      </c>
      <c r="O31" s="53">
        <f t="shared" si="0"/>
        <v>317.69407508781705</v>
      </c>
      <c r="P31" s="74"/>
      <c r="Q31" s="54"/>
    </row>
    <row r="32" spans="1:17" ht="21.75">
      <c r="A32" s="1"/>
      <c r="B32" s="7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74"/>
      <c r="Q32" s="54"/>
    </row>
    <row r="33" spans="1:17" ht="21.75">
      <c r="A33" s="1"/>
      <c r="B33" s="72">
        <v>21</v>
      </c>
      <c r="C33" s="53">
        <f>IF('[5]Discharge'!C31=0,0,IF(TRIM('[5]Discharge'!C31)="","",IF(COUNT(O6)=0,"",IF(O6=1,(((10^K4)*('[5]Discharge'!C31^N4))/100),((10^K4)*('[5]Discharge'!C31^N4))))))</f>
        <v>0.159416259186027</v>
      </c>
      <c r="D33" s="53">
        <f>IF('[5]Discharge'!D31=0,0,IF(TRIM('[5]Discharge'!D31)="","",IF(COUNT(O6)=0,"",IF(O6=1,(((10^K4)*('[5]Discharge'!D31^N4))/100),((10^K4)*('[5]Discharge'!D31^N4))))))</f>
        <v>1.4013890412202243</v>
      </c>
      <c r="E33" s="53">
        <f>IF('[5]Discharge'!E31=0,0,IF(TRIM('[5]Discharge'!E31)="","",IF(COUNT(O6)=0,"",IF(O6=1,(((10^K4)*('[5]Discharge'!E31^N4))/100),((10^K4)*('[5]Discharge'!E31^N4))))))</f>
        <v>0.9752838447449176</v>
      </c>
      <c r="F33" s="53">
        <f>IF('[5]Discharge'!F31=0,0,IF(TRIM('[5]Discharge'!F31)="","",IF(COUNT(O6)=0,"",IF(O6=1,(((10^K4)*('[5]Discharge'!F31^N4))/100),((10^K4)*('[5]Discharge'!F31^N4))))))</f>
        <v>0.159416259186027</v>
      </c>
      <c r="G33" s="53">
        <f>IF('[5]Discharge'!G31=0,0,IF(TRIM('[5]Discharge'!G31)="","",IF(COUNT(O6)=0,"",IF(O6=1,(((10^K4)*('[5]Discharge'!G31^N4))/100),((10^K4)*('[5]Discharge'!G31^N4))))))</f>
        <v>6170.181649091284</v>
      </c>
      <c r="H33" s="53">
        <f>IF('[5]Discharge'!H31=0,0,IF(TRIM('[5]Discharge'!H31)="","",IF(COUNT(O6)=0,"",IF(O6=1,(((10^K4)*('[5]Discharge'!H31^N4))/100),((10^K4)*('[5]Discharge'!H31^N4))))))</f>
        <v>29.93479745248777</v>
      </c>
      <c r="I33" s="53">
        <f>IF('[5]Discharge'!I31=0,0,IF(TRIM('[5]Discharge'!I31)="","",IF(COUNT(O6)=0,"",IF(O6=1,(((10^K4)*('[5]Discharge'!I31^N4))/100),((10^K4)*('[5]Discharge'!I31^N4))))))</f>
        <v>1.8874557075850327</v>
      </c>
      <c r="J33" s="53">
        <f>IF('[5]Discharge'!J31=0,0,IF(TRIM('[5]Discharge'!J31)="","",IF(COUNT(O6)=0,"",IF(O6=1,(((10^K4)*('[5]Discharge'!J31^N4))/100),((10^K4)*('[5]Discharge'!J31^N4))))))</f>
        <v>0.5919071501325998</v>
      </c>
      <c r="K33" s="53">
        <f>IF('[5]Discharge'!K31=0,0,IF(TRIM('[5]Discharge'!K31)="","",IF(COUNT(O6)=0,"",IF(O6=1,(((10^K4)*('[5]Discharge'!K31^N4))/100),((10^K4)*('[5]Discharge'!K31^N4))))))</f>
        <v>0</v>
      </c>
      <c r="L33" s="53">
        <f>IF('[5]Discharge'!L31=0,0,IF(TRIM('[5]Discharge'!L31)="","",IF(COUNT(O6)=0,"",IF(O6=1,(((10^K4)*('[5]Discharge'!L31^N4))/100),((10^K4)*('[5]Discharge'!L31^N4))))))</f>
        <v>0</v>
      </c>
      <c r="M33" s="53">
        <f>IF('[5]Discharge'!M31=0,0,IF(TRIM('[5]Discharge'!M31)="","",IF(COUNT(O6)=0,"",IF(O6=1,(((10^K4)*('[5]Discharge'!M31^N4))/100),((10^K4)*('[5]Discharge'!M31^N4))))))</f>
        <v>0</v>
      </c>
      <c r="N33" s="53">
        <f>IF('[5]Discharge'!N31=0,0,IF(TRIM('[5]Discharge'!N31)="","",IF(COUNT(O6)=0,"",IF(O6=1,(((10^K4)*('[5]Discharge'!N31^N4))/100),((10^K4)*('[5]Discharge'!N31^N4))))))</f>
        <v>0</v>
      </c>
      <c r="O33" s="53">
        <f t="shared" si="0"/>
        <v>6205.291314805828</v>
      </c>
      <c r="P33" s="74"/>
      <c r="Q33" s="54"/>
    </row>
    <row r="34" spans="1:17" ht="21.75">
      <c r="A34" s="1"/>
      <c r="B34" s="72">
        <v>22</v>
      </c>
      <c r="C34" s="53">
        <f>IF('[5]Discharge'!C32=0,0,IF(TRIM('[5]Discharge'!C32)="","",IF(COUNT(O6)=0,"",IF(O6=1,(((10^K4)*('[5]Discharge'!C32^N4))/100),((10^K4)*('[5]Discharge'!C32^N4))))))</f>
        <v>0.14692067553516516</v>
      </c>
      <c r="D34" s="53">
        <f>IF('[5]Discharge'!D32=0,0,IF(TRIM('[5]Discharge'!D32)="","",IF(COUNT(O6)=0,"",IF(O6=1,(((10^K4)*('[5]Discharge'!D32^N4))/100),((10^K4)*('[5]Discharge'!D32^N4))))))</f>
        <v>1.4939266753551257</v>
      </c>
      <c r="E34" s="53">
        <f>IF('[5]Discharge'!E32=0,0,IF(TRIM('[5]Discharge'!E32)="","",IF(COUNT(O6)=0,"",IF(O6=1,(((10^K4)*('[5]Discharge'!E32^N4))/100),((10^K4)*('[5]Discharge'!E32^N4))))))</f>
        <v>0.8976254330938191</v>
      </c>
      <c r="F34" s="53">
        <f>IF('[5]Discharge'!F32=0,0,IF(TRIM('[5]Discharge'!F32)="","",IF(COUNT(O6)=0,"",IF(O6=1,(((10^K4)*('[5]Discharge'!F32^N4))/100),((10^K4)*('[5]Discharge'!F32^N4))))))</f>
        <v>78.4853774952083</v>
      </c>
      <c r="G34" s="53">
        <f>IF('[5]Discharge'!G32=0,0,IF(TRIM('[5]Discharge'!G32)="","",IF(COUNT(O6)=0,"",IF(O6=1,(((10^K4)*('[5]Discharge'!G32^N4))/100),((10^K4)*('[5]Discharge'!G32^N4))))))</f>
        <v>886.7128906139393</v>
      </c>
      <c r="H34" s="53">
        <f>IF('[5]Discharge'!H32=0,0,IF(TRIM('[5]Discharge'!H32)="","",IF(COUNT(O6)=0,"",IF(O6=1,(((10^K4)*('[5]Discharge'!H32^N4))/100),((10^K4)*('[5]Discharge'!H32^N4))))))</f>
        <v>25.879510737379505</v>
      </c>
      <c r="I34" s="53">
        <f>IF('[5]Discharge'!I32=0,0,IF(TRIM('[5]Discharge'!I32)="","",IF(COUNT(O6)=0,"",IF(O6=1,(((10^K4)*('[5]Discharge'!I32^N4))/100),((10^K4)*('[5]Discharge'!I32^N4))))))</f>
        <v>1.6860701615426321</v>
      </c>
      <c r="J34" s="53">
        <f>IF('[5]Discharge'!J32=0,0,IF(TRIM('[5]Discharge'!J32)="","",IF(COUNT(O6)=0,"",IF(O6=1,(((10^K4)*('[5]Discharge'!J32^N4))/100),((10^K4)*('[5]Discharge'!J32^N4))))))</f>
        <v>0.6355889291209292</v>
      </c>
      <c r="K34" s="53">
        <f>IF('[5]Discharge'!K32=0,0,IF(TRIM('[5]Discharge'!K32)="","",IF(COUNT(O6)=0,"",IF(O6=1,(((10^K4)*('[5]Discharge'!K32^N4))/100),((10^K4)*('[5]Discharge'!K32^N4))))))</f>
        <v>0.009947320231392323</v>
      </c>
      <c r="L34" s="53">
        <f>IF('[5]Discharge'!L32=0,0,IF(TRIM('[5]Discharge'!L32)="","",IF(COUNT(O6)=0,"",IF(O6=1,(((10^K4)*('[5]Discharge'!L32^N4))/100),((10^K4)*('[5]Discharge'!L32^N4))))))</f>
        <v>0</v>
      </c>
      <c r="M34" s="53">
        <f>IF('[5]Discharge'!M32=0,0,IF(TRIM('[5]Discharge'!M32)="","",IF(COUNT(O6)=0,"",IF(O6=1,(((10^K4)*('[5]Discharge'!M32^N4))/100),((10^K4)*('[5]Discharge'!M32^N4))))))</f>
        <v>0</v>
      </c>
      <c r="N34" s="53">
        <f>IF('[5]Discharge'!N32=0,0,IF(TRIM('[5]Discharge'!N32)="","",IF(COUNT(O6)=0,"",IF(O6=1,(((10^K4)*('[5]Discharge'!N32^N4))/100),((10^K4)*('[5]Discharge'!N32^N4))))))</f>
        <v>0</v>
      </c>
      <c r="O34" s="53">
        <f t="shared" si="0"/>
        <v>995.9478580414061</v>
      </c>
      <c r="P34" s="74"/>
      <c r="Q34" s="54"/>
    </row>
    <row r="35" spans="1:17" ht="21.75">
      <c r="A35" s="1"/>
      <c r="B35" s="72">
        <v>23</v>
      </c>
      <c r="C35" s="53">
        <f>IF('[5]Discharge'!C33=0,0,IF(TRIM('[5]Discharge'!C33)="","",IF(COUNT(O6)=0,"",IF(O6=1,(((10^K4)*('[5]Discharge'!C33^N4))/100),((10^K4)*('[5]Discharge'!C33^N4))))))</f>
        <v>0.159416259186027</v>
      </c>
      <c r="D35" s="53">
        <f>IF('[5]Discharge'!D33=0,0,IF(TRIM('[5]Discharge'!D33)="","",IF(COUNT(O6)=0,"",IF(O6=1,(((10^K4)*('[5]Discharge'!D33^N4))/100),((10^K4)*('[5]Discharge'!D33^N4))))))</f>
        <v>1.2235309263991456</v>
      </c>
      <c r="E35" s="53">
        <f>IF('[5]Discharge'!E33=0,0,IF(TRIM('[5]Discharge'!E33)="","",IF(COUNT(O6)=0,"",IF(O6=1,(((10^K4)*('[5]Discharge'!E33^N4))/100),((10^K4)*('[5]Discharge'!E33^N4))))))</f>
        <v>0.8225802973769146</v>
      </c>
      <c r="F35" s="53">
        <f>IF('[5]Discharge'!F33=0,0,IF(TRIM('[5]Discharge'!F33)="","",IF(COUNT(O6)=0,"",IF(O6=1,(((10^K4)*('[5]Discharge'!F33^N4))/100),((10^K4)*('[5]Discharge'!F33^N4))))))</f>
        <v>12.294942217248744</v>
      </c>
      <c r="G35" s="53">
        <f>IF('[5]Discharge'!G33=0,0,IF(TRIM('[5]Discharge'!G33)="","",IF(COUNT(O6)=0,"",IF(O6=1,(((10^K4)*('[5]Discharge'!G33^N4))/100),((10^K4)*('[5]Discharge'!G33^N4))))))</f>
        <v>310.2420690956139</v>
      </c>
      <c r="H35" s="53">
        <f>IF('[5]Discharge'!H33=0,0,IF(TRIM('[5]Discharge'!H33)="","",IF(COUNT(O6)=0,"",IF(O6=1,(((10^K4)*('[5]Discharge'!H33^N4))/100),((10^K4)*('[5]Discharge'!H33^N4))))))</f>
        <v>15.670136469701609</v>
      </c>
      <c r="I35" s="53">
        <f>IF('[5]Discharge'!I33=0,0,IF(TRIM('[5]Discharge'!I33)="","",IF(COUNT(O6)=0,"",IF(O6=1,(((10^K4)*('[5]Discharge'!I33^N4))/100),((10^K4)*('[5]Discharge'!I33^N4))))))</f>
        <v>1.4013890412202243</v>
      </c>
      <c r="J35" s="53">
        <f>IF('[5]Discharge'!J33=0,0,IF(TRIM('[5]Discharge'!J33)="","",IF(COUNT(O6)=0,"",IF(O6=1,(((10^K4)*('[5]Discharge'!J33^N4))/100),((10^K4)*('[5]Discharge'!J33^N4))))))</f>
        <v>0.5083417698453474</v>
      </c>
      <c r="K35" s="53">
        <f>IF('[5]Discharge'!K33=0,0,IF(TRIM('[5]Discharge'!K33)="","",IF(COUNT(O6)=0,"",IF(O6=1,(((10^K4)*('[5]Discharge'!K33^N4))/100),((10^K4)*('[5]Discharge'!K33^N4))))))</f>
        <v>0.003119485106833707</v>
      </c>
      <c r="L35" s="53">
        <f>IF('[5]Discharge'!L33=0,0,IF(TRIM('[5]Discharge'!L33)="","",IF(COUNT(O6)=0,"",IF(O6=1,(((10^K4)*('[5]Discharge'!L33^N4))/100),((10^K4)*('[5]Discharge'!L33^N4))))))</f>
        <v>0</v>
      </c>
      <c r="M35" s="53">
        <f>IF('[5]Discharge'!M33=0,0,IF(TRIM('[5]Discharge'!M33)="","",IF(COUNT(O6)=0,"",IF(O6=1,(((10^K4)*('[5]Discharge'!M33^N4))/100),((10^K4)*('[5]Discharge'!M33^N4))))))</f>
        <v>0</v>
      </c>
      <c r="N35" s="53">
        <f>IF('[5]Discharge'!N33=0,0,IF(TRIM('[5]Discharge'!N33)="","",IF(COUNT(O6)=0,"",IF(O6=1,(((10^K4)*('[5]Discharge'!N33^N4))/100),((10^K4)*('[5]Discharge'!N33^N4))))))</f>
        <v>0</v>
      </c>
      <c r="O35" s="53">
        <f t="shared" si="0"/>
        <v>342.3255255616987</v>
      </c>
      <c r="P35" s="74"/>
      <c r="Q35" s="54"/>
    </row>
    <row r="36" spans="1:17" ht="21.75">
      <c r="A36" s="1"/>
      <c r="B36" s="72">
        <v>24</v>
      </c>
      <c r="C36" s="53">
        <f>IF('[5]Discharge'!C34=0,0,IF(TRIM('[5]Discharge'!C34)="","",IF(COUNT(O6)=0,"",IF(O6=1,(((10^K4)*('[5]Discharge'!C34^N4))/100),((10^K4)*('[5]Discharge'!C34^N4))))))</f>
        <v>0.14692067553516516</v>
      </c>
      <c r="D36" s="53">
        <f>IF('[5]Discharge'!D34=0,0,IF(TRIM('[5]Discharge'!D34)="","",IF(COUNT(O6)=0,"",IF(O6=1,(((10^K4)*('[5]Discharge'!D34^N4))/100),((10^K4)*('[5]Discharge'!D34^N4))))))</f>
        <v>5.909614694413804</v>
      </c>
      <c r="E36" s="53">
        <f>IF('[5]Discharge'!E34=0,0,IF(TRIM('[5]Discharge'!E34)="","",IF(COUNT(O6)=0,"",IF(O6=1,(((10^K4)*('[5]Discharge'!E34^N4))/100),((10^K4)*('[5]Discharge'!E34^N4))))))</f>
        <v>0.6805131958765969</v>
      </c>
      <c r="F36" s="53">
        <f>IF('[5]Discharge'!F34=0,0,IF(TRIM('[5]Discharge'!F34)="","",IF(COUNT(O6)=0,"",IF(O6=1,(((10^K4)*('[5]Discharge'!F34^N4))/100),((10^K4)*('[5]Discharge'!F34^N4))))))</f>
        <v>15.670136469701609</v>
      </c>
      <c r="G36" s="53">
        <f>IF('[5]Discharge'!G34=0,0,IF(TRIM('[5]Discharge'!G34)="","",IF(COUNT(O6)=0,"",IF(O6=1,(((10^K4)*('[5]Discharge'!G34^N4))/100),((10^K4)*('[5]Discharge'!G34^N4))))))</f>
        <v>310.2420690956139</v>
      </c>
      <c r="H36" s="53">
        <f>IF('[5]Discharge'!H34=0,0,IF(TRIM('[5]Discharge'!H34)="","",IF(COUNT(O6)=0,"",IF(O6=1,(((10^K4)*('[5]Discharge'!H34^N4))/100),((10^K4)*('[5]Discharge'!H34^N4))))))</f>
        <v>10.05109477960271</v>
      </c>
      <c r="I36" s="53">
        <f>IF('[5]Discharge'!I34=0,0,IF(TRIM('[5]Discharge'!I34)="","",IF(COUNT(O6)=0,"",IF(O6=1,(((10^K4)*('[5]Discharge'!I34^N4))/100),((10^K4)*('[5]Discharge'!I34^N4))))))</f>
        <v>1.2235309263991456</v>
      </c>
      <c r="J36" s="53">
        <f>IF('[5]Discharge'!J34=0,0,IF(TRIM('[5]Discharge'!J34)="","",IF(COUNT(O6)=0,"",IF(O6=1,(((10^K4)*('[5]Discharge'!J34^N4))/100),((10^K4)*('[5]Discharge'!J34^N4))))))</f>
        <v>0.5494852785241624</v>
      </c>
      <c r="K36" s="53">
        <f>IF('[5]Discharge'!K34=0,0,IF(TRIM('[5]Discharge'!K34)="","",IF(COUNT(O6)=0,"",IF(O6=1,(((10^K4)*('[5]Discharge'!K34^N4))/100),((10^K4)*('[5]Discharge'!K34^N4))))))</f>
        <v>0.003119485106833707</v>
      </c>
      <c r="L36" s="53">
        <f>IF('[5]Discharge'!L34=0,0,IF(TRIM('[5]Discharge'!L34)="","",IF(COUNT(O6)=0,"",IF(O6=1,(((10^K4)*('[5]Discharge'!L34^N4))/100),((10^K4)*('[5]Discharge'!L34^N4))))))</f>
        <v>0</v>
      </c>
      <c r="M36" s="53">
        <f>IF('[5]Discharge'!M34=0,0,IF(TRIM('[5]Discharge'!M34)="","",IF(COUNT(O6)=0,"",IF(O6=1,(((10^K4)*('[5]Discharge'!M34^N4))/100),((10^K4)*('[5]Discharge'!M34^N4))))))</f>
        <v>0</v>
      </c>
      <c r="N36" s="53">
        <f>IF('[5]Discharge'!N34=0,0,IF(TRIM('[5]Discharge'!N34)="","",IF(COUNT(O6)=0,"",IF(O6=1,(((10^K4)*('[5]Discharge'!N34^N4))/100),((10^K4)*('[5]Discharge'!N34^N4))))))</f>
        <v>0</v>
      </c>
      <c r="O36" s="53">
        <f t="shared" si="0"/>
        <v>344.47648460077386</v>
      </c>
      <c r="P36" s="74"/>
      <c r="Q36" s="54"/>
    </row>
    <row r="37" spans="1:17" ht="21.75">
      <c r="A37" s="1"/>
      <c r="B37" s="72">
        <v>25</v>
      </c>
      <c r="C37" s="53">
        <f>IF('[5]Discharge'!C35=0,0,IF(TRIM('[5]Discharge'!C35)="","",IF(COUNT(O6)=0,"",IF(O6=1,(((10^K4)*('[5]Discharge'!C35^N4))/100),((10^K4)*('[5]Discharge'!C35^N4))))))</f>
        <v>0.1348386849178637</v>
      </c>
      <c r="D37" s="53">
        <f>IF('[5]Discharge'!D35=0,0,IF(TRIM('[5]Discharge'!D35)="","",IF(COUNT(O6)=0,"",IF(O6=1,(((10^K4)*('[5]Discharge'!D35^N4))/100),((10^K4)*('[5]Discharge'!D35^N4))))))</f>
        <v>29.93479745248777</v>
      </c>
      <c r="E37" s="53">
        <f>IF('[5]Discharge'!E35=0,0,IF(TRIM('[5]Discharge'!E35)="","",IF(COUNT(O6)=0,"",IF(O6=1,(((10^K4)*('[5]Discharge'!E35^N4))/100),((10^K4)*('[5]Discharge'!E35^N4))))))</f>
        <v>0.6355889291209292</v>
      </c>
      <c r="F37" s="53">
        <f>IF('[5]Discharge'!F35=0,0,IF(TRIM('[5]Discharge'!F35)="","",IF(COUNT(O6)=0,"",IF(O6=1,(((10^K4)*('[5]Discharge'!F35^N4))/100),((10^K4)*('[5]Discharge'!F35^N4))))))</f>
        <v>12.294942217248744</v>
      </c>
      <c r="G37" s="53">
        <f>IF('[5]Discharge'!G35=0,0,IF(TRIM('[5]Discharge'!G35)="","",IF(COUNT(O6)=0,"",IF(O6=1,(((10^K4)*('[5]Discharge'!G35^N4))/100),((10^K4)*('[5]Discharge'!G35^N4))))))</f>
        <v>538.4325558438422</v>
      </c>
      <c r="H37" s="53">
        <f>IF('[5]Discharge'!H35=0,0,IF(TRIM('[5]Discharge'!H35)="","",IF(COUNT(O6)=0,"",IF(O6=1,(((10^K4)*('[5]Discharge'!H35^N4))/100),((10^K4)*('[5]Discharge'!H35^N4))))))</f>
        <v>8.489520326359074</v>
      </c>
      <c r="I37" s="53">
        <f>IF('[5]Discharge'!I35=0,0,IF(TRIM('[5]Discharge'!I35)="","",IF(COUNT(O6)=0,"",IF(O6=1,(((10^K4)*('[5]Discharge'!I35^N4))/100),((10^K4)*('[5]Discharge'!I35^N4))))))</f>
        <v>1.311246677932342</v>
      </c>
      <c r="J37" s="53">
        <f>IF('[5]Discharge'!J35=0,0,IF(TRIM('[5]Discharge'!J35)="","",IF(COUNT(O6)=0,"",IF(O6=1,(((10^K4)*('[5]Discharge'!J35^N4))/100),((10^K4)*('[5]Discharge'!J35^N4))))))</f>
        <v>0.5494852785241624</v>
      </c>
      <c r="K37" s="53">
        <f>IF('[5]Discharge'!K35=0,0,IF(TRIM('[5]Discharge'!K35)="","",IF(COUNT(O6)=0,"",IF(O6=1,(((10^K4)*('[5]Discharge'!K35^N4))/100),((10^K4)*('[5]Discharge'!K35^N4))))))</f>
        <v>0.025369315806280407</v>
      </c>
      <c r="L37" s="53">
        <f>IF('[5]Discharge'!L35=0,0,IF(TRIM('[5]Discharge'!L35)="","",IF(COUNT(O6)=0,"",IF(O6=1,(((10^K4)*('[5]Discharge'!L35^N4))/100),((10^K4)*('[5]Discharge'!L35^N4))))))</f>
        <v>0</v>
      </c>
      <c r="M37" s="53">
        <f>IF('[5]Discharge'!M35=0,0,IF(TRIM('[5]Discharge'!M35)="","",IF(COUNT(O6)=0,"",IF(O6=1,(((10^K4)*('[5]Discharge'!M35^N4))/100),((10^K4)*('[5]Discharge'!M35^N4))))))</f>
        <v>0</v>
      </c>
      <c r="N37" s="53">
        <f>IF('[5]Discharge'!N35=0,0,IF(TRIM('[5]Discharge'!N35)="","",IF(COUNT(O6)=0,"",IF(O6=1,(((10^K4)*('[5]Discharge'!N35^N4))/100),((10^K4)*('[5]Discharge'!N35^N4))))))</f>
        <v>0</v>
      </c>
      <c r="O37" s="53">
        <f t="shared" si="0"/>
        <v>591.8083447262394</v>
      </c>
      <c r="P37" s="74"/>
      <c r="Q37" s="54"/>
    </row>
    <row r="38" spans="1:17" ht="21.75">
      <c r="A38" s="1"/>
      <c r="B38" s="72">
        <v>26</v>
      </c>
      <c r="C38" s="53">
        <f>IF('[5]Discharge'!C36=0,0,IF(TRIM('[5]Discharge'!C36)="","",IF(COUNT(O6)=0,"",IF(O6=1,(((10^K4)*('[5]Discharge'!C36^N4))/100),((10^K4)*('[5]Discharge'!C36^N4))))))</f>
        <v>0.14692067553516516</v>
      </c>
      <c r="D38" s="53">
        <f>IF('[5]Discharge'!D36=0,0,IF(TRIM('[5]Discharge'!D36)="","",IF(COUNT(O6)=0,"",IF(O6=1,(((10^K4)*('[5]Discharge'!D36^N4))/100),((10^K4)*('[5]Discharge'!D36^N4))))))</f>
        <v>37.134965523232665</v>
      </c>
      <c r="E38" s="53">
        <f>IF('[5]Discharge'!E36=0,0,IF(TRIM('[5]Discharge'!E36)="","",IF(COUNT(O6)=0,"",IF(O6=1,(((10^K4)*('[5]Discharge'!E36^N4))/100),((10^K4)*('[5]Discharge'!E36^N4))))))</f>
        <v>0.750193442522656</v>
      </c>
      <c r="F38" s="53">
        <f>IF('[5]Discharge'!F36=0,0,IF(TRIM('[5]Discharge'!F36)="","",IF(COUNT(O6)=0,"",IF(O6=1,(((10^K4)*('[5]Discharge'!F36^N4))/100),((10^K4)*('[5]Discharge'!F36^N4))))))</f>
        <v>6.6896614747298555</v>
      </c>
      <c r="G38" s="53">
        <f>IF('[5]Discharge'!G36=0,0,IF(TRIM('[5]Discharge'!G36)="","",IF(COUNT(O6)=0,"",IF(O6=1,(((10^K4)*('[5]Discharge'!G36^N4))/100),((10^K4)*('[5]Discharge'!G36^N4))))))</f>
        <v>279.8662491944474</v>
      </c>
      <c r="H38" s="53">
        <f>IF('[5]Discharge'!H36=0,0,IF(TRIM('[5]Discharge'!H36)="","",IF(COUNT(O6)=0,"",IF(O6=1,(((10^K4)*('[5]Discharge'!H36^N4))/100),((10^K4)*('[5]Discharge'!H36^N4))))))</f>
        <v>7.094153890874952</v>
      </c>
      <c r="I38" s="53">
        <f>IF('[5]Discharge'!I36=0,0,IF(TRIM('[5]Discharge'!I36)="","",IF(COUNT(O6)=0,"",IF(O6=1,(((10^K4)*('[5]Discharge'!I36^N4))/100),((10^K4)*('[5]Discharge'!I36^N4))))))</f>
        <v>1.1382748617110838</v>
      </c>
      <c r="J38" s="53">
        <f>IF('[5]Discharge'!J36=0,0,IF(TRIM('[5]Discharge'!J36)="","",IF(COUNT(O6)=0,"",IF(O6=1,(((10^K4)*('[5]Discharge'!J36^N4))/100),((10^K4)*('[5]Discharge'!J36^N4))))))</f>
        <v>0.5083417698453474</v>
      </c>
      <c r="K38" s="53">
        <f>IF('[5]Discharge'!K36=0,0,IF(TRIM('[5]Discharge'!K36)="","",IF(COUNT(O6)=0,"",IF(O6=1,(((10^K4)*('[5]Discharge'!K36^N4))/100),((10^K4)*('[5]Discharge'!K36^N4))))))</f>
        <v>0.025369315806280407</v>
      </c>
      <c r="L38" s="53">
        <f>IF('[5]Discharge'!L36=0,0,IF(TRIM('[5]Discharge'!L36)="","",IF(COUNT(O6)=0,"",IF(O6=1,(((10^K4)*('[5]Discharge'!L36^N4))/100),((10^K4)*('[5]Discharge'!L36^N4))))))</f>
        <v>0</v>
      </c>
      <c r="M38" s="53">
        <f>IF('[5]Discharge'!M36=0,0,IF(TRIM('[5]Discharge'!M36)="","",IF(COUNT(O6)=0,"",IF(O6=1,(((10^K4)*('[5]Discharge'!M36^N4))/100),((10^K4)*('[5]Discharge'!M36^N4))))))</f>
        <v>0</v>
      </c>
      <c r="N38" s="53">
        <f>IF('[5]Discharge'!N36=0,0,IF(TRIM('[5]Discharge'!N36)="","",IF(COUNT(O6)=0,"",IF(O6=1,(((10^K4)*('[5]Discharge'!N36^N4))/100),((10^K4)*('[5]Discharge'!N36^N4))))))</f>
        <v>0</v>
      </c>
      <c r="O38" s="53">
        <f t="shared" si="0"/>
        <v>333.3541301487054</v>
      </c>
      <c r="P38" s="74"/>
      <c r="Q38" s="54"/>
    </row>
    <row r="39" spans="1:17" ht="21.75">
      <c r="A39" s="1"/>
      <c r="B39" s="72">
        <v>27</v>
      </c>
      <c r="C39" s="53">
        <f>IF('[5]Discharge'!C37=0,0,IF(TRIM('[5]Discharge'!C37)="","",IF(COUNT(O6)=0,"",IF(O6=1,(((10^K4)*('[5]Discharge'!C37^N4))/100),((10^K4)*('[5]Discharge'!C37^N4))))))</f>
        <v>0.14692067553516516</v>
      </c>
      <c r="D39" s="53">
        <f>IF('[5]Discharge'!D37=0,0,IF(TRIM('[5]Discharge'!D37)="","",IF(COUNT(O6)=0,"",IF(O6=1,(((10^K4)*('[5]Discharge'!D37^N4))/100),((10^K4)*('[5]Discharge'!D37^N4))))))</f>
        <v>39.672036919423114</v>
      </c>
      <c r="E39" s="53">
        <f>IF('[5]Discharge'!E37=0,0,IF(TRIM('[5]Discharge'!E37)="","",IF(COUNT(O6)=0,"",IF(O6=1,(((10^K4)*('[5]Discharge'!E37^N4))/100),((10^K4)*('[5]Discharge'!E37^N4))))))</f>
        <v>0.9752838447449176</v>
      </c>
      <c r="F39" s="53">
        <f>IF('[5]Discharge'!F37=0,0,IF(TRIM('[5]Discharge'!F37)="","",IF(COUNT(O6)=0,"",IF(O6=1,(((10^K4)*('[5]Discharge'!F37^N4))/100),((10^K4)*('[5]Discharge'!F37^N4))))))</f>
        <v>6.294776751664293</v>
      </c>
      <c r="G39" s="53">
        <f>IF('[5]Discharge'!G37=0,0,IF(TRIM('[5]Discharge'!G37)="","",IF(COUNT(O6)=0,"",IF(O6=1,(((10^K4)*('[5]Discharge'!G37^N4))/100),((10^K4)*('[5]Discharge'!G37^N4))))))</f>
        <v>196.4830368472119</v>
      </c>
      <c r="H39" s="53">
        <f>IF('[5]Discharge'!H37=0,0,IF(TRIM('[5]Discharge'!H37)="","",IF(COUNT(O6)=0,"",IF(O6=1,(((10^K4)*('[5]Discharge'!H37^N4))/100),((10^K4)*('[5]Discharge'!H37^N4))))))</f>
        <v>6.6896614747298555</v>
      </c>
      <c r="I39" s="53">
        <f>IF('[5]Discharge'!I37=0,0,IF(TRIM('[5]Discharge'!I37)="","",IF(COUNT(O6)=0,"",IF(O6=1,(((10^K4)*('[5]Discharge'!I37^N4))/100),((10^K4)*('[5]Discharge'!I37^N4))))))</f>
        <v>1.0555134688060448</v>
      </c>
      <c r="J39" s="53">
        <f>IF('[5]Discharge'!J37=0,0,IF(TRIM('[5]Discharge'!J37)="","",IF(COUNT(O6)=0,"",IF(O6=1,(((10^K4)*('[5]Discharge'!J37^N4))/100),((10^K4)*('[5]Discharge'!J37^N4))))))</f>
        <v>0.5083417698453474</v>
      </c>
      <c r="K39" s="53">
        <f>IF('[5]Discharge'!K37=0,0,IF(TRIM('[5]Discharge'!K37)="","",IF(COUNT(O6)=0,"",IF(O6=1,(((10^K4)*('[5]Discharge'!K37^N4))/100),((10^K4)*('[5]Discharge'!K37^N4))))))</f>
        <v>0.025369315806280407</v>
      </c>
      <c r="L39" s="53">
        <f>IF('[5]Discharge'!L37=0,0,IF(TRIM('[5]Discharge'!L37)="","",IF(COUNT(O6)=0,"",IF(O6=1,(((10^K4)*('[5]Discharge'!L37^N4))/100),((10^K4)*('[5]Discharge'!L37^N4))))))</f>
        <v>0</v>
      </c>
      <c r="M39" s="53">
        <f>IF('[5]Discharge'!M37=0,0,IF(TRIM('[5]Discharge'!M37)="","",IF(COUNT(O6)=0,"",IF(O6=1,(((10^K4)*('[5]Discharge'!M37^N4))/100),((10^K4)*('[5]Discharge'!M37^N4))))))</f>
        <v>0</v>
      </c>
      <c r="N39" s="53">
        <f>IF('[5]Discharge'!N37=0,0,IF(TRIM('[5]Discharge'!N37)="","",IF(COUNT(O6)=0,"",IF(O6=1,(((10^K4)*('[5]Discharge'!N37^N4))/100),((10^K4)*('[5]Discharge'!N37^N4))))))</f>
        <v>0</v>
      </c>
      <c r="O39" s="53">
        <f t="shared" si="0"/>
        <v>251.8509410677669</v>
      </c>
      <c r="P39" s="74"/>
      <c r="Q39" s="54"/>
    </row>
    <row r="40" spans="1:17" ht="21.75">
      <c r="A40" s="1"/>
      <c r="B40" s="72">
        <v>28</v>
      </c>
      <c r="C40" s="53">
        <f>IF('[5]Discharge'!C38=0,0,IF(TRIM('[5]Discharge'!C38)="","",IF(COUNT(O6)=0,"",IF(O6=1,(((10^K4)*('[5]Discharge'!C38^N4))/100),((10^K4)*('[5]Discharge'!C38^N4))))))</f>
        <v>0.14692067553516516</v>
      </c>
      <c r="D40" s="53">
        <f>IF('[5]Discharge'!D38=0,0,IF(TRIM('[5]Discharge'!D38)="","",IF(COUNT(O6)=0,"",IF(O6=1,(((10^K4)*('[5]Discharge'!D38^N4))/100),((10^K4)*('[5]Discharge'!D38^N4))))))</f>
        <v>17.90139254323001</v>
      </c>
      <c r="E40" s="53">
        <f>IF('[5]Discharge'!E38=0,0,IF(TRIM('[5]Discharge'!E38)="","",IF(COUNT(O6)=0,"",IF(O6=1,(((10^K4)*('[5]Discharge'!E38^N4))/100),((10^K4)*('[5]Discharge'!E38^N4))))))</f>
        <v>0.8225802973769146</v>
      </c>
      <c r="F40" s="53">
        <f>IF('[5]Discharge'!F38=0,0,IF(TRIM('[5]Discharge'!F38)="","",IF(COUNT(O6)=0,"",IF(O6=1,(((10^K4)*('[5]Discharge'!F38^N4))/100),((10^K4)*('[5]Discharge'!F38^N4))))))</f>
        <v>7.094153890874952</v>
      </c>
      <c r="G40" s="53">
        <f>IF('[5]Discharge'!G38=0,0,IF(TRIM('[5]Discharge'!G38)="","",IF(COUNT(O6)=0,"",IF(O6=1,(((10^K4)*('[5]Discharge'!G38^N4))/100),((10^K4)*('[5]Discharge'!G38^N4))))))</f>
        <v>768.5773343054985</v>
      </c>
      <c r="H40" s="53">
        <f>IF('[5]Discharge'!H38=0,0,IF(TRIM('[5]Discharge'!H38)="","",IF(COUNT(O6)=0,"",IF(O6=1,(((10^K4)*('[5]Discharge'!H38^N4))/100),((10^K4)*('[5]Discharge'!H38^N4))))))</f>
        <v>9.518814008872058</v>
      </c>
      <c r="I40" s="53">
        <f>IF('[5]Discharge'!I38=0,0,IF(TRIM('[5]Discharge'!I38)="","",IF(COUNT(O6)=0,"",IF(O6=1,(((10^K4)*('[5]Discharge'!I38^N4))/100),((10^K4)*('[5]Discharge'!I38^N4))))))</f>
        <v>0.9752838447449176</v>
      </c>
      <c r="J40" s="53">
        <f>IF('[5]Discharge'!J38=0,0,IF(TRIM('[5]Discharge'!J38)="","",IF(COUNT(O6)=0,"",IF(O6=1,(((10^K4)*('[5]Discharge'!J38^N4))/100),((10^K4)*('[5]Discharge'!J38^N4))))))</f>
        <v>0.46849622873954766</v>
      </c>
      <c r="K40" s="53">
        <f>IF('[5]Discharge'!K38=0,0,IF(TRIM('[5]Discharge'!K38)="","",IF(COUNT(O6)=0,"",IF(O6=1,(((10^K4)*('[5]Discharge'!K38^N4))/100),((10^K4)*('[5]Discharge'!K38^N4))))))</f>
        <v>0.025369315806280407</v>
      </c>
      <c r="L40" s="53">
        <f>IF('[5]Discharge'!L38=0,0,IF(TRIM('[5]Discharge'!L38)="","",IF(COUNT(O6)=0,"",IF(O6=1,(((10^K4)*('[5]Discharge'!L38^N4))/100),((10^K4)*('[5]Discharge'!L38^N4))))))</f>
        <v>0</v>
      </c>
      <c r="M40" s="53">
        <f>IF('[5]Discharge'!M38=0,0,IF(TRIM('[5]Discharge'!M38)="","",IF(COUNT(O6)=0,"",IF(O6=1,(((10^K4)*('[5]Discharge'!M38^N4))/100),((10^K4)*('[5]Discharge'!M38^N4))))))</f>
        <v>0</v>
      </c>
      <c r="N40" s="53">
        <f>IF('[5]Discharge'!N38=0,0,IF(TRIM('[5]Discharge'!N38)="","",IF(COUNT(O6)=0,"",IF(O6=1,(((10^K4)*('[5]Discharge'!N38^N4))/100),((10^K4)*('[5]Discharge'!N38^N4))))))</f>
        <v>0</v>
      </c>
      <c r="O40" s="53">
        <f t="shared" si="0"/>
        <v>805.5303451106785</v>
      </c>
      <c r="P40" s="74"/>
      <c r="Q40" s="54"/>
    </row>
    <row r="41" spans="1:17" ht="21.75">
      <c r="A41" s="1"/>
      <c r="B41" s="72">
        <v>29</v>
      </c>
      <c r="C41" s="53">
        <f>IF('[5]Discharge'!C39=0,0,IF(TRIM('[5]Discharge'!C39)="","",IF(COUNT(O6)=0,"",IF(O6=1,(((10^K4)*('[5]Discharge'!C39^N4))/100),((10^K4)*('[5]Discharge'!C39^N4))))))</f>
        <v>0.159416259186027</v>
      </c>
      <c r="D41" s="53">
        <f>IF('[5]Discharge'!D39=0,0,IF(TRIM('[5]Discharge'!D39)="","",IF(COUNT(O6)=0,"",IF(O6=1,(((10^K4)*('[5]Discharge'!D39^N4))/100),((10^K4)*('[5]Discharge'!D39^N4))))))</f>
        <v>19.454599048026502</v>
      </c>
      <c r="E41" s="53">
        <f>IF('[5]Discharge'!E39=0,0,IF(TRIM('[5]Discharge'!E39)="","",IF(COUNT(O6)=0,"",IF(O6=1,(((10^K4)*('[5]Discharge'!E39^N4))/100),((10^K4)*('[5]Discharge'!E39^N4))))))</f>
        <v>0.6355889291209292</v>
      </c>
      <c r="F41" s="53">
        <f>IF('[5]Discharge'!F39=0,0,IF(TRIM('[5]Discharge'!F39)="","",IF(COUNT(O6)=0,"",IF(O6=1,(((10^K4)*('[5]Discharge'!F39^N4))/100),((10^K4)*('[5]Discharge'!F39^N4))))))</f>
        <v>6.294776751664293</v>
      </c>
      <c r="G41" s="53">
        <f>IF('[5]Discharge'!G39=0,0,IF(TRIM('[5]Discharge'!G39)="","",IF(COUNT(O6)=0,"",IF(O6=1,(((10^K4)*('[5]Discharge'!G39^N4))/100),((10^K4)*('[5]Discharge'!G39^N4))))))</f>
        <v>355.02627631871184</v>
      </c>
      <c r="H41" s="53">
        <f>IF('[5]Discharge'!H39=0,0,IF(TRIM('[5]Discharge'!H39)="","",IF(COUNT(O6)=0,"",IF(O6=1,(((10^K4)*('[5]Discharge'!H39^N4))/100),((10^K4)*('[5]Discharge'!H39^N4))))))</f>
        <v>7.094153890874952</v>
      </c>
      <c r="I41" s="53">
        <f>IF('[5]Discharge'!I39=0,0,IF(TRIM('[5]Discharge'!I39)="","",IF(COUNT(O6)=0,"",IF(O6=1,(((10^K4)*('[5]Discharge'!I39^N4))/100),((10^K4)*('[5]Discharge'!I39^N4))))))</f>
        <v>1.0555134688060448</v>
      </c>
      <c r="J41" s="53">
        <f>IF('[5]Discharge'!J39=0,0,IF(TRIM('[5]Discharge'!J39)="","",IF(COUNT(O6)=0,"",IF(O6=1,(((10^K4)*('[5]Discharge'!J39^N4))/100),((10^K4)*('[5]Discharge'!J39^N4))))))</f>
        <v>0.4299695406525632</v>
      </c>
      <c r="K41" s="53">
        <f>IF('[5]Discharge'!K39=0,0,IF(TRIM('[5]Discharge'!K39)="","",IF(COUNT(O6)=0,"",IF(O6=1,(((10^K4)*('[5]Discharge'!K39^N4))/100),((10^K4)*('[5]Discharge'!K39^N4))))))</f>
        <v>0.014448958744630555</v>
      </c>
      <c r="L41" s="53">
        <f>IF('[5]Discharge'!L39=0,0,IF(TRIM('[5]Discharge'!L39)="","",IF(COUNT(O6)=0,"",IF(O6=1,(((10^K4)*('[5]Discharge'!L39^N4))/100),((10^K4)*('[5]Discharge'!L39^N4))))))</f>
        <v>0</v>
      </c>
      <c r="M41" s="53">
        <f>IF('[5]Discharge'!M39=0,0,IF(TRIM('[5]Discharge'!M39)="","",IF(COUNT(O6)=0,"",IF(O6=1,(((10^K4)*('[5]Discharge'!M39^N4))/100),((10^K4)*('[5]Discharge'!M39^N4))))))</f>
        <v>0</v>
      </c>
      <c r="N41" s="53">
        <f>IF('[5]Discharge'!N39=0,0,IF(TRIM('[5]Discharge'!N39)="","",IF(COUNT(O6)=0,"",IF(O6=1,(((10^K4)*('[5]Discharge'!N39^N4))/100),((10^K4)*('[5]Discharge'!N39^N4))))))</f>
        <v>0</v>
      </c>
      <c r="O41" s="53">
        <f t="shared" si="0"/>
        <v>390.1647431657878</v>
      </c>
      <c r="P41" s="74"/>
      <c r="Q41" s="54"/>
    </row>
    <row r="42" spans="1:17" ht="21.75">
      <c r="A42" s="1"/>
      <c r="B42" s="72">
        <v>30</v>
      </c>
      <c r="C42" s="53">
        <f>IF('[5]Discharge'!C40=0,0,IF(TRIM('[5]Discharge'!C40)="","",IF(COUNT(O6)=0,"",IF(O6=1,(((10^K4)*('[5]Discharge'!C40^N4))/100),((10^K4)*('[5]Discharge'!C40^N4))))))</f>
        <v>0.17231888618313554</v>
      </c>
      <c r="D42" s="53">
        <f>IF('[5]Discharge'!D40=0,0,IF(TRIM('[5]Discharge'!D40)="","",IF(COUNT(O6)=0,"",IF(O6=1,(((10^K4)*('[5]Discharge'!D40^N4))/100),((10^K4)*('[5]Discharge'!D40^N4))))))</f>
        <v>71.09781296881393</v>
      </c>
      <c r="E42" s="53">
        <f>IF('[5]Discharge'!E40=0,0,IF(TRIM('[5]Discharge'!E40)="","",IF(COUNT(O6)=0,"",IF(O6=1,(((10^K4)*('[5]Discharge'!E40^N4))/100),((10^K4)*('[5]Discharge'!E40^N4))))))</f>
        <v>0.6805131958765969</v>
      </c>
      <c r="F42" s="53">
        <f>IF('[5]Discharge'!F40=0,0,IF(TRIM('[5]Discharge'!F40)="","",IF(COUNT(O6)=0,"",IF(O6=1,(((10^K4)*('[5]Discharge'!F40^N4))/100),((10^K4)*('[5]Discharge'!F40^N4))))))</f>
        <v>7.094153890874952</v>
      </c>
      <c r="G42" s="53">
        <f>IF('[5]Discharge'!G40=0,0,IF(TRIM('[5]Discharge'!G40)="","",IF(COUNT(O6)=0,"",IF(O6=1,(((10^K4)*('[5]Discharge'!G40^N4))/100),((10^K4)*('[5]Discharge'!G40^N4))))))</f>
        <v>287.3419944179039</v>
      </c>
      <c r="H42" s="53">
        <f>IF('[5]Discharge'!H40=0,0,IF(TRIM('[5]Discharge'!H40)="","",IF(COUNT(O6)=0,"",IF(O6=1,(((10^K4)*('[5]Discharge'!H40^N4))/100),((10^K4)*('[5]Discharge'!H40^N4))))))</f>
        <v>5.909614694413804</v>
      </c>
      <c r="I42" s="53">
        <f>IF('[5]Discharge'!I40=0,0,IF(TRIM('[5]Discharge'!I40)="","",IF(COUNT(O6)=0,"",IF(O6=1,(((10^K4)*('[5]Discharge'!I40^N4))/100),((10^K4)*('[5]Discharge'!I40^N4))))))</f>
        <v>0.9752838447449176</v>
      </c>
      <c r="J42" s="53">
        <f>IF('[5]Discharge'!J40=0,0,IF(TRIM('[5]Discharge'!J40)="","",IF(COUNT(O6)=0,"",IF(O6=1,(((10^K4)*('[5]Discharge'!J40^N4))/100),((10^K4)*('[5]Discharge'!J40^N4))))))</f>
        <v>0.3927840262570697</v>
      </c>
      <c r="K42" s="53">
        <f>IF('[5]Discharge'!K40=0,0,IF(TRIM('[5]Discharge'!K40)="","",IF(COUNT(O6)=0,"",IF(O6=1,(((10^K4)*('[5]Discharge'!K40^N4))/100),((10^K4)*('[5]Discharge'!K40^N4))))))</f>
        <v>0.025369315806280407</v>
      </c>
      <c r="L42" s="53">
        <f>IF('[5]Discharge'!L40=0,0,IF(TRIM('[5]Discharge'!L40)="","",IF(COUNT(O6)=0,"",IF(O6=1,(((10^K4)*('[5]Discharge'!L40^N4))/100),((10^K4)*('[5]Discharge'!L40^N4))))))</f>
        <v>0</v>
      </c>
      <c r="M42" s="53"/>
      <c r="N42" s="53">
        <f>IF('[5]Discharge'!N40=0,0,IF(TRIM('[5]Discharge'!N40)="","",IF(COUNT(O6)=0,"",IF(O6=1,(((10^K4)*('[5]Discharge'!N40^N4))/100),((10^K4)*('[5]Discharge'!N40^N4))))))</f>
        <v>0</v>
      </c>
      <c r="O42" s="53">
        <f>IF(AND(C42="",D42="",E42="",F42="",G42="",H42="",I42="",J42="",K42="",L42="",M42="",N42=""),"",SUM(C42:N42))</f>
        <v>373.6898452408746</v>
      </c>
      <c r="P42" s="74"/>
      <c r="Q42" s="54"/>
    </row>
    <row r="43" spans="1:17" ht="21.75">
      <c r="A43" s="1"/>
      <c r="B43" s="72">
        <v>31</v>
      </c>
      <c r="C43" s="53"/>
      <c r="D43" s="53">
        <f>IF('[5]Discharge'!D41=0,0,IF(TRIM('[5]Discharge'!D41)="","",IF(COUNT(O6)=0,"",IF(O6=1,(((10^K4)*('[5]Discharge'!D41^N4))/100),((10^K4)*('[5]Discharge'!D41^N4))))))</f>
        <v>52.69008949704346</v>
      </c>
      <c r="E43" s="53"/>
      <c r="F43" s="53">
        <f>IF('[5]Discharge'!F41=0,0,IF(TRIM('[5]Discharge'!F41)="","",IF(COUNT(O6)=0,"",IF(O6=1,(((10^K4)*('[5]Discharge'!F41^N4))/100),((10^K4)*('[5]Discharge'!F41^N4))))))</f>
        <v>592.8708630307773</v>
      </c>
      <c r="G43" s="53">
        <f>IF('[5]Discharge'!G41=0,0,IF(TRIM('[5]Discharge'!G41)="","",IF(COUNT(O6)=0,"",IF(O6=1,(((10^K4)*('[5]Discharge'!G41^N4))/100),((10^K4)*('[5]Discharge'!G41^N4))))))</f>
        <v>437.5198879959776</v>
      </c>
      <c r="H43" s="53"/>
      <c r="I43" s="53">
        <f>IF('[5]Discharge'!I41=0,0,IF(TRIM('[5]Discharge'!I41)="","",IF(COUNT(O6)=0,"",IF(O6=1,(((10^K4)*('[5]Discharge'!I41^N4))/100),((10^K4)*('[5]Discharge'!I41^N4))))))</f>
        <v>1.6860701615426321</v>
      </c>
      <c r="J43" s="53"/>
      <c r="K43" s="53">
        <f>IF('[5]Discharge'!K41=0,0,IF(TRIM('[5]Discharge'!K41)="","",IF(COUNT(O6)=0,"",IF(O6=1,(((10^K4)*('[5]Discharge'!K41^N4))/100),((10^K4)*('[5]Discharge'!K41^N4))))))</f>
        <v>0.08089691078299056</v>
      </c>
      <c r="L43" s="53">
        <f>IF(TRIM('[5]Discharge'!L41)="","",IF(COUNT(O6)=0,"",IF(O6=1,(((10^K4)*('[5]Discharge'!L41^N4))/100),((10^K4)*('[5]Discharge'!L41^N4)))))</f>
        <v>0</v>
      </c>
      <c r="M43" s="53"/>
      <c r="N43" s="55">
        <f>IF('[5]Discharge'!N41=0,0,IF(TRIM('[5]Discharge'!N41)="","",IF(COUNT(O6)=0,"",IF(O6=1,(((10^K4)*('[5]Discharge'!N41^N4))/100),((10^K4)*('[5]Discharge'!N41^N4))))))</f>
        <v>0</v>
      </c>
      <c r="O43" s="53">
        <f t="shared" si="0"/>
        <v>1084.8478075961239</v>
      </c>
      <c r="P43" s="74"/>
      <c r="Q43" s="54"/>
    </row>
    <row r="44" spans="1:17" ht="21.75">
      <c r="A44" s="1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4"/>
    </row>
    <row r="45" spans="1:16" ht="21.75">
      <c r="A45" s="1"/>
      <c r="B45" s="32" t="s">
        <v>88</v>
      </c>
      <c r="C45" s="53">
        <f>IF(COUNT(C11:C43)=0,"",SUM(C11:C43))</f>
        <v>8.517694732943236</v>
      </c>
      <c r="D45" s="53">
        <f aca="true" t="shared" si="1" ref="D45:M45">IF(COUNT(D11:D43)=0,"",SUM(D11:D43))</f>
        <v>338.8151791983201</v>
      </c>
      <c r="E45" s="53">
        <f t="shared" si="1"/>
        <v>557.7913766220659</v>
      </c>
      <c r="F45" s="53">
        <f t="shared" si="1"/>
        <v>755.8369554972862</v>
      </c>
      <c r="G45" s="53">
        <f t="shared" si="1"/>
        <v>39263.14814578675</v>
      </c>
      <c r="H45" s="53">
        <f t="shared" si="1"/>
        <v>3646.5633639789153</v>
      </c>
      <c r="I45" s="53">
        <f t="shared" si="1"/>
        <v>124.97143330780891</v>
      </c>
      <c r="J45" s="53">
        <f t="shared" si="1"/>
        <v>29.319277674084276</v>
      </c>
      <c r="K45" s="53">
        <f t="shared" si="1"/>
        <v>3.7897672816736185</v>
      </c>
      <c r="L45" s="53">
        <f t="shared" si="1"/>
        <v>0.43771662598868255</v>
      </c>
      <c r="M45" s="53">
        <f t="shared" si="1"/>
        <v>0</v>
      </c>
      <c r="N45" s="53">
        <f>IF(COUNT(N11:N43)=0,"",SUM(N11:N43))</f>
        <v>0</v>
      </c>
      <c r="O45" s="77">
        <f>IF(COUNT(C45:N45)=0,"",SUM(C45:N45))</f>
        <v>44729.19091070584</v>
      </c>
      <c r="P45" s="58" t="s">
        <v>89</v>
      </c>
    </row>
    <row r="46" spans="1:17" ht="21.75">
      <c r="A46" s="1"/>
      <c r="B46" s="32" t="s">
        <v>90</v>
      </c>
      <c r="C46" s="53">
        <f>IF(COUNT(C11:C43)=0,"",AVERAGE(C11:C43))</f>
        <v>0.2839231577647745</v>
      </c>
      <c r="D46" s="53">
        <f aca="true" t="shared" si="2" ref="D46:N46">IF(COUNT(D11:D43)=0,"",AVERAGE(D11:D43))</f>
        <v>10.92952190962323</v>
      </c>
      <c r="E46" s="53">
        <f t="shared" si="2"/>
        <v>18.593045887402194</v>
      </c>
      <c r="F46" s="53">
        <f t="shared" si="2"/>
        <v>24.381837274106008</v>
      </c>
      <c r="G46" s="53">
        <f t="shared" si="2"/>
        <v>1266.553165993121</v>
      </c>
      <c r="H46" s="53">
        <f t="shared" si="2"/>
        <v>121.55211213263051</v>
      </c>
      <c r="I46" s="53">
        <f t="shared" si="2"/>
        <v>4.031336558316417</v>
      </c>
      <c r="J46" s="53">
        <f t="shared" si="2"/>
        <v>0.9773092558028093</v>
      </c>
      <c r="K46" s="53">
        <f t="shared" si="2"/>
        <v>0.12225055747334253</v>
      </c>
      <c r="L46" s="53">
        <f t="shared" si="2"/>
        <v>0.014119891160925244</v>
      </c>
      <c r="M46" s="53">
        <f t="shared" si="2"/>
        <v>0</v>
      </c>
      <c r="N46" s="53">
        <f t="shared" si="2"/>
        <v>0</v>
      </c>
      <c r="O46" s="53">
        <f>IF(COUNT(C46:N46)=0,"",SUM(C46:N46))</f>
        <v>1447.438622617401</v>
      </c>
      <c r="P46" s="74"/>
      <c r="Q46" s="54"/>
    </row>
    <row r="47" spans="1:17" ht="21.75">
      <c r="A47" s="1"/>
      <c r="B47" s="32" t="s">
        <v>91</v>
      </c>
      <c r="C47" s="53">
        <f>IF(COUNT(C11:C43)=0,"",MAX(C11:C43))</f>
        <v>1.0555134688060448</v>
      </c>
      <c r="D47" s="53">
        <f aca="true" t="shared" si="3" ref="D47:N47">IF(COUNT(D11:D43)=0,"",MAX(D11:D43))</f>
        <v>71.09781296881393</v>
      </c>
      <c r="E47" s="53">
        <f t="shared" si="3"/>
        <v>147.46130016184188</v>
      </c>
      <c r="F47" s="53">
        <f t="shared" si="3"/>
        <v>592.8708630307773</v>
      </c>
      <c r="G47" s="53">
        <f t="shared" si="3"/>
        <v>17593.687288803485</v>
      </c>
      <c r="H47" s="53">
        <f t="shared" si="3"/>
        <v>738.0278978775452</v>
      </c>
      <c r="I47" s="53">
        <f t="shared" si="3"/>
        <v>20.250590468867014</v>
      </c>
      <c r="J47" s="53">
        <f t="shared" si="3"/>
        <v>2.545128394036821</v>
      </c>
      <c r="K47" s="53">
        <f t="shared" si="3"/>
        <v>0.5919071501325998</v>
      </c>
      <c r="L47" s="53">
        <f t="shared" si="3"/>
        <v>0.159416259186027</v>
      </c>
      <c r="M47" s="53">
        <f t="shared" si="3"/>
        <v>0</v>
      </c>
      <c r="N47" s="53">
        <f t="shared" si="3"/>
        <v>0</v>
      </c>
      <c r="O47" s="53">
        <f>IF(COUNT(C47:N47)=0,"",MAX(C47:N47))</f>
        <v>17593.687288803485</v>
      </c>
      <c r="P47" s="74"/>
      <c r="Q47" s="54"/>
    </row>
    <row r="48" spans="1:17" ht="21.75">
      <c r="A48" s="1"/>
      <c r="B48" s="32" t="s">
        <v>92</v>
      </c>
      <c r="C48" s="53">
        <f>IF(COUNT(C11:C43)=0,"",MIN(C11:C43))</f>
        <v>0.1348386849178637</v>
      </c>
      <c r="D48" s="53">
        <f aca="true" t="shared" si="4" ref="D48:N48">IF(COUNT(D11:D43)=0,"",MIN(D11:D43))</f>
        <v>0.08089691078299056</v>
      </c>
      <c r="E48" s="53">
        <f t="shared" si="4"/>
        <v>0.6355889291209292</v>
      </c>
      <c r="F48" s="53">
        <f t="shared" si="4"/>
        <v>0.159416259186027</v>
      </c>
      <c r="G48" s="53">
        <f t="shared" si="4"/>
        <v>73.47774772919831</v>
      </c>
      <c r="H48" s="53">
        <f t="shared" si="4"/>
        <v>5.909614694413804</v>
      </c>
      <c r="I48" s="53">
        <f t="shared" si="4"/>
        <v>0.9752838447449176</v>
      </c>
      <c r="J48" s="53">
        <f t="shared" si="4"/>
        <v>0.3927840262570697</v>
      </c>
      <c r="K48" s="53">
        <f t="shared" si="4"/>
        <v>0</v>
      </c>
      <c r="L48" s="53">
        <f t="shared" si="4"/>
        <v>0</v>
      </c>
      <c r="M48" s="53">
        <f t="shared" si="4"/>
        <v>0</v>
      </c>
      <c r="N48" s="53">
        <f t="shared" si="4"/>
        <v>0</v>
      </c>
      <c r="O48" s="53">
        <f>IF(COUNT(C48:N48)=0,"",MIN(C48:N48))</f>
        <v>0</v>
      </c>
      <c r="P48" s="74"/>
      <c r="Q48" s="54"/>
    </row>
    <row r="49" spans="1:17" ht="21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Admin_TK</cp:lastModifiedBy>
  <cp:lastPrinted>2023-06-22T03:51:49Z</cp:lastPrinted>
  <dcterms:created xsi:type="dcterms:W3CDTF">2008-07-21T02:11:19Z</dcterms:created>
  <dcterms:modified xsi:type="dcterms:W3CDTF">2023-06-22T03:51:53Z</dcterms:modified>
  <cp:category/>
  <cp:version/>
  <cp:contentType/>
  <cp:contentStatus/>
</cp:coreProperties>
</file>