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Y.3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<sst xmlns="http://schemas.openxmlformats.org/spreadsheetml/2006/main" count="50" uniqueCount="25">
  <si>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</si>
  <si>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</si>
  <si>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</si>
  <si>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</si>
  <si>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</si>
  <si>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</si>
  <si>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</si>
  <si>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</si>
  <si>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</si>
  <si>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</si>
  <si>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</si>
  <si>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</si>
  <si>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</si>
  <si>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</si>
  <si>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</si>
  <si>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</si>
  <si>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</si>
  <si>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</si>
  <si>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</si>
  <si>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</si>
  <si>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</si>
  <si>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</si>
  <si>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</si>
  <si>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</si>
  <si>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Y.38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</si>
</sst>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Y.38 น้ำแม่คำมี อ.หนองม่วงไข่ จ.แพร่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Y.38'!$D$33:$O$33</c:f>
              <c:numCache/>
            </c:numRef>
          </c:xVal>
          <c:yVal>
            <c:numRef>
              <c:f>'Return Y.38'!$D$34:$O$34</c:f>
              <c:numCache/>
            </c:numRef>
          </c:yVal>
          <c:smooth val="0"/>
        </c:ser>
        <c:axId val="415241"/>
        <c:axId val="3737170"/>
      </c:scatterChart>
      <c:valAx>
        <c:axId val="41524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37170"/>
        <c:crossesAt val="100"/>
        <c:crossBetween val="midCat"/>
        <c:dispUnits/>
        <c:majorUnit val="10"/>
      </c:valAx>
      <c:valAx>
        <c:axId val="3737170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52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6" sqref="V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24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23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170.483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23352.39852736842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29.7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152.8149159191223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69.8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364.5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106.07</v>
      </c>
      <c r="C9" s="17"/>
      <c r="D9" s="18"/>
      <c r="E9" s="20"/>
      <c r="F9" s="20"/>
      <c r="U9" s="2" t="s">
        <v>17</v>
      </c>
      <c r="V9" s="21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81.74</v>
      </c>
      <c r="C10" s="17"/>
      <c r="D10" s="18"/>
      <c r="E10" s="22"/>
      <c r="F10" s="23"/>
      <c r="U10" s="2" t="s">
        <v>18</v>
      </c>
      <c r="V10" s="21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500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315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359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23.2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48.7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25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347.75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420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185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132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93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19.18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117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78.02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16">
        <v>95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5"/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6"/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9"/>
      <c r="C34" s="53" t="s">
        <v>2</v>
      </c>
      <c r="D34" s="54">
        <f>ROUND((((-LN(-LN(1-1/D33)))+$B$83*$B$84)/$B$83),2)</f>
        <v>147.9</v>
      </c>
      <c r="E34" s="53">
        <f aca="true" t="shared" si="1" ref="E34:O34">ROUND((((-LN(-LN(1-1/E33)))+$B$83*$B$84)/$B$83),2)</f>
        <v>225</v>
      </c>
      <c r="F34" s="55">
        <f t="shared" si="1"/>
        <v>274.34</v>
      </c>
      <c r="G34" s="55">
        <f t="shared" si="1"/>
        <v>310.87</v>
      </c>
      <c r="H34" s="55">
        <f t="shared" si="1"/>
        <v>339.92</v>
      </c>
      <c r="I34" s="55">
        <f t="shared" si="1"/>
        <v>418.77</v>
      </c>
      <c r="J34" s="55">
        <f t="shared" si="1"/>
        <v>522.27</v>
      </c>
      <c r="K34" s="55">
        <f t="shared" si="1"/>
        <v>555.1</v>
      </c>
      <c r="L34" s="55">
        <f t="shared" si="1"/>
        <v>656.23</v>
      </c>
      <c r="M34" s="55">
        <f t="shared" si="1"/>
        <v>756.63</v>
      </c>
      <c r="N34" s="55">
        <f t="shared" si="1"/>
        <v>856.65</v>
      </c>
      <c r="O34" s="55">
        <f t="shared" si="1"/>
        <v>988.61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6"/>
      <c r="C35" s="56"/>
      <c r="D35" s="56"/>
      <c r="E35" s="1"/>
      <c r="F35" s="2"/>
      <c r="S35" s="26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9"/>
      <c r="C37" s="49"/>
      <c r="D37" s="49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.75">
      <c r="A39" s="26"/>
      <c r="B39" s="49"/>
      <c r="C39" s="49"/>
      <c r="D39" s="49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9"/>
      <c r="C41" s="49"/>
      <c r="D41" s="49"/>
      <c r="E41" s="23"/>
      <c r="G41" s="63" t="s">
        <v>21</v>
      </c>
      <c r="I41" s="26">
        <v>2542</v>
      </c>
      <c r="J41" s="25">
        <v>29.7</v>
      </c>
      <c r="K41" s="26"/>
      <c r="S41" s="26"/>
      <c r="Y41" s="6"/>
      <c r="Z41" s="6"/>
      <c r="AA41" s="6"/>
      <c r="AB41" s="6"/>
    </row>
    <row r="42" spans="1:28" ht="21.75">
      <c r="A42" s="24"/>
      <c r="B42" s="56"/>
      <c r="C42" s="56"/>
      <c r="D42" s="56"/>
      <c r="E42" s="1"/>
      <c r="I42" s="26">
        <v>2543</v>
      </c>
      <c r="J42" s="25">
        <v>69.8</v>
      </c>
      <c r="K42" s="26"/>
      <c r="S42" s="26"/>
      <c r="Y42" s="6"/>
      <c r="Z42" s="6"/>
      <c r="AA42" s="6"/>
      <c r="AB42" s="6"/>
    </row>
    <row r="43" spans="1:28" ht="21.75">
      <c r="A43" s="24"/>
      <c r="B43" s="64"/>
      <c r="C43" s="64"/>
      <c r="D43" s="64"/>
      <c r="E43" s="1"/>
      <c r="I43" s="26">
        <v>2544</v>
      </c>
      <c r="J43" s="25">
        <v>364.5</v>
      </c>
      <c r="K43" s="26"/>
      <c r="S43" s="26"/>
      <c r="Y43" s="6"/>
      <c r="Z43" s="6"/>
      <c r="AA43" s="6"/>
      <c r="AB43" s="6"/>
    </row>
    <row r="44" spans="1:28" ht="21.75">
      <c r="A44" s="24"/>
      <c r="B44" s="56"/>
      <c r="C44" s="56"/>
      <c r="D44" s="56"/>
      <c r="E44" s="1"/>
      <c r="I44" s="26">
        <v>2545</v>
      </c>
      <c r="J44" s="25">
        <v>106.07</v>
      </c>
      <c r="K44" s="26"/>
      <c r="S44" s="26"/>
      <c r="Y44" s="6"/>
      <c r="Z44" s="6"/>
      <c r="AA44" s="6"/>
      <c r="AB44" s="6"/>
    </row>
    <row r="45" spans="1:28" ht="21.75">
      <c r="A45" s="24"/>
      <c r="B45" s="56"/>
      <c r="C45" s="56"/>
      <c r="D45" s="56"/>
      <c r="E45" s="65"/>
      <c r="I45" s="26">
        <v>2546</v>
      </c>
      <c r="J45" s="25">
        <v>81.74</v>
      </c>
      <c r="K45" s="26"/>
      <c r="S45" s="26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6">
        <v>2547</v>
      </c>
      <c r="J46" s="25">
        <v>500</v>
      </c>
      <c r="K46" s="26"/>
      <c r="S46" s="26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6">
        <v>2548</v>
      </c>
      <c r="J47" s="25">
        <v>315</v>
      </c>
      <c r="K47" s="26"/>
      <c r="S47" s="26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6">
        <v>2549</v>
      </c>
      <c r="J48" s="25">
        <v>359</v>
      </c>
      <c r="K48" s="26"/>
      <c r="S48" s="26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26">
        <v>2550</v>
      </c>
      <c r="J49" s="25">
        <v>23.2</v>
      </c>
      <c r="K49" s="26"/>
      <c r="S49" s="26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6">
        <v>2551</v>
      </c>
      <c r="J50" s="25">
        <v>48.7</v>
      </c>
      <c r="K50" s="26"/>
      <c r="S50" s="26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6">
        <v>2552</v>
      </c>
      <c r="J51" s="25">
        <v>25</v>
      </c>
      <c r="K51" s="26"/>
      <c r="S51" s="26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26">
        <v>2553</v>
      </c>
      <c r="J52" s="25">
        <v>347.75</v>
      </c>
      <c r="K52" s="26"/>
      <c r="S52" s="26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26">
        <v>2554</v>
      </c>
      <c r="J53" s="25">
        <v>420</v>
      </c>
      <c r="K53" s="26"/>
      <c r="S53" s="26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68">
        <v>2555</v>
      </c>
      <c r="J54" s="25">
        <v>185</v>
      </c>
      <c r="K54" s="26"/>
      <c r="S54" s="26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26">
        <v>2556</v>
      </c>
      <c r="J55" s="25">
        <v>132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2557</v>
      </c>
      <c r="J56" s="25">
        <v>93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68">
        <v>2558</v>
      </c>
      <c r="J57" s="25">
        <v>19.18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2559</v>
      </c>
      <c r="J58" s="25">
        <v>117</v>
      </c>
      <c r="K58" s="26"/>
      <c r="S58" s="26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2560</v>
      </c>
      <c r="J59" s="25">
        <v>78.02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8">
        <v>2561</v>
      </c>
      <c r="J60" s="25">
        <v>95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5"/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0"/>
      <c r="C63" s="70"/>
      <c r="D63" s="70"/>
      <c r="E63" s="70"/>
      <c r="F63" s="70"/>
      <c r="G63" s="7"/>
      <c r="H63" s="7"/>
      <c r="I63" s="71"/>
      <c r="J63" s="79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2"/>
      <c r="C64" s="72"/>
      <c r="D64" s="72"/>
      <c r="E64" s="72"/>
      <c r="F64" s="72"/>
      <c r="G64" s="57"/>
      <c r="H64" s="57"/>
      <c r="I64" s="73"/>
      <c r="J64" s="74"/>
      <c r="K64" s="75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6">
        <f>IF($A$79&gt;=6,VLOOKUP($F$78,$X$3:$AC$38,$A$79-4),VLOOKUP($A$78,$X$3:$AC$38,$A$79+1))</f>
        <v>0.523552</v>
      </c>
      <c r="C80" s="76"/>
      <c r="D80" s="76"/>
      <c r="E80" s="76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6">
        <f>IF($A$79&gt;=6,VLOOKUP($F$78,$Y$58:$AD$97,$A$79-4),VLOOKUP($A$78,$Y$58:$AD$97,$A$79+1))</f>
        <v>1.062822</v>
      </c>
      <c r="C81" s="76"/>
      <c r="D81" s="76"/>
      <c r="E81" s="76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7">
        <f>B81/V6</f>
        <v>0.006954962436798389</v>
      </c>
      <c r="C83" s="77"/>
      <c r="D83" s="77"/>
      <c r="E83" s="77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8">
        <f>V4-(B80/B83)</f>
        <v>95.20552657614509</v>
      </c>
      <c r="C84" s="77"/>
      <c r="D84" s="77"/>
      <c r="E84" s="77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8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8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2009-08-12T07:03:35Z</cp:lastPrinted>
  <dcterms:created xsi:type="dcterms:W3CDTF">2001-08-27T04:05:15Z</dcterms:created>
  <dcterms:modified xsi:type="dcterms:W3CDTF">2019-06-14T08:02:47Z</dcterms:modified>
  <cp:category/>
  <cp:version/>
  <cp:contentType/>
  <cp:contentStatus/>
</cp:coreProperties>
</file>