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ยม\"/>
    </mc:Choice>
  </mc:AlternateContent>
  <xr:revisionPtr revIDLastSave="0" documentId="13_ncr:40009_{E31DCA07-E4B9-4A2D-8231-F779A804FF97}" xr6:coauthVersionLast="47" xr6:coauthVersionMax="47" xr10:uidLastSave="{00000000-0000-0000-0000-000000000000}"/>
  <bookViews>
    <workbookView xWindow="-120" yWindow="-120" windowWidth="29040" windowHeight="15840"/>
  </bookViews>
  <sheets>
    <sheet name="กราฟ-Y.38" sheetId="4" r:id="rId1"/>
    <sheet name="ปริมาณน้ำสูงสุด" sheetId="5" r:id="rId2"/>
    <sheet name="ปริมาณน้ำต่ำสุด" sheetId="6" r:id="rId3"/>
    <sheet name="Data Y.38" sheetId="3" r:id="rId4"/>
  </sheets>
  <externalReferences>
    <externalReference r:id="rId5"/>
  </externalReferences>
  <definedNames>
    <definedName name="Print_Area_MI">#REF!</definedName>
  </definedNames>
  <calcPr calcId="191029" iterate="1" iterateCount="1"/>
</workbook>
</file>

<file path=xl/calcChain.xml><?xml version="1.0" encoding="utf-8"?>
<calcChain xmlns="http://schemas.openxmlformats.org/spreadsheetml/2006/main">
  <c r="O31" i="3" l="1"/>
  <c r="B9" i="3"/>
  <c r="E9" i="3"/>
  <c r="H9" i="3"/>
  <c r="K9" i="3"/>
  <c r="B10" i="3"/>
  <c r="E10" i="3"/>
  <c r="H10" i="3"/>
  <c r="K10" i="3"/>
  <c r="B11" i="3"/>
  <c r="E11" i="3"/>
  <c r="H11" i="3"/>
  <c r="K11" i="3"/>
  <c r="B12" i="3"/>
  <c r="E12" i="3"/>
  <c r="H12" i="3"/>
  <c r="K12" i="3"/>
  <c r="B13" i="3"/>
  <c r="E13" i="3"/>
  <c r="H13" i="3"/>
  <c r="K13" i="3"/>
  <c r="B14" i="3"/>
  <c r="E14" i="3"/>
  <c r="H14" i="3"/>
  <c r="K14" i="3"/>
  <c r="B16" i="3"/>
  <c r="E16" i="3"/>
  <c r="H16" i="3"/>
  <c r="K16" i="3"/>
  <c r="B17" i="3"/>
  <c r="H17" i="3"/>
  <c r="O17" i="3"/>
  <c r="O18" i="3"/>
  <c r="O19" i="3"/>
  <c r="O20" i="3"/>
  <c r="O21" i="3"/>
  <c r="O22" i="3"/>
  <c r="O23" i="3"/>
  <c r="O24" i="3"/>
  <c r="O25" i="3"/>
  <c r="O26" i="3"/>
</calcChain>
</file>

<file path=xl/sharedStrings.xml><?xml version="1.0" encoding="utf-8"?>
<sst xmlns="http://schemas.openxmlformats.org/spreadsheetml/2006/main" count="42" uniqueCount="20">
  <si>
    <t xml:space="preserve">       ปริมาณน้ำรายปี</t>
  </si>
  <si>
    <t xml:space="preserve"> </t>
  </si>
  <si>
    <t>สถานี :  Y.38  น้ำแม่คำมี  บ้านแม่คำมีตำหนักธรรม  อ.หนองม่วงไข่  จ.แพร่</t>
  </si>
  <si>
    <t>พื้นที่รับน้ำ  452   ตร.กม.</t>
  </si>
  <si>
    <t>ตลิ่งฝั่งซ้าย  179.78 ม.(ร.ท.ก.) ตลิ่งฝั่งขวา  179.80 ม.(ร.ท.ก.)ท้องน้ำ 171.158 ม.(ร.ท.ก.) ศูนย์เสาระดับน้ำ  170.100 ม.(ร.ท.ก.)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</si>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</sst>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233" formatCode="0.00_)"/>
    <numFmt numFmtId="241" formatCode="d\ \ด\ด\ด"/>
    <numFmt numFmtId="242" formatCode="d\ mmm"/>
    <numFmt numFmtId="245" formatCode="bbbb"/>
  </numFmts>
  <fonts count="36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UPC"/>
      <family val="2"/>
    </font>
    <font>
      <sz val="14"/>
      <name val="AngsanaUPC"/>
      <family val="1"/>
      <charset val="222"/>
    </font>
    <font>
      <b/>
      <sz val="22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</font>
    <font>
      <b/>
      <sz val="12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4"/>
      <name val="AngsanaUPC"/>
      <family val="1"/>
      <charset val="222"/>
    </font>
    <font>
      <sz val="16.75"/>
      <name val="TH SarabunPSK"/>
      <family val="2"/>
    </font>
    <font>
      <sz val="17.25"/>
      <name val="TH SarabunPSK"/>
      <family val="2"/>
    </font>
    <font>
      <sz val="16.75"/>
      <name val="TH SarabunPSK"/>
      <family val="2"/>
    </font>
    <font>
      <sz val="16.5"/>
      <name val="TH SarabunPSK"/>
      <family val="2"/>
    </font>
    <font>
      <sz val="16.5"/>
      <name val="TH SarabunPSK"/>
      <family val="2"/>
    </font>
    <font>
      <sz val="16.75"/>
      <name val="TH SarabunPSK"/>
      <family val="2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233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09">
    <xf numFmtId="233" fontId="0" fillId="0" borderId="0" xfId="0"/>
    <xf numFmtId="0" fontId="20" fillId="0" borderId="0" xfId="26" applyFont="1"/>
    <xf numFmtId="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241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241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241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241" fontId="20" fillId="0" borderId="0" xfId="26" applyNumberFormat="1" applyFont="1"/>
    <xf numFmtId="2" fontId="22" fillId="0" borderId="0" xfId="26" applyNumberFormat="1" applyFont="1"/>
    <xf numFmtId="245" fontId="23" fillId="0" borderId="0" xfId="26" applyNumberFormat="1" applyFont="1" applyBorder="1"/>
    <xf numFmtId="2" fontId="23" fillId="0" borderId="0" xfId="26" applyNumberFormat="1" applyFont="1" applyBorder="1" applyAlignment="1">
      <alignment horizontal="right"/>
    </xf>
    <xf numFmtId="2" fontId="22" fillId="0" borderId="0" xfId="26" applyNumberFormat="1" applyFont="1" applyBorder="1" applyAlignment="1"/>
    <xf numFmtId="2" fontId="22" fillId="0" borderId="0" xfId="26" applyNumberFormat="1" applyFont="1" applyBorder="1" applyAlignment="1">
      <alignment horizontal="centerContinuous"/>
    </xf>
    <xf numFmtId="2" fontId="24" fillId="0" borderId="0" xfId="26" applyNumberFormat="1" applyFont="1" applyBorder="1" applyAlignment="1">
      <alignment horizontal="center"/>
    </xf>
    <xf numFmtId="2" fontId="24" fillId="0" borderId="0" xfId="26" applyNumberFormat="1" applyFont="1" applyBorder="1"/>
    <xf numFmtId="0" fontId="23" fillId="0" borderId="10" xfId="26" applyFont="1" applyBorder="1"/>
    <xf numFmtId="2" fontId="23" fillId="0" borderId="21" xfId="26" applyNumberFormat="1" applyFont="1" applyBorder="1" applyAlignment="1">
      <alignment horizontal="right"/>
    </xf>
    <xf numFmtId="2" fontId="23" fillId="0" borderId="22" xfId="26" applyNumberFormat="1" applyFont="1" applyBorder="1" applyAlignment="1">
      <alignment horizontal="right"/>
    </xf>
    <xf numFmtId="242" fontId="23" fillId="0" borderId="23" xfId="26" applyNumberFormat="1" applyFont="1" applyBorder="1" applyAlignment="1">
      <alignment horizontal="right"/>
    </xf>
    <xf numFmtId="2" fontId="23" fillId="0" borderId="24" xfId="26" applyNumberFormat="1" applyFont="1" applyBorder="1" applyAlignment="1">
      <alignment horizontal="right"/>
    </xf>
    <xf numFmtId="2" fontId="23" fillId="0" borderId="25" xfId="26" applyNumberFormat="1" applyFont="1" applyBorder="1" applyAlignment="1">
      <alignment horizontal="right"/>
    </xf>
    <xf numFmtId="242" fontId="23" fillId="0" borderId="26" xfId="26" applyNumberFormat="1" applyFont="1" applyBorder="1" applyAlignment="1">
      <alignment horizontal="right"/>
    </xf>
    <xf numFmtId="2" fontId="23" fillId="0" borderId="27" xfId="26" applyNumberFormat="1" applyFont="1" applyBorder="1" applyAlignment="1">
      <alignment horizontal="right"/>
    </xf>
    <xf numFmtId="0" fontId="23" fillId="0" borderId="16" xfId="26" applyFont="1" applyBorder="1"/>
    <xf numFmtId="2" fontId="23" fillId="0" borderId="28" xfId="26" applyNumberFormat="1" applyFont="1" applyBorder="1" applyAlignment="1">
      <alignment horizontal="right"/>
    </xf>
    <xf numFmtId="242" fontId="23" fillId="0" borderId="27" xfId="26" applyNumberFormat="1" applyFont="1" applyBorder="1" applyAlignment="1">
      <alignment horizontal="right"/>
    </xf>
    <xf numFmtId="0" fontId="20" fillId="0" borderId="16" xfId="26" applyFont="1" applyBorder="1"/>
    <xf numFmtId="2" fontId="23" fillId="0" borderId="22" xfId="26" applyNumberFormat="1" applyFont="1" applyFill="1" applyBorder="1" applyAlignment="1">
      <alignment horizontal="right"/>
    </xf>
    <xf numFmtId="2" fontId="23" fillId="0" borderId="27" xfId="26" applyNumberFormat="1" applyFont="1" applyBorder="1"/>
    <xf numFmtId="242" fontId="23" fillId="0" borderId="27" xfId="26" applyNumberFormat="1" applyFont="1" applyBorder="1"/>
    <xf numFmtId="2" fontId="23" fillId="18" borderId="21" xfId="26" applyNumberFormat="1" applyFont="1" applyFill="1" applyBorder="1" applyAlignment="1">
      <alignment horizontal="right"/>
    </xf>
    <xf numFmtId="2" fontId="23" fillId="18" borderId="22" xfId="26" applyNumberFormat="1" applyFont="1" applyFill="1" applyBorder="1" applyAlignment="1">
      <alignment horizontal="right"/>
    </xf>
    <xf numFmtId="2" fontId="25" fillId="0" borderId="0" xfId="26" applyNumberFormat="1" applyFont="1"/>
    <xf numFmtId="0" fontId="20" fillId="0" borderId="0" xfId="26" applyFont="1" applyBorder="1"/>
    <xf numFmtId="242" fontId="23" fillId="0" borderId="0" xfId="26" applyNumberFormat="1" applyFont="1" applyAlignment="1">
      <alignment horizontal="right"/>
    </xf>
    <xf numFmtId="0" fontId="23" fillId="0" borderId="21" xfId="26" applyFont="1" applyBorder="1" applyAlignment="1">
      <alignment horizontal="right"/>
    </xf>
    <xf numFmtId="2" fontId="20" fillId="0" borderId="0" xfId="26" applyNumberFormat="1" applyFont="1" applyBorder="1"/>
    <xf numFmtId="2" fontId="20" fillId="0" borderId="21" xfId="26" applyNumberFormat="1" applyFont="1" applyBorder="1"/>
    <xf numFmtId="2" fontId="20" fillId="0" borderId="22" xfId="26" applyNumberFormat="1" applyFont="1" applyBorder="1"/>
    <xf numFmtId="241" fontId="26" fillId="0" borderId="23" xfId="26" applyNumberFormat="1" applyFont="1" applyBorder="1"/>
    <xf numFmtId="2" fontId="20" fillId="0" borderId="28" xfId="26" applyNumberFormat="1" applyFont="1" applyBorder="1"/>
    <xf numFmtId="241" fontId="20" fillId="0" borderId="27" xfId="26" applyNumberFormat="1" applyFont="1" applyBorder="1"/>
    <xf numFmtId="0" fontId="20" fillId="0" borderId="21" xfId="26" applyFont="1" applyBorder="1"/>
    <xf numFmtId="242" fontId="20" fillId="0" borderId="23" xfId="26" applyNumberFormat="1" applyFont="1" applyBorder="1"/>
    <xf numFmtId="242" fontId="20" fillId="0" borderId="27" xfId="26" applyNumberFormat="1" applyFont="1" applyBorder="1"/>
    <xf numFmtId="2" fontId="20" fillId="0" borderId="27" xfId="26" applyNumberFormat="1" applyFont="1" applyBorder="1"/>
    <xf numFmtId="0" fontId="20" fillId="0" borderId="19" xfId="26" applyFont="1" applyBorder="1"/>
    <xf numFmtId="2" fontId="20" fillId="0" borderId="29" xfId="26" applyNumberFormat="1" applyFont="1" applyBorder="1"/>
    <xf numFmtId="2" fontId="20" fillId="0" borderId="30" xfId="26" applyNumberFormat="1" applyFont="1" applyBorder="1"/>
    <xf numFmtId="241" fontId="20" fillId="0" borderId="31" xfId="26" applyNumberFormat="1" applyFont="1" applyBorder="1"/>
    <xf numFmtId="2" fontId="20" fillId="0" borderId="32" xfId="26" applyNumberFormat="1" applyFont="1" applyBorder="1"/>
    <xf numFmtId="241" fontId="20" fillId="0" borderId="33" xfId="26" applyNumberFormat="1" applyFont="1" applyBorder="1"/>
    <xf numFmtId="0" fontId="20" fillId="0" borderId="29" xfId="26" applyFont="1" applyBorder="1"/>
    <xf numFmtId="242" fontId="20" fillId="0" borderId="31" xfId="26" applyNumberFormat="1" applyFont="1" applyBorder="1"/>
    <xf numFmtId="242" fontId="20" fillId="0" borderId="33" xfId="26" applyNumberFormat="1" applyFont="1" applyBorder="1"/>
    <xf numFmtId="2" fontId="20" fillId="0" borderId="33" xfId="26" applyNumberFormat="1" applyFont="1" applyBorder="1"/>
    <xf numFmtId="242" fontId="23" fillId="0" borderId="0" xfId="26" applyNumberFormat="1" applyFont="1" applyBorder="1" applyAlignment="1">
      <alignment horizontal="right"/>
    </xf>
    <xf numFmtId="0" fontId="33" fillId="0" borderId="0" xfId="26" applyFont="1" applyAlignment="1">
      <alignment horizontal="left"/>
    </xf>
    <xf numFmtId="2" fontId="34" fillId="0" borderId="0" xfId="26" applyNumberFormat="1" applyFont="1"/>
    <xf numFmtId="241" fontId="34" fillId="0" borderId="0" xfId="26" applyNumberFormat="1" applyFont="1" applyAlignment="1">
      <alignment horizontal="right"/>
    </xf>
    <xf numFmtId="0" fontId="34" fillId="0" borderId="0" xfId="26" applyFont="1"/>
    <xf numFmtId="241" fontId="34" fillId="0" borderId="0" xfId="26" applyNumberFormat="1" applyFont="1"/>
    <xf numFmtId="2" fontId="34" fillId="0" borderId="0" xfId="26" applyNumberFormat="1" applyFont="1" applyAlignment="1">
      <alignment horizontal="right"/>
    </xf>
    <xf numFmtId="241" fontId="33" fillId="0" borderId="0" xfId="26" applyNumberFormat="1" applyFont="1" applyAlignment="1">
      <alignment horizontal="center"/>
    </xf>
    <xf numFmtId="0" fontId="34" fillId="0" borderId="0" xfId="26" applyFont="1" applyAlignment="1">
      <alignment horizontal="left"/>
    </xf>
    <xf numFmtId="2" fontId="34" fillId="0" borderId="0" xfId="26" applyNumberFormat="1" applyFont="1" applyAlignment="1">
      <alignment horizontal="left"/>
    </xf>
    <xf numFmtId="2" fontId="34" fillId="0" borderId="0" xfId="26" applyNumberFormat="1" applyFont="1" applyAlignment="1">
      <alignment horizontal="center"/>
    </xf>
    <xf numFmtId="241" fontId="34" fillId="0" borderId="0" xfId="26" applyNumberFormat="1" applyFont="1" applyAlignment="1">
      <alignment horizontal="center"/>
    </xf>
    <xf numFmtId="0" fontId="34" fillId="0" borderId="10" xfId="26" applyFont="1" applyBorder="1" applyAlignment="1">
      <alignment horizontal="center"/>
    </xf>
    <xf numFmtId="2" fontId="34" fillId="0" borderId="11" xfId="26" applyNumberFormat="1" applyFont="1" applyBorder="1" applyAlignment="1">
      <alignment horizontal="centerContinuous"/>
    </xf>
    <xf numFmtId="0" fontId="34" fillId="0" borderId="11" xfId="26" applyFont="1" applyBorder="1" applyAlignment="1">
      <alignment horizontal="centerContinuous"/>
    </xf>
    <xf numFmtId="241" fontId="35" fillId="0" borderId="11" xfId="26" applyNumberFormat="1" applyFont="1" applyBorder="1" applyAlignment="1">
      <alignment horizontal="centerContinuous"/>
    </xf>
    <xf numFmtId="2" fontId="35" fillId="0" borderId="11" xfId="26" applyNumberFormat="1" applyFont="1" applyBorder="1" applyAlignment="1">
      <alignment horizontal="centerContinuous"/>
    </xf>
    <xf numFmtId="241" fontId="35" fillId="0" borderId="12" xfId="26" applyNumberFormat="1" applyFont="1" applyBorder="1" applyAlignment="1">
      <alignment horizontal="centerContinuous"/>
    </xf>
    <xf numFmtId="241" fontId="34" fillId="0" borderId="12" xfId="26" applyNumberFormat="1" applyFont="1" applyBorder="1" applyAlignment="1">
      <alignment horizontal="centerContinuous"/>
    </xf>
    <xf numFmtId="241" fontId="34" fillId="0" borderId="11" xfId="26" applyNumberFormat="1" applyFont="1" applyBorder="1" applyAlignment="1">
      <alignment horizontal="centerContinuous"/>
    </xf>
    <xf numFmtId="241" fontId="35" fillId="0" borderId="13" xfId="26" applyNumberFormat="1" applyFont="1" applyBorder="1" applyAlignment="1">
      <alignment horizontal="centerContinuous"/>
    </xf>
    <xf numFmtId="2" fontId="34" fillId="0" borderId="14" xfId="26" applyNumberFormat="1" applyFont="1" applyBorder="1" applyAlignment="1">
      <alignment horizontal="centerContinuous"/>
    </xf>
    <xf numFmtId="2" fontId="34" fillId="0" borderId="15" xfId="26" applyNumberFormat="1" applyFont="1" applyBorder="1" applyAlignment="1">
      <alignment horizontal="centerContinuous"/>
    </xf>
    <xf numFmtId="0" fontId="34" fillId="0" borderId="16" xfId="26" applyFont="1" applyBorder="1" applyAlignment="1">
      <alignment horizontal="center"/>
    </xf>
    <xf numFmtId="2" fontId="34" fillId="0" borderId="17" xfId="26" applyNumberFormat="1" applyFont="1" applyBorder="1" applyAlignment="1">
      <alignment horizontal="centerContinuous"/>
    </xf>
    <xf numFmtId="0" fontId="34" fillId="0" borderId="18" xfId="26" applyFont="1" applyBorder="1" applyAlignment="1">
      <alignment horizontal="centerContinuous"/>
    </xf>
    <xf numFmtId="241" fontId="34" fillId="0" borderId="17" xfId="26" applyNumberFormat="1" applyFont="1" applyBorder="1" applyAlignment="1">
      <alignment horizontal="centerContinuous"/>
    </xf>
    <xf numFmtId="0" fontId="34" fillId="0" borderId="17" xfId="26" applyFont="1" applyBorder="1" applyAlignment="1">
      <alignment horizontal="centerContinuous"/>
    </xf>
    <xf numFmtId="241" fontId="34" fillId="0" borderId="19" xfId="26" applyNumberFormat="1" applyFont="1" applyBorder="1" applyAlignment="1">
      <alignment horizontal="centerContinuous"/>
    </xf>
    <xf numFmtId="2" fontId="34" fillId="0" borderId="18" xfId="26" applyNumberFormat="1" applyFont="1" applyBorder="1" applyAlignment="1">
      <alignment horizontal="center"/>
    </xf>
    <xf numFmtId="2" fontId="34" fillId="0" borderId="17" xfId="26" applyNumberFormat="1" applyFont="1" applyBorder="1" applyAlignment="1">
      <alignment horizontal="center"/>
    </xf>
    <xf numFmtId="2" fontId="34" fillId="0" borderId="16" xfId="26" applyNumberFormat="1" applyFont="1" applyBorder="1" applyAlignment="1">
      <alignment horizontal="center"/>
    </xf>
    <xf numFmtId="2" fontId="35" fillId="0" borderId="20" xfId="26" applyNumberFormat="1" applyFont="1" applyBorder="1"/>
    <xf numFmtId="241" fontId="35" fillId="0" borderId="20" xfId="26" applyNumberFormat="1" applyFont="1" applyBorder="1" applyAlignment="1">
      <alignment horizontal="center"/>
    </xf>
    <xf numFmtId="2" fontId="35" fillId="0" borderId="20" xfId="26" applyNumberFormat="1" applyFont="1" applyBorder="1" applyAlignment="1">
      <alignment horizontal="left"/>
    </xf>
    <xf numFmtId="2" fontId="35" fillId="0" borderId="20" xfId="26" applyNumberFormat="1" applyFont="1" applyBorder="1" applyAlignment="1">
      <alignment horizontal="center"/>
    </xf>
    <xf numFmtId="241" fontId="35" fillId="0" borderId="16" xfId="26" applyNumberFormat="1" applyFont="1" applyBorder="1" applyAlignment="1">
      <alignment horizontal="center"/>
    </xf>
    <xf numFmtId="0" fontId="34" fillId="0" borderId="19" xfId="26" applyFont="1" applyBorder="1"/>
    <xf numFmtId="2" fontId="35" fillId="0" borderId="17" xfId="26" applyNumberFormat="1" applyFont="1" applyBorder="1"/>
    <xf numFmtId="2" fontId="35" fillId="0" borderId="17" xfId="26" applyNumberFormat="1" applyFont="1" applyBorder="1" applyAlignment="1">
      <alignment horizontal="center"/>
    </xf>
    <xf numFmtId="241" fontId="35" fillId="0" borderId="17" xfId="26" applyNumberFormat="1" applyFont="1" applyBorder="1" applyAlignment="1">
      <alignment horizontal="right"/>
    </xf>
    <xf numFmtId="241" fontId="35" fillId="0" borderId="17" xfId="26" applyNumberFormat="1" applyFont="1" applyBorder="1" applyAlignment="1">
      <alignment horizontal="center"/>
    </xf>
    <xf numFmtId="241" fontId="35" fillId="0" borderId="19" xfId="26" applyNumberFormat="1" applyFont="1" applyBorder="1"/>
    <xf numFmtId="2" fontId="23" fillId="0" borderId="21" xfId="0" applyNumberFormat="1" applyFont="1" applyBorder="1" applyAlignment="1">
      <alignment horizontal="right"/>
    </xf>
    <xf numFmtId="2" fontId="23" fillId="0" borderId="22" xfId="0" applyNumberFormat="1" applyFont="1" applyBorder="1" applyAlignment="1">
      <alignment horizontal="right"/>
    </xf>
    <xf numFmtId="242" fontId="23" fillId="0" borderId="27" xfId="0" applyNumberFormat="1" applyFont="1" applyBorder="1" applyAlignment="1">
      <alignment horizontal="right"/>
    </xf>
    <xf numFmtId="2" fontId="23" fillId="0" borderId="28" xfId="0" applyNumberFormat="1" applyFont="1" applyBorder="1" applyAlignment="1">
      <alignment horizontal="right"/>
    </xf>
    <xf numFmtId="242" fontId="23" fillId="0" borderId="23" xfId="0" applyNumberFormat="1" applyFont="1" applyBorder="1" applyAlignment="1">
      <alignment horizontal="right"/>
    </xf>
    <xf numFmtId="2" fontId="23" fillId="0" borderId="27" xfId="0" applyNumberFormat="1" applyFont="1" applyBorder="1" applyAlignment="1">
      <alignment horizontal="right"/>
    </xf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H41Y38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Y.38 </a:t>
            </a:r>
            <a:r>
              <a:rPr lang="th-TH"/>
              <a:t>น้ำแม่คำมี บ้านแม่คำมีฯ อ.หนองม่วงไข่ จ.แพร่</a:t>
            </a:r>
          </a:p>
        </c:rich>
      </c:tx>
      <c:layout>
        <c:manualLayout>
          <c:xMode val="edge"/>
          <c:yMode val="edge"/>
          <c:x val="0.25860155382907879"/>
          <c:y val="2.6101141924959218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542730299667037"/>
          <c:y val="0.24469820554649266"/>
          <c:w val="0.76803551609322973"/>
          <c:h val="0.5856443719412723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14-4C54-944D-8E711ADFA8DC}"/>
                </c:ext>
              </c:extLst>
            </c:dLbl>
            <c:dLbl>
              <c:idx val="20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14-4C54-944D-8E711ADFA8DC}"/>
                </c:ext>
              </c:extLst>
            </c:dLbl>
            <c:dLbl>
              <c:idx val="21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4-4C54-944D-8E711ADFA8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Y.38'!$A$9:$A$32</c:f>
              <c:numCache>
                <c:formatCode>General</c:formatCode>
                <c:ptCount val="24"/>
                <c:pt idx="0">
                  <c:v>2542</c:v>
                </c:pt>
                <c:pt idx="1">
                  <c:v>2543</c:v>
                </c:pt>
                <c:pt idx="2">
                  <c:v>2544</c:v>
                </c:pt>
                <c:pt idx="3">
                  <c:v>2545</c:v>
                </c:pt>
                <c:pt idx="4">
                  <c:v>2546</c:v>
                </c:pt>
                <c:pt idx="5">
                  <c:v>2547</c:v>
                </c:pt>
                <c:pt idx="6">
                  <c:v>2548</c:v>
                </c:pt>
                <c:pt idx="7">
                  <c:v>2549</c:v>
                </c:pt>
                <c:pt idx="8">
                  <c:v>2550</c:v>
                </c:pt>
                <c:pt idx="9">
                  <c:v>2551</c:v>
                </c:pt>
                <c:pt idx="10">
                  <c:v>2552</c:v>
                </c:pt>
                <c:pt idx="11">
                  <c:v>2553</c:v>
                </c:pt>
                <c:pt idx="12">
                  <c:v>2554</c:v>
                </c:pt>
                <c:pt idx="13">
                  <c:v>2555</c:v>
                </c:pt>
                <c:pt idx="14">
                  <c:v>2556</c:v>
                </c:pt>
                <c:pt idx="15">
                  <c:v>2557</c:v>
                </c:pt>
                <c:pt idx="16">
                  <c:v>2558</c:v>
                </c:pt>
                <c:pt idx="17">
                  <c:v>2559</c:v>
                </c:pt>
                <c:pt idx="18">
                  <c:v>2560</c:v>
                </c:pt>
                <c:pt idx="19">
                  <c:v>2561</c:v>
                </c:pt>
                <c:pt idx="20">
                  <c:v>2562</c:v>
                </c:pt>
                <c:pt idx="21">
                  <c:v>2563</c:v>
                </c:pt>
                <c:pt idx="22">
                  <c:v>2564</c:v>
                </c:pt>
                <c:pt idx="23">
                  <c:v>2565</c:v>
                </c:pt>
              </c:numCache>
            </c:numRef>
          </c:cat>
          <c:val>
            <c:numRef>
              <c:f>'Data Y.38'!$Q$9:$Q$32</c:f>
              <c:numCache>
                <c:formatCode>0.00</c:formatCode>
                <c:ptCount val="24"/>
                <c:pt idx="0">
                  <c:v>3.03</c:v>
                </c:pt>
                <c:pt idx="1">
                  <c:v>4.1399999999999997</c:v>
                </c:pt>
                <c:pt idx="2">
                  <c:v>6.5</c:v>
                </c:pt>
                <c:pt idx="3">
                  <c:v>4.49</c:v>
                </c:pt>
                <c:pt idx="4">
                  <c:v>4.0599999999999996</c:v>
                </c:pt>
                <c:pt idx="5">
                  <c:v>7.7</c:v>
                </c:pt>
                <c:pt idx="6">
                  <c:v>6</c:v>
                </c:pt>
                <c:pt idx="7">
                  <c:v>6.3600000000000136</c:v>
                </c:pt>
                <c:pt idx="8">
                  <c:v>2.8000000000000114</c:v>
                </c:pt>
                <c:pt idx="9">
                  <c:v>3.3000000000000114</c:v>
                </c:pt>
                <c:pt idx="10">
                  <c:v>2.7000000000000171</c:v>
                </c:pt>
                <c:pt idx="11">
                  <c:v>6.4000000000000057</c:v>
                </c:pt>
                <c:pt idx="12">
                  <c:v>7.0999999999999943</c:v>
                </c:pt>
                <c:pt idx="13">
                  <c:v>3.5999999999999943</c:v>
                </c:pt>
                <c:pt idx="14">
                  <c:v>3.0999999999999943</c:v>
                </c:pt>
                <c:pt idx="15">
                  <c:v>2.4000000000000057</c:v>
                </c:pt>
                <c:pt idx="16">
                  <c:v>1.7800000000000011</c:v>
                </c:pt>
                <c:pt idx="17">
                  <c:v>3.0699999999999932</c:v>
                </c:pt>
                <c:pt idx="18" formatCode="General">
                  <c:v>2.6800000000000068</c:v>
                </c:pt>
                <c:pt idx="19">
                  <c:v>3.0999999999999943</c:v>
                </c:pt>
                <c:pt idx="20">
                  <c:v>5.4000000000000057</c:v>
                </c:pt>
                <c:pt idx="21" formatCode="General">
                  <c:v>5.9300000000000068</c:v>
                </c:pt>
                <c:pt idx="22" formatCode="General">
                  <c:v>2.6299999999999955</c:v>
                </c:pt>
                <c:pt idx="23" formatCode="General">
                  <c:v>3.6599999999999966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14-4C54-944D-8E711ADFA8DC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Y.38'!$A$9:$A$32</c:f>
              <c:numCache>
                <c:formatCode>General</c:formatCode>
                <c:ptCount val="24"/>
                <c:pt idx="0">
                  <c:v>2542</c:v>
                </c:pt>
                <c:pt idx="1">
                  <c:v>2543</c:v>
                </c:pt>
                <c:pt idx="2">
                  <c:v>2544</c:v>
                </c:pt>
                <c:pt idx="3">
                  <c:v>2545</c:v>
                </c:pt>
                <c:pt idx="4">
                  <c:v>2546</c:v>
                </c:pt>
                <c:pt idx="5">
                  <c:v>2547</c:v>
                </c:pt>
                <c:pt idx="6">
                  <c:v>2548</c:v>
                </c:pt>
                <c:pt idx="7">
                  <c:v>2549</c:v>
                </c:pt>
                <c:pt idx="8">
                  <c:v>2550</c:v>
                </c:pt>
                <c:pt idx="9">
                  <c:v>2551</c:v>
                </c:pt>
                <c:pt idx="10">
                  <c:v>2552</c:v>
                </c:pt>
                <c:pt idx="11">
                  <c:v>2553</c:v>
                </c:pt>
                <c:pt idx="12">
                  <c:v>2554</c:v>
                </c:pt>
                <c:pt idx="13">
                  <c:v>2555</c:v>
                </c:pt>
                <c:pt idx="14">
                  <c:v>2556</c:v>
                </c:pt>
                <c:pt idx="15">
                  <c:v>2557</c:v>
                </c:pt>
                <c:pt idx="16">
                  <c:v>2558</c:v>
                </c:pt>
                <c:pt idx="17">
                  <c:v>2559</c:v>
                </c:pt>
                <c:pt idx="18">
                  <c:v>2560</c:v>
                </c:pt>
                <c:pt idx="19">
                  <c:v>2561</c:v>
                </c:pt>
                <c:pt idx="20">
                  <c:v>2562</c:v>
                </c:pt>
                <c:pt idx="21">
                  <c:v>2563</c:v>
                </c:pt>
                <c:pt idx="22">
                  <c:v>2564</c:v>
                </c:pt>
                <c:pt idx="23">
                  <c:v>2565</c:v>
                </c:pt>
              </c:numCache>
            </c:numRef>
          </c:cat>
          <c:val>
            <c:numRef>
              <c:f>'Data Y.38'!$S$9:$S$32</c:f>
              <c:numCache>
                <c:formatCode>0.00</c:formatCode>
                <c:ptCount val="24"/>
                <c:pt idx="0">
                  <c:v>1.43</c:v>
                </c:pt>
                <c:pt idx="1">
                  <c:v>1.54</c:v>
                </c:pt>
                <c:pt idx="2">
                  <c:v>2</c:v>
                </c:pt>
                <c:pt idx="3">
                  <c:v>2.0299999999999998</c:v>
                </c:pt>
                <c:pt idx="4">
                  <c:v>2</c:v>
                </c:pt>
                <c:pt idx="5">
                  <c:v>1.9300000000000068</c:v>
                </c:pt>
                <c:pt idx="6">
                  <c:v>1.9500000000000171</c:v>
                </c:pt>
                <c:pt idx="7">
                  <c:v>1.9499999999999886</c:v>
                </c:pt>
                <c:pt idx="8">
                  <c:v>1.9499999999999886</c:v>
                </c:pt>
                <c:pt idx="9">
                  <c:v>1.9699999999999989</c:v>
                </c:pt>
                <c:pt idx="10">
                  <c:v>1.7000000000000171</c:v>
                </c:pt>
                <c:pt idx="11">
                  <c:v>1.4000000000000057</c:v>
                </c:pt>
                <c:pt idx="12">
                  <c:v>1.5589999999999975</c:v>
                </c:pt>
                <c:pt idx="13">
                  <c:v>1.5999999999999943</c:v>
                </c:pt>
                <c:pt idx="14">
                  <c:v>0.90000000000000568</c:v>
                </c:pt>
                <c:pt idx="15">
                  <c:v>0.90000000000000568</c:v>
                </c:pt>
                <c:pt idx="16" formatCode="General">
                  <c:v>0.95000000000001705</c:v>
                </c:pt>
                <c:pt idx="17" formatCode="General">
                  <c:v>0.98000000000001819</c:v>
                </c:pt>
                <c:pt idx="18" formatCode="General">
                  <c:v>1</c:v>
                </c:pt>
                <c:pt idx="19" formatCode="General">
                  <c:v>0.59999999999999432</c:v>
                </c:pt>
                <c:pt idx="20" formatCode="General">
                  <c:v>0.5</c:v>
                </c:pt>
                <c:pt idx="21" formatCode="General">
                  <c:v>0.5</c:v>
                </c:pt>
                <c:pt idx="22" formatCode="General">
                  <c:v>0.52000000000001023</c:v>
                </c:pt>
                <c:pt idx="23" formatCode="General">
                  <c:v>0.52000000000001023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14-4C54-944D-8E711ADFA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1651375"/>
        <c:axId val="1"/>
      </c:barChart>
      <c:catAx>
        <c:axId val="1431651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391786903440619"/>
              <c:y val="0.907014681892332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9.9889012208657056E-3"/>
              <c:y val="0.43066884176182707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431651375"/>
        <c:crosses val="autoZero"/>
        <c:crossBetween val="between"/>
        <c:majorUnit val="2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9256381798002"/>
          <c:y val="0.26427406199021208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Y.38 </a:t>
            </a:r>
            <a:r>
              <a:rPr lang="th-TH"/>
              <a:t>น้ำแม่คำมี บ้านแม่คำมีฯ อ.หนองม่วงไข่ จ.แพร่</a:t>
            </a:r>
          </a:p>
        </c:rich>
      </c:tx>
      <c:layout>
        <c:manualLayout>
          <c:xMode val="edge"/>
          <c:yMode val="edge"/>
          <c:x val="0.30196483971044469"/>
          <c:y val="3.2203389830508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89038262668046"/>
          <c:y val="0.24067796610169492"/>
          <c:w val="0.78386763185108588"/>
          <c:h val="0.564406779661016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5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3E-4970-A550-FAA6472FF2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Y.38'!$A$9:$A$32</c:f>
              <c:numCache>
                <c:formatCode>General</c:formatCode>
                <c:ptCount val="24"/>
                <c:pt idx="0">
                  <c:v>2542</c:v>
                </c:pt>
                <c:pt idx="1">
                  <c:v>2543</c:v>
                </c:pt>
                <c:pt idx="2">
                  <c:v>2544</c:v>
                </c:pt>
                <c:pt idx="3">
                  <c:v>2545</c:v>
                </c:pt>
                <c:pt idx="4">
                  <c:v>2546</c:v>
                </c:pt>
                <c:pt idx="5">
                  <c:v>2547</c:v>
                </c:pt>
                <c:pt idx="6">
                  <c:v>2548</c:v>
                </c:pt>
                <c:pt idx="7">
                  <c:v>2549</c:v>
                </c:pt>
                <c:pt idx="8">
                  <c:v>2550</c:v>
                </c:pt>
                <c:pt idx="9">
                  <c:v>2551</c:v>
                </c:pt>
                <c:pt idx="10">
                  <c:v>2552</c:v>
                </c:pt>
                <c:pt idx="11">
                  <c:v>2553</c:v>
                </c:pt>
                <c:pt idx="12">
                  <c:v>2554</c:v>
                </c:pt>
                <c:pt idx="13">
                  <c:v>2555</c:v>
                </c:pt>
                <c:pt idx="14">
                  <c:v>2556</c:v>
                </c:pt>
                <c:pt idx="15">
                  <c:v>2557</c:v>
                </c:pt>
                <c:pt idx="16">
                  <c:v>2558</c:v>
                </c:pt>
                <c:pt idx="17">
                  <c:v>2559</c:v>
                </c:pt>
                <c:pt idx="18">
                  <c:v>2560</c:v>
                </c:pt>
                <c:pt idx="19">
                  <c:v>2561</c:v>
                </c:pt>
                <c:pt idx="20">
                  <c:v>2562</c:v>
                </c:pt>
                <c:pt idx="21">
                  <c:v>2563</c:v>
                </c:pt>
                <c:pt idx="22">
                  <c:v>2564</c:v>
                </c:pt>
                <c:pt idx="23">
                  <c:v>2565</c:v>
                </c:pt>
              </c:numCache>
            </c:numRef>
          </c:cat>
          <c:val>
            <c:numRef>
              <c:f>'Data Y.38'!$C$9:$C$31</c:f>
              <c:numCache>
                <c:formatCode>0.00</c:formatCode>
                <c:ptCount val="23"/>
                <c:pt idx="0">
                  <c:v>29.7</c:v>
                </c:pt>
                <c:pt idx="1">
                  <c:v>69.8</c:v>
                </c:pt>
                <c:pt idx="2">
                  <c:v>364.5</c:v>
                </c:pt>
                <c:pt idx="3">
                  <c:v>106.07</c:v>
                </c:pt>
                <c:pt idx="4">
                  <c:v>81.739999999999995</c:v>
                </c:pt>
                <c:pt idx="5">
                  <c:v>500</c:v>
                </c:pt>
                <c:pt idx="6">
                  <c:v>315</c:v>
                </c:pt>
                <c:pt idx="7">
                  <c:v>359</c:v>
                </c:pt>
                <c:pt idx="8">
                  <c:v>23.2</c:v>
                </c:pt>
                <c:pt idx="9">
                  <c:v>48.7</c:v>
                </c:pt>
                <c:pt idx="10">
                  <c:v>25</c:v>
                </c:pt>
                <c:pt idx="11">
                  <c:v>347.75</c:v>
                </c:pt>
                <c:pt idx="12">
                  <c:v>420</c:v>
                </c:pt>
                <c:pt idx="13">
                  <c:v>185</c:v>
                </c:pt>
                <c:pt idx="14">
                  <c:v>132</c:v>
                </c:pt>
                <c:pt idx="15">
                  <c:v>93</c:v>
                </c:pt>
                <c:pt idx="16">
                  <c:v>19.18</c:v>
                </c:pt>
                <c:pt idx="17">
                  <c:v>117</c:v>
                </c:pt>
                <c:pt idx="18">
                  <c:v>78.02</c:v>
                </c:pt>
                <c:pt idx="19">
                  <c:v>95</c:v>
                </c:pt>
                <c:pt idx="20">
                  <c:v>296.5</c:v>
                </c:pt>
                <c:pt idx="21">
                  <c:v>438.5</c:v>
                </c:pt>
                <c:pt idx="22">
                  <c:v>49.87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3E-4970-A550-FAA6472FF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1648495"/>
        <c:axId val="1"/>
      </c:barChart>
      <c:catAx>
        <c:axId val="1431648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707342295760081"/>
              <c:y val="0.8983050847457627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5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431648495"/>
        <c:crosses val="autoZero"/>
        <c:crossBetween val="between"/>
        <c:majorUnit val="1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Y.38 </a:t>
            </a:r>
            <a:r>
              <a:rPr lang="th-TH"/>
              <a:t>น้ำแม่คำมี บ้านแม่คำมีฯ อ.หนองม่วงไข่ จ.แพร่</a:t>
            </a:r>
          </a:p>
        </c:rich>
      </c:tx>
      <c:layout>
        <c:manualLayout>
          <c:xMode val="edge"/>
          <c:yMode val="edge"/>
          <c:x val="0.30196483971044469"/>
          <c:y val="3.2203389830508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24067796610169492"/>
          <c:w val="0.78800413650465362"/>
          <c:h val="0.564406779661016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Y.38'!$A$9:$A$32</c:f>
              <c:numCache>
                <c:formatCode>General</c:formatCode>
                <c:ptCount val="24"/>
                <c:pt idx="0">
                  <c:v>2542</c:v>
                </c:pt>
                <c:pt idx="1">
                  <c:v>2543</c:v>
                </c:pt>
                <c:pt idx="2">
                  <c:v>2544</c:v>
                </c:pt>
                <c:pt idx="3">
                  <c:v>2545</c:v>
                </c:pt>
                <c:pt idx="4">
                  <c:v>2546</c:v>
                </c:pt>
                <c:pt idx="5">
                  <c:v>2547</c:v>
                </c:pt>
                <c:pt idx="6">
                  <c:v>2548</c:v>
                </c:pt>
                <c:pt idx="7">
                  <c:v>2549</c:v>
                </c:pt>
                <c:pt idx="8">
                  <c:v>2550</c:v>
                </c:pt>
                <c:pt idx="9">
                  <c:v>2551</c:v>
                </c:pt>
                <c:pt idx="10">
                  <c:v>2552</c:v>
                </c:pt>
                <c:pt idx="11">
                  <c:v>2553</c:v>
                </c:pt>
                <c:pt idx="12">
                  <c:v>2554</c:v>
                </c:pt>
                <c:pt idx="13">
                  <c:v>2555</c:v>
                </c:pt>
                <c:pt idx="14">
                  <c:v>2556</c:v>
                </c:pt>
                <c:pt idx="15">
                  <c:v>2557</c:v>
                </c:pt>
                <c:pt idx="16">
                  <c:v>2558</c:v>
                </c:pt>
                <c:pt idx="17">
                  <c:v>2559</c:v>
                </c:pt>
                <c:pt idx="18">
                  <c:v>2560</c:v>
                </c:pt>
                <c:pt idx="19">
                  <c:v>2561</c:v>
                </c:pt>
                <c:pt idx="20">
                  <c:v>2562</c:v>
                </c:pt>
                <c:pt idx="21">
                  <c:v>2563</c:v>
                </c:pt>
                <c:pt idx="22">
                  <c:v>2564</c:v>
                </c:pt>
                <c:pt idx="23">
                  <c:v>2565</c:v>
                </c:pt>
              </c:numCache>
            </c:numRef>
          </c:cat>
          <c:val>
            <c:numRef>
              <c:f>'Data Y.38'!$I$9:$I$31</c:f>
              <c:numCache>
                <c:formatCode>0.00</c:formatCode>
                <c:ptCount val="23"/>
                <c:pt idx="0">
                  <c:v>0.13</c:v>
                </c:pt>
                <c:pt idx="1">
                  <c:v>0.41599999999999998</c:v>
                </c:pt>
                <c:pt idx="2">
                  <c:v>0.01</c:v>
                </c:pt>
                <c:pt idx="3">
                  <c:v>0.22</c:v>
                </c:pt>
                <c:pt idx="4">
                  <c:v>0.1</c:v>
                </c:pt>
                <c:pt idx="5">
                  <c:v>0.15</c:v>
                </c:pt>
                <c:pt idx="6">
                  <c:v>0.75</c:v>
                </c:pt>
                <c:pt idx="7">
                  <c:v>0.38</c:v>
                </c:pt>
                <c:pt idx="8">
                  <c:v>0.3</c:v>
                </c:pt>
                <c:pt idx="9">
                  <c:v>0.28000000000000003</c:v>
                </c:pt>
                <c:pt idx="10">
                  <c:v>0</c:v>
                </c:pt>
                <c:pt idx="11">
                  <c:v>0</c:v>
                </c:pt>
                <c:pt idx="12">
                  <c:v>0.65</c:v>
                </c:pt>
                <c:pt idx="13">
                  <c:v>0.4</c:v>
                </c:pt>
                <c:pt idx="14">
                  <c:v>0</c:v>
                </c:pt>
                <c:pt idx="15">
                  <c:v>0</c:v>
                </c:pt>
                <c:pt idx="16">
                  <c:v>0.03</c:v>
                </c:pt>
                <c:pt idx="17">
                  <c:v>0</c:v>
                </c:pt>
                <c:pt idx="18">
                  <c:v>0.1</c:v>
                </c:pt>
                <c:pt idx="19">
                  <c:v>0.1</c:v>
                </c:pt>
                <c:pt idx="20">
                  <c:v>0</c:v>
                </c:pt>
                <c:pt idx="21">
                  <c:v>0</c:v>
                </c:pt>
                <c:pt idx="2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0-4031-A1EC-1A9E833B8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1647535"/>
        <c:axId val="1"/>
      </c:barChart>
      <c:catAx>
        <c:axId val="14316475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500517063081694"/>
              <c:y val="0.8983050847457627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5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431647535"/>
        <c:crosses val="autoZero"/>
        <c:crossBetween val="between"/>
        <c:majorUnit val="0.2"/>
        <c:min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C-4E7B-8ED0-B2678509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392511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C-4E7B-8ED0-B2678509D001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CC-4E7B-8ED0-B2678509D001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CC-4E7B-8ED0-B2678509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76392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376392511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0BB1D0-7980-540D-919F-53508D8413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F5B5F2-0334-CDDB-6950-2C3564CCC6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8CA67D-18DC-D8C5-DEA5-3E798833304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8</xdr:row>
      <xdr:rowOff>0</xdr:rowOff>
    </xdr:from>
    <xdr:to>
      <xdr:col>35</xdr:col>
      <xdr:colOff>85725</xdr:colOff>
      <xdr:row>8</xdr:row>
      <xdr:rowOff>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277CF6E9-D45C-DDAA-9DCB-8A33D8CE7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opLeftCell="A8" workbookViewId="0">
      <selection activeCell="X21" sqref="X21"/>
    </sheetView>
  </sheetViews>
  <sheetFormatPr defaultColWidth="10.6640625" defaultRowHeight="21" x14ac:dyDescent="0.45"/>
  <cols>
    <col min="1" max="1" width="5.1640625" style="1" customWidth="1"/>
    <col min="2" max="2" width="7.33203125" style="6" customWidth="1"/>
    <col min="3" max="3" width="8.83203125" style="6" customWidth="1"/>
    <col min="4" max="4" width="7.6640625" style="11" customWidth="1"/>
    <col min="5" max="5" width="7.33203125" style="1" customWidth="1"/>
    <col min="6" max="6" width="8.5" style="6" customWidth="1"/>
    <col min="7" max="7" width="7.6640625" style="11" customWidth="1"/>
    <col min="8" max="8" width="7.33203125" style="6" customWidth="1"/>
    <col min="9" max="9" width="8.5" style="6" customWidth="1"/>
    <col min="10" max="10" width="7.6640625" style="11" customWidth="1"/>
    <col min="11" max="11" width="7.3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6" width="6.83203125" style="6" customWidth="1"/>
    <col min="17" max="18" width="10.6640625" style="1" customWidth="1"/>
    <col min="19" max="22" width="7.83203125" style="1" customWidth="1"/>
    <col min="23" max="32" width="8.83203125" style="1" customWidth="1"/>
    <col min="33" max="33" width="7.83203125" style="1" customWidth="1"/>
    <col min="34" max="16384" width="10.6640625" style="1"/>
  </cols>
  <sheetData>
    <row r="1" spans="1:40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40" ht="6" customHeight="1" x14ac:dyDescent="0.45">
      <c r="A2" s="5"/>
      <c r="D2" s="7"/>
      <c r="E2" s="6"/>
      <c r="G2" s="7"/>
      <c r="I2" s="8"/>
      <c r="J2" s="9"/>
      <c r="K2" s="10"/>
      <c r="L2" s="10"/>
      <c r="N2" s="6"/>
    </row>
    <row r="3" spans="1:40" ht="23.25" customHeight="1" x14ac:dyDescent="0.5">
      <c r="A3" s="61" t="s">
        <v>2</v>
      </c>
      <c r="B3" s="62"/>
      <c r="C3" s="62"/>
      <c r="D3" s="63"/>
      <c r="E3" s="62"/>
      <c r="F3" s="62"/>
      <c r="G3" s="63"/>
      <c r="H3" s="62"/>
      <c r="I3" s="64"/>
      <c r="J3" s="65"/>
      <c r="K3" s="66"/>
      <c r="L3" s="67" t="s">
        <v>3</v>
      </c>
      <c r="M3" s="65"/>
      <c r="N3" s="62"/>
      <c r="O3" s="62"/>
      <c r="P3" s="12"/>
      <c r="AM3" s="13"/>
      <c r="AN3" s="14"/>
    </row>
    <row r="4" spans="1:40" ht="22.5" customHeight="1" x14ac:dyDescent="0.45">
      <c r="A4" s="68" t="s">
        <v>4</v>
      </c>
      <c r="B4" s="69"/>
      <c r="C4" s="69"/>
      <c r="D4" s="63"/>
      <c r="E4" s="62"/>
      <c r="F4" s="62"/>
      <c r="G4" s="63"/>
      <c r="H4" s="62"/>
      <c r="I4" s="70"/>
      <c r="J4" s="71"/>
      <c r="K4" s="66"/>
      <c r="L4" s="66"/>
      <c r="M4" s="65"/>
      <c r="N4" s="62"/>
      <c r="O4" s="62"/>
      <c r="P4" s="12"/>
      <c r="AM4" s="13"/>
      <c r="AN4" s="14"/>
    </row>
    <row r="5" spans="1:40" x14ac:dyDescent="0.45">
      <c r="A5" s="72"/>
      <c r="B5" s="73" t="s">
        <v>5</v>
      </c>
      <c r="C5" s="74"/>
      <c r="D5" s="75"/>
      <c r="E5" s="76"/>
      <c r="F5" s="76"/>
      <c r="G5" s="77"/>
      <c r="H5" s="78" t="s">
        <v>6</v>
      </c>
      <c r="I5" s="76"/>
      <c r="J5" s="79"/>
      <c r="K5" s="76"/>
      <c r="L5" s="76"/>
      <c r="M5" s="80"/>
      <c r="N5" s="81" t="s">
        <v>7</v>
      </c>
      <c r="O5" s="82"/>
      <c r="P5" s="15"/>
      <c r="Q5" s="6">
        <v>170.1</v>
      </c>
      <c r="AM5" s="13"/>
      <c r="AN5" s="14"/>
    </row>
    <row r="6" spans="1:40" x14ac:dyDescent="0.45">
      <c r="A6" s="83" t="s">
        <v>8</v>
      </c>
      <c r="B6" s="84" t="s">
        <v>9</v>
      </c>
      <c r="C6" s="85"/>
      <c r="D6" s="86"/>
      <c r="E6" s="84" t="s">
        <v>10</v>
      </c>
      <c r="F6" s="87"/>
      <c r="G6" s="86"/>
      <c r="H6" s="84" t="s">
        <v>9</v>
      </c>
      <c r="I6" s="87"/>
      <c r="J6" s="86"/>
      <c r="K6" s="84" t="s">
        <v>10</v>
      </c>
      <c r="L6" s="87"/>
      <c r="M6" s="88"/>
      <c r="N6" s="89" t="s">
        <v>1</v>
      </c>
      <c r="O6" s="90"/>
      <c r="P6" s="16"/>
      <c r="AM6" s="13"/>
      <c r="AN6" s="14"/>
    </row>
    <row r="7" spans="1:40" s="6" customFormat="1" x14ac:dyDescent="0.45">
      <c r="A7" s="91" t="s">
        <v>11</v>
      </c>
      <c r="B7" s="92" t="s">
        <v>12</v>
      </c>
      <c r="C7" s="92" t="s">
        <v>13</v>
      </c>
      <c r="D7" s="93" t="s">
        <v>14</v>
      </c>
      <c r="E7" s="94" t="s">
        <v>12</v>
      </c>
      <c r="F7" s="92" t="s">
        <v>13</v>
      </c>
      <c r="G7" s="93" t="s">
        <v>14</v>
      </c>
      <c r="H7" s="92" t="s">
        <v>12</v>
      </c>
      <c r="I7" s="94" t="s">
        <v>13</v>
      </c>
      <c r="J7" s="93" t="s">
        <v>14</v>
      </c>
      <c r="K7" s="95" t="s">
        <v>12</v>
      </c>
      <c r="L7" s="95" t="s">
        <v>13</v>
      </c>
      <c r="M7" s="96" t="s">
        <v>14</v>
      </c>
      <c r="N7" s="95" t="s">
        <v>13</v>
      </c>
      <c r="O7" s="95" t="s">
        <v>15</v>
      </c>
      <c r="P7" s="17"/>
      <c r="AM7" s="13"/>
      <c r="AN7" s="14"/>
    </row>
    <row r="8" spans="1:40" x14ac:dyDescent="0.45">
      <c r="A8" s="97"/>
      <c r="B8" s="98" t="s">
        <v>16</v>
      </c>
      <c r="C8" s="99" t="s">
        <v>17</v>
      </c>
      <c r="D8" s="100"/>
      <c r="E8" s="98" t="s">
        <v>16</v>
      </c>
      <c r="F8" s="99" t="s">
        <v>17</v>
      </c>
      <c r="G8" s="100"/>
      <c r="H8" s="98" t="s">
        <v>16</v>
      </c>
      <c r="I8" s="99" t="s">
        <v>17</v>
      </c>
      <c r="J8" s="101"/>
      <c r="K8" s="98" t="s">
        <v>16</v>
      </c>
      <c r="L8" s="99" t="s">
        <v>17</v>
      </c>
      <c r="M8" s="102"/>
      <c r="N8" s="99" t="s">
        <v>18</v>
      </c>
      <c r="O8" s="98" t="s">
        <v>17</v>
      </c>
      <c r="P8" s="18"/>
      <c r="Q8" s="1" t="s">
        <v>5</v>
      </c>
      <c r="S8" s="1" t="s">
        <v>6</v>
      </c>
      <c r="AM8" s="13"/>
      <c r="AN8" s="14"/>
    </row>
    <row r="9" spans="1:40" x14ac:dyDescent="0.45">
      <c r="A9" s="19">
        <v>2542</v>
      </c>
      <c r="B9" s="20">
        <f t="shared" ref="B9:B14" si="0">$Q$5+Q9</f>
        <v>173.13</v>
      </c>
      <c r="C9" s="21">
        <v>29.7</v>
      </c>
      <c r="D9" s="22">
        <v>37152</v>
      </c>
      <c r="E9" s="23">
        <f t="shared" ref="E9:E14" si="1">$Q$5+R9</f>
        <v>170.1</v>
      </c>
      <c r="F9" s="24">
        <v>27.4</v>
      </c>
      <c r="G9" s="25">
        <v>37152</v>
      </c>
      <c r="H9" s="20">
        <f t="shared" ref="H9:H14" si="2">$Q$5+S9</f>
        <v>171.53</v>
      </c>
      <c r="I9" s="21">
        <v>0.13</v>
      </c>
      <c r="J9" s="22">
        <v>36986</v>
      </c>
      <c r="K9" s="23">
        <f t="shared" ref="K9:K14" si="3">$Q$5+T9</f>
        <v>170.1</v>
      </c>
      <c r="L9" s="24">
        <v>0.13</v>
      </c>
      <c r="M9" s="25">
        <v>36986</v>
      </c>
      <c r="N9" s="20">
        <v>58.55</v>
      </c>
      <c r="O9" s="26">
        <v>1.85</v>
      </c>
      <c r="P9" s="18"/>
      <c r="Q9" s="6">
        <v>3.03</v>
      </c>
      <c r="R9" s="6"/>
      <c r="S9" s="6">
        <v>1.43</v>
      </c>
      <c r="T9" s="6"/>
      <c r="AM9" s="13"/>
      <c r="AN9" s="14"/>
    </row>
    <row r="10" spans="1:40" x14ac:dyDescent="0.45">
      <c r="A10" s="27">
        <v>2543</v>
      </c>
      <c r="B10" s="20">
        <f t="shared" si="0"/>
        <v>174.23999999999998</v>
      </c>
      <c r="C10" s="21">
        <v>69.8</v>
      </c>
      <c r="D10" s="22">
        <v>37147</v>
      </c>
      <c r="E10" s="28">
        <f t="shared" si="1"/>
        <v>170.1</v>
      </c>
      <c r="F10" s="21">
        <v>74</v>
      </c>
      <c r="G10" s="29">
        <v>37147</v>
      </c>
      <c r="H10" s="20">
        <f t="shared" si="2"/>
        <v>171.64</v>
      </c>
      <c r="I10" s="21">
        <v>0.41599999999999998</v>
      </c>
      <c r="J10" s="22">
        <v>37001</v>
      </c>
      <c r="K10" s="28">
        <f t="shared" si="3"/>
        <v>170.1</v>
      </c>
      <c r="L10" s="21">
        <v>0.41599999999999998</v>
      </c>
      <c r="M10" s="29">
        <v>36991</v>
      </c>
      <c r="N10" s="20">
        <v>79.784999999999997</v>
      </c>
      <c r="O10" s="26">
        <v>2.5299999999999998</v>
      </c>
      <c r="P10" s="18"/>
      <c r="Q10" s="6">
        <v>4.1399999999999997</v>
      </c>
      <c r="R10" s="6"/>
      <c r="S10" s="6">
        <v>1.54</v>
      </c>
      <c r="T10" s="6"/>
      <c r="AM10" s="13"/>
      <c r="AN10" s="14"/>
    </row>
    <row r="11" spans="1:40" x14ac:dyDescent="0.45">
      <c r="A11" s="27">
        <v>2544</v>
      </c>
      <c r="B11" s="20">
        <f t="shared" si="0"/>
        <v>176.6</v>
      </c>
      <c r="C11" s="31">
        <v>364.5</v>
      </c>
      <c r="D11" s="22">
        <v>37480</v>
      </c>
      <c r="E11" s="28">
        <f t="shared" si="1"/>
        <v>170.1</v>
      </c>
      <c r="F11" s="21">
        <v>286.8</v>
      </c>
      <c r="G11" s="29">
        <v>37480</v>
      </c>
      <c r="H11" s="20">
        <f t="shared" si="2"/>
        <v>172.1</v>
      </c>
      <c r="I11" s="21">
        <v>0.01</v>
      </c>
      <c r="J11" s="22">
        <v>37343</v>
      </c>
      <c r="K11" s="28">
        <f t="shared" si="3"/>
        <v>170.1</v>
      </c>
      <c r="L11" s="21">
        <v>0.12</v>
      </c>
      <c r="M11" s="29">
        <v>37343</v>
      </c>
      <c r="N11" s="20">
        <v>173.18199999999999</v>
      </c>
      <c r="O11" s="26">
        <v>5.49</v>
      </c>
      <c r="P11" s="18"/>
      <c r="Q11" s="6">
        <v>6.5</v>
      </c>
      <c r="R11" s="6"/>
      <c r="S11" s="6">
        <v>2</v>
      </c>
      <c r="T11" s="6"/>
      <c r="AM11" s="13"/>
      <c r="AN11" s="14"/>
    </row>
    <row r="12" spans="1:40" x14ac:dyDescent="0.45">
      <c r="A12" s="27">
        <v>2545</v>
      </c>
      <c r="B12" s="20">
        <f t="shared" si="0"/>
        <v>174.59</v>
      </c>
      <c r="C12" s="21">
        <v>106.07</v>
      </c>
      <c r="D12" s="22">
        <v>37507</v>
      </c>
      <c r="E12" s="28">
        <f t="shared" si="1"/>
        <v>170.1</v>
      </c>
      <c r="F12" s="21">
        <v>91</v>
      </c>
      <c r="G12" s="29">
        <v>37507</v>
      </c>
      <c r="H12" s="20">
        <f t="shared" si="2"/>
        <v>172.13</v>
      </c>
      <c r="I12" s="21">
        <v>0.22</v>
      </c>
      <c r="J12" s="22">
        <v>37337</v>
      </c>
      <c r="K12" s="28">
        <f t="shared" si="3"/>
        <v>170.1</v>
      </c>
      <c r="L12" s="21">
        <v>0.22</v>
      </c>
      <c r="M12" s="29">
        <v>37322</v>
      </c>
      <c r="N12" s="20">
        <v>143.43700000000001</v>
      </c>
      <c r="O12" s="32">
        <v>4.5483442389000004</v>
      </c>
      <c r="P12" s="18"/>
      <c r="Q12" s="6">
        <v>4.49</v>
      </c>
      <c r="R12" s="6"/>
      <c r="S12" s="6">
        <v>2.0299999999999998</v>
      </c>
      <c r="T12" s="6"/>
      <c r="AM12" s="13"/>
      <c r="AN12" s="14"/>
    </row>
    <row r="13" spans="1:40" x14ac:dyDescent="0.45">
      <c r="A13" s="27">
        <v>2546</v>
      </c>
      <c r="B13" s="20">
        <f t="shared" si="0"/>
        <v>174.16</v>
      </c>
      <c r="C13" s="21">
        <v>81.739999999999995</v>
      </c>
      <c r="D13" s="22">
        <v>38608</v>
      </c>
      <c r="E13" s="28">
        <f t="shared" si="1"/>
        <v>170.1</v>
      </c>
      <c r="F13" s="21">
        <v>75.2</v>
      </c>
      <c r="G13" s="29">
        <v>38638</v>
      </c>
      <c r="H13" s="20">
        <f t="shared" si="2"/>
        <v>172.1</v>
      </c>
      <c r="I13" s="21">
        <v>0.1</v>
      </c>
      <c r="J13" s="33">
        <v>38461</v>
      </c>
      <c r="K13" s="28">
        <f t="shared" si="3"/>
        <v>170.1</v>
      </c>
      <c r="L13" s="21">
        <v>0.1</v>
      </c>
      <c r="M13" s="33">
        <v>38461</v>
      </c>
      <c r="N13" s="20">
        <v>73.879000000000005</v>
      </c>
      <c r="O13" s="32">
        <v>2.34</v>
      </c>
      <c r="P13" s="18"/>
      <c r="Q13" s="6">
        <v>4.0599999999999996</v>
      </c>
      <c r="R13" s="6"/>
      <c r="S13" s="6">
        <v>2</v>
      </c>
      <c r="T13" s="6"/>
      <c r="AM13" s="13"/>
      <c r="AN13" s="14"/>
    </row>
    <row r="14" spans="1:40" x14ac:dyDescent="0.45">
      <c r="A14" s="27">
        <v>2547</v>
      </c>
      <c r="B14" s="34">
        <f t="shared" si="0"/>
        <v>177.79999999999998</v>
      </c>
      <c r="C14" s="35">
        <v>500</v>
      </c>
      <c r="D14" s="22">
        <v>38154</v>
      </c>
      <c r="E14" s="28">
        <f t="shared" si="1"/>
        <v>170.1</v>
      </c>
      <c r="F14" s="21">
        <v>330</v>
      </c>
      <c r="G14" s="29">
        <v>38154</v>
      </c>
      <c r="H14" s="20">
        <f t="shared" si="2"/>
        <v>172.03</v>
      </c>
      <c r="I14" s="21">
        <v>0.15</v>
      </c>
      <c r="J14" s="33">
        <v>38177</v>
      </c>
      <c r="K14" s="28">
        <f t="shared" si="3"/>
        <v>170.1</v>
      </c>
      <c r="L14" s="21">
        <v>0.15</v>
      </c>
      <c r="M14" s="33">
        <v>38177</v>
      </c>
      <c r="N14" s="20">
        <v>155.97</v>
      </c>
      <c r="O14" s="32">
        <v>4.95</v>
      </c>
      <c r="P14" s="18"/>
      <c r="Q14" s="36">
        <v>7.7</v>
      </c>
      <c r="R14" s="6"/>
      <c r="S14" s="6">
        <v>1.9300000000000068</v>
      </c>
      <c r="T14" s="6"/>
      <c r="AM14" s="13"/>
      <c r="AN14" s="37"/>
    </row>
    <row r="15" spans="1:40" x14ac:dyDescent="0.45">
      <c r="A15" s="27">
        <v>2548</v>
      </c>
      <c r="B15" s="20">
        <v>176.1</v>
      </c>
      <c r="C15" s="21">
        <v>315</v>
      </c>
      <c r="D15" s="22">
        <v>38614</v>
      </c>
      <c r="E15" s="28">
        <v>174.52</v>
      </c>
      <c r="F15" s="21">
        <v>132</v>
      </c>
      <c r="G15" s="29">
        <v>38614</v>
      </c>
      <c r="H15" s="28">
        <v>172.05</v>
      </c>
      <c r="I15" s="21">
        <v>0.75</v>
      </c>
      <c r="J15" s="29">
        <v>38785</v>
      </c>
      <c r="K15" s="28">
        <v>172.05</v>
      </c>
      <c r="L15" s="21">
        <v>0.75</v>
      </c>
      <c r="M15" s="29">
        <v>38785</v>
      </c>
      <c r="N15" s="20">
        <v>172.72655999999998</v>
      </c>
      <c r="O15" s="26">
        <v>5.4771232876712252</v>
      </c>
      <c r="P15" s="18"/>
      <c r="Q15" s="6">
        <v>6</v>
      </c>
      <c r="S15" s="6">
        <v>1.9500000000000171</v>
      </c>
    </row>
    <row r="16" spans="1:40" x14ac:dyDescent="0.45">
      <c r="A16" s="27">
        <v>2549</v>
      </c>
      <c r="B16" s="20">
        <f>6.36+Q5</f>
        <v>176.46</v>
      </c>
      <c r="C16" s="21">
        <v>359</v>
      </c>
      <c r="D16" s="29">
        <v>38595</v>
      </c>
      <c r="E16" s="28">
        <f>4.05+Q5</f>
        <v>174.15</v>
      </c>
      <c r="F16" s="21">
        <v>136</v>
      </c>
      <c r="G16" s="29">
        <v>38595</v>
      </c>
      <c r="H16" s="20">
        <f>1.95+Q5</f>
        <v>172.04999999999998</v>
      </c>
      <c r="I16" s="21">
        <v>0.38</v>
      </c>
      <c r="J16" s="22">
        <v>56</v>
      </c>
      <c r="K16" s="28">
        <f>1.95+Q5</f>
        <v>172.04999999999998</v>
      </c>
      <c r="L16" s="21">
        <v>0.38</v>
      </c>
      <c r="M16" s="22">
        <v>56</v>
      </c>
      <c r="N16" s="28">
        <v>236.19772800000004</v>
      </c>
      <c r="O16" s="26">
        <v>7.4897590955616016</v>
      </c>
      <c r="P16" s="18"/>
      <c r="Q16" s="6">
        <v>6.3600000000000136</v>
      </c>
      <c r="S16" s="6">
        <v>1.9499999999999886</v>
      </c>
    </row>
    <row r="17" spans="1:19" x14ac:dyDescent="0.45">
      <c r="A17" s="27">
        <v>2550</v>
      </c>
      <c r="B17" s="20">
        <f>Q5+2.8</f>
        <v>172.9</v>
      </c>
      <c r="C17" s="21">
        <v>23.2</v>
      </c>
      <c r="D17" s="29">
        <v>38599</v>
      </c>
      <c r="E17" s="28">
        <v>172.79</v>
      </c>
      <c r="F17" s="21">
        <v>18.809999999999999</v>
      </c>
      <c r="G17" s="29">
        <v>38599</v>
      </c>
      <c r="H17" s="20">
        <f>Q5+1.95</f>
        <v>172.04999999999998</v>
      </c>
      <c r="I17" s="21">
        <v>0.3</v>
      </c>
      <c r="J17" s="22">
        <v>31</v>
      </c>
      <c r="K17" s="28">
        <v>172.05</v>
      </c>
      <c r="L17" s="21">
        <v>0.3</v>
      </c>
      <c r="M17" s="22">
        <v>31</v>
      </c>
      <c r="N17" s="28">
        <v>79.37</v>
      </c>
      <c r="O17" s="26">
        <f t="shared" ref="O17:O26" si="4">N17*0.0317097</f>
        <v>2.5167988890000004</v>
      </c>
      <c r="P17" s="18"/>
      <c r="Q17" s="6">
        <v>2.8000000000000114</v>
      </c>
      <c r="S17" s="6">
        <v>1.9499999999999886</v>
      </c>
    </row>
    <row r="18" spans="1:19" x14ac:dyDescent="0.45">
      <c r="A18" s="27">
        <v>2551</v>
      </c>
      <c r="B18" s="20">
        <v>173.4</v>
      </c>
      <c r="C18" s="21">
        <v>48.7</v>
      </c>
      <c r="D18" s="29">
        <v>38557</v>
      </c>
      <c r="E18" s="28">
        <v>173.22</v>
      </c>
      <c r="F18" s="21">
        <v>38.840000000000003</v>
      </c>
      <c r="G18" s="29">
        <v>38557</v>
      </c>
      <c r="H18" s="20">
        <v>172.07</v>
      </c>
      <c r="I18" s="21">
        <v>0.28000000000000003</v>
      </c>
      <c r="J18" s="22">
        <v>92</v>
      </c>
      <c r="K18" s="28">
        <v>172.07</v>
      </c>
      <c r="L18" s="21">
        <v>0.28000000000000003</v>
      </c>
      <c r="M18" s="29">
        <v>92</v>
      </c>
      <c r="N18" s="20">
        <v>122.73</v>
      </c>
      <c r="O18" s="26">
        <f t="shared" si="4"/>
        <v>3.8917314810000003</v>
      </c>
      <c r="P18" s="18"/>
      <c r="Q18" s="6">
        <v>3.3000000000000114</v>
      </c>
      <c r="S18" s="6">
        <v>1.9699999999999989</v>
      </c>
    </row>
    <row r="19" spans="1:19" x14ac:dyDescent="0.45">
      <c r="A19" s="27">
        <v>2552</v>
      </c>
      <c r="B19" s="20">
        <v>172.8</v>
      </c>
      <c r="C19" s="21">
        <v>25</v>
      </c>
      <c r="D19" s="29">
        <v>38596</v>
      </c>
      <c r="E19" s="28">
        <v>172.78</v>
      </c>
      <c r="F19" s="21">
        <v>24</v>
      </c>
      <c r="G19" s="29">
        <v>38597</v>
      </c>
      <c r="H19" s="20">
        <v>171.8</v>
      </c>
      <c r="I19" s="21">
        <v>0</v>
      </c>
      <c r="J19" s="22">
        <v>88</v>
      </c>
      <c r="K19" s="28">
        <v>171.8</v>
      </c>
      <c r="L19" s="21">
        <v>0</v>
      </c>
      <c r="M19" s="29">
        <v>88</v>
      </c>
      <c r="N19" s="20">
        <v>159.44999999999999</v>
      </c>
      <c r="O19" s="26">
        <f t="shared" si="4"/>
        <v>5.0561116649999995</v>
      </c>
      <c r="P19" s="18"/>
      <c r="Q19" s="6">
        <v>2.7000000000000171</v>
      </c>
      <c r="S19" s="6">
        <v>1.7000000000000171</v>
      </c>
    </row>
    <row r="20" spans="1:19" x14ac:dyDescent="0.45">
      <c r="A20" s="27">
        <v>2553</v>
      </c>
      <c r="B20" s="20">
        <v>176.5</v>
      </c>
      <c r="C20" s="21">
        <v>347.75</v>
      </c>
      <c r="D20" s="29">
        <v>38592</v>
      </c>
      <c r="E20" s="28">
        <v>175.56</v>
      </c>
      <c r="F20" s="21">
        <v>240.6</v>
      </c>
      <c r="G20" s="29">
        <v>38593</v>
      </c>
      <c r="H20" s="20">
        <v>171.5</v>
      </c>
      <c r="I20" s="21">
        <v>0</v>
      </c>
      <c r="J20" s="22">
        <v>40319</v>
      </c>
      <c r="K20" s="28">
        <v>171.5</v>
      </c>
      <c r="L20" s="21">
        <v>0</v>
      </c>
      <c r="M20" s="29">
        <v>40320</v>
      </c>
      <c r="N20" s="20">
        <v>114.59</v>
      </c>
      <c r="O20" s="26">
        <f t="shared" si="4"/>
        <v>3.6336145230000003</v>
      </c>
      <c r="P20" s="18"/>
      <c r="Q20" s="6">
        <v>6.4000000000000057</v>
      </c>
      <c r="S20" s="36">
        <v>1.4000000000000057</v>
      </c>
    </row>
    <row r="21" spans="1:19" x14ac:dyDescent="0.45">
      <c r="A21" s="27">
        <v>2554</v>
      </c>
      <c r="B21" s="20">
        <v>177.2</v>
      </c>
      <c r="C21" s="21">
        <v>420</v>
      </c>
      <c r="D21" s="29">
        <v>40755</v>
      </c>
      <c r="E21" s="28">
        <v>174.94900000000001</v>
      </c>
      <c r="F21" s="21">
        <v>172</v>
      </c>
      <c r="G21" s="29">
        <v>40755</v>
      </c>
      <c r="H21" s="20">
        <v>171.65899999999999</v>
      </c>
      <c r="I21" s="21">
        <v>0.65</v>
      </c>
      <c r="J21" s="22">
        <v>40544</v>
      </c>
      <c r="K21" s="28">
        <v>171.66</v>
      </c>
      <c r="L21" s="21">
        <v>0.65</v>
      </c>
      <c r="M21" s="29">
        <v>40544</v>
      </c>
      <c r="N21" s="20">
        <v>346.65</v>
      </c>
      <c r="O21" s="26">
        <f t="shared" si="4"/>
        <v>10.992167504999999</v>
      </c>
      <c r="P21" s="18"/>
      <c r="Q21" s="6">
        <v>7.0999999999999943</v>
      </c>
      <c r="S21" s="6">
        <v>1.5589999999999975</v>
      </c>
    </row>
    <row r="22" spans="1:19" x14ac:dyDescent="0.45">
      <c r="A22" s="27">
        <v>2555</v>
      </c>
      <c r="B22" s="20">
        <v>173.7</v>
      </c>
      <c r="C22" s="21">
        <v>185</v>
      </c>
      <c r="D22" s="29">
        <v>41117</v>
      </c>
      <c r="E22" s="28">
        <v>173.09</v>
      </c>
      <c r="F22" s="21">
        <v>71.8</v>
      </c>
      <c r="G22" s="29">
        <v>41148</v>
      </c>
      <c r="H22" s="20">
        <v>171.7</v>
      </c>
      <c r="I22" s="21">
        <v>0.4</v>
      </c>
      <c r="J22" s="22">
        <v>40974</v>
      </c>
      <c r="K22" s="28">
        <v>171.7</v>
      </c>
      <c r="L22" s="21">
        <v>0.4</v>
      </c>
      <c r="M22" s="29">
        <v>40974</v>
      </c>
      <c r="N22" s="20">
        <v>220.55</v>
      </c>
      <c r="O22" s="26">
        <f t="shared" si="4"/>
        <v>6.9935743350000008</v>
      </c>
      <c r="P22" s="18"/>
      <c r="Q22" s="6">
        <v>3.5999999999999943</v>
      </c>
      <c r="S22" s="6">
        <v>1.5999999999999943</v>
      </c>
    </row>
    <row r="23" spans="1:19" x14ac:dyDescent="0.45">
      <c r="A23" s="27">
        <v>2556</v>
      </c>
      <c r="B23" s="20">
        <v>173.2</v>
      </c>
      <c r="C23" s="21">
        <v>132</v>
      </c>
      <c r="D23" s="29">
        <v>41518</v>
      </c>
      <c r="E23" s="28">
        <v>172.75</v>
      </c>
      <c r="F23" s="21">
        <v>53.75</v>
      </c>
      <c r="G23" s="29">
        <v>41518</v>
      </c>
      <c r="H23" s="20">
        <v>171</v>
      </c>
      <c r="I23" s="21">
        <v>0</v>
      </c>
      <c r="J23" s="22">
        <v>41334</v>
      </c>
      <c r="K23" s="28">
        <v>171</v>
      </c>
      <c r="L23" s="21">
        <v>0</v>
      </c>
      <c r="M23" s="29">
        <v>41334</v>
      </c>
      <c r="N23" s="20">
        <v>69.31</v>
      </c>
      <c r="O23" s="26">
        <f t="shared" si="4"/>
        <v>2.1977993069999999</v>
      </c>
      <c r="P23" s="18"/>
      <c r="Q23" s="6">
        <v>3.0999999999999943</v>
      </c>
      <c r="S23" s="6">
        <v>0.90000000000000568</v>
      </c>
    </row>
    <row r="24" spans="1:19" x14ac:dyDescent="0.45">
      <c r="A24" s="27">
        <v>2557</v>
      </c>
      <c r="B24" s="20">
        <v>172.5</v>
      </c>
      <c r="C24" s="21">
        <v>93</v>
      </c>
      <c r="D24" s="29">
        <v>41519</v>
      </c>
      <c r="E24" s="28">
        <v>172.14</v>
      </c>
      <c r="F24" s="21">
        <v>47.4</v>
      </c>
      <c r="G24" s="29">
        <v>41519</v>
      </c>
      <c r="H24" s="20">
        <v>171</v>
      </c>
      <c r="I24" s="21">
        <v>0</v>
      </c>
      <c r="J24" s="22">
        <v>41730</v>
      </c>
      <c r="K24" s="28">
        <v>171</v>
      </c>
      <c r="L24" s="21">
        <v>0</v>
      </c>
      <c r="M24" s="29">
        <v>41730</v>
      </c>
      <c r="N24" s="20">
        <v>166.94</v>
      </c>
      <c r="O24" s="26">
        <f t="shared" si="4"/>
        <v>5.2936173179999999</v>
      </c>
      <c r="P24" s="18"/>
      <c r="Q24" s="6">
        <v>2.4000000000000057</v>
      </c>
      <c r="S24" s="6">
        <v>0.90000000000000568</v>
      </c>
    </row>
    <row r="25" spans="1:19" x14ac:dyDescent="0.45">
      <c r="A25" s="27">
        <v>2558</v>
      </c>
      <c r="B25" s="20">
        <v>171.88</v>
      </c>
      <c r="C25" s="21">
        <v>19.18</v>
      </c>
      <c r="D25" s="29">
        <v>42234</v>
      </c>
      <c r="E25" s="28">
        <v>171.86199999999999</v>
      </c>
      <c r="F25" s="21">
        <v>17.760000000000002</v>
      </c>
      <c r="G25" s="29">
        <v>42235</v>
      </c>
      <c r="H25" s="20">
        <v>171.05</v>
      </c>
      <c r="I25" s="21">
        <v>0.03</v>
      </c>
      <c r="J25" s="22">
        <v>42113</v>
      </c>
      <c r="K25" s="28">
        <v>171.05</v>
      </c>
      <c r="L25" s="21">
        <v>0.03</v>
      </c>
      <c r="M25" s="29">
        <v>42114</v>
      </c>
      <c r="N25" s="20">
        <v>69.91</v>
      </c>
      <c r="O25" s="26">
        <f t="shared" si="4"/>
        <v>2.2168251269999999</v>
      </c>
      <c r="P25" s="18"/>
      <c r="Q25" s="6">
        <v>1.7800000000000011</v>
      </c>
      <c r="S25" s="1">
        <v>0.95000000000001705</v>
      </c>
    </row>
    <row r="26" spans="1:19" x14ac:dyDescent="0.45">
      <c r="A26" s="27">
        <v>2559</v>
      </c>
      <c r="B26" s="20">
        <v>173.17</v>
      </c>
      <c r="C26" s="21">
        <v>117</v>
      </c>
      <c r="D26" s="29">
        <v>42610</v>
      </c>
      <c r="E26" s="28">
        <v>172.36600000000001</v>
      </c>
      <c r="F26" s="21">
        <v>50.05</v>
      </c>
      <c r="G26" s="29">
        <v>42610</v>
      </c>
      <c r="H26" s="20">
        <v>171.08</v>
      </c>
      <c r="I26" s="21">
        <v>0</v>
      </c>
      <c r="J26" s="22">
        <v>42405</v>
      </c>
      <c r="K26" s="28">
        <v>171.08199999999999</v>
      </c>
      <c r="L26" s="21">
        <v>0</v>
      </c>
      <c r="M26" s="29">
        <v>42405</v>
      </c>
      <c r="N26" s="20">
        <v>140.24</v>
      </c>
      <c r="O26" s="26">
        <f t="shared" si="4"/>
        <v>4.4469683280000005</v>
      </c>
      <c r="P26" s="18"/>
      <c r="Q26" s="6">
        <v>3.0699999999999932</v>
      </c>
      <c r="S26" s="1">
        <v>0.98000000000001819</v>
      </c>
    </row>
    <row r="27" spans="1:19" ht="22.5" customHeight="1" x14ac:dyDescent="0.45">
      <c r="A27" s="27">
        <v>2560</v>
      </c>
      <c r="B27" s="20">
        <v>172.78</v>
      </c>
      <c r="C27" s="21">
        <v>78.02</v>
      </c>
      <c r="D27" s="22">
        <v>42934</v>
      </c>
      <c r="E27" s="28">
        <v>172.33</v>
      </c>
      <c r="F27" s="21">
        <v>45.45</v>
      </c>
      <c r="G27" s="29">
        <v>43299</v>
      </c>
      <c r="H27" s="20">
        <v>171.1</v>
      </c>
      <c r="I27" s="21">
        <v>0.1</v>
      </c>
      <c r="J27" s="22">
        <v>43120</v>
      </c>
      <c r="K27" s="28">
        <v>171.1</v>
      </c>
      <c r="L27" s="21">
        <v>0.1</v>
      </c>
      <c r="M27" s="29">
        <v>43122</v>
      </c>
      <c r="N27" s="20">
        <v>132.91</v>
      </c>
      <c r="O27" s="26">
        <v>4.21</v>
      </c>
      <c r="P27" s="18"/>
      <c r="Q27" s="1">
        <v>2.6800000000000068</v>
      </c>
      <c r="S27" s="1">
        <v>1</v>
      </c>
    </row>
    <row r="28" spans="1:19" x14ac:dyDescent="0.45">
      <c r="A28" s="27">
        <v>2561</v>
      </c>
      <c r="B28" s="20">
        <v>173.2</v>
      </c>
      <c r="C28" s="21">
        <v>95</v>
      </c>
      <c r="D28" s="22">
        <v>43311</v>
      </c>
      <c r="E28" s="28">
        <v>172.79</v>
      </c>
      <c r="F28" s="21">
        <v>68.64</v>
      </c>
      <c r="G28" s="29">
        <v>43676</v>
      </c>
      <c r="H28" s="20">
        <v>170.7</v>
      </c>
      <c r="I28" s="21">
        <v>0.1</v>
      </c>
      <c r="J28" s="22">
        <v>43534</v>
      </c>
      <c r="K28" s="28">
        <v>170.7</v>
      </c>
      <c r="L28" s="21">
        <v>0.1</v>
      </c>
      <c r="M28" s="29">
        <v>43534</v>
      </c>
      <c r="N28" s="20">
        <v>115.62</v>
      </c>
      <c r="O28" s="26">
        <v>3.67</v>
      </c>
      <c r="P28" s="18"/>
      <c r="Q28" s="6">
        <v>3.0999999999999943</v>
      </c>
      <c r="S28" s="1">
        <v>0.59999999999999432</v>
      </c>
    </row>
    <row r="29" spans="1:19" x14ac:dyDescent="0.45">
      <c r="A29" s="27">
        <v>2562</v>
      </c>
      <c r="B29" s="20">
        <v>175.5</v>
      </c>
      <c r="C29" s="21">
        <v>296.5</v>
      </c>
      <c r="D29" s="22">
        <v>43708</v>
      </c>
      <c r="E29" s="28">
        <v>173.57</v>
      </c>
      <c r="F29" s="21">
        <v>123.75</v>
      </c>
      <c r="G29" s="29">
        <v>44074</v>
      </c>
      <c r="H29" s="20">
        <v>170.6</v>
      </c>
      <c r="I29" s="21">
        <v>0</v>
      </c>
      <c r="J29" s="22">
        <v>44178</v>
      </c>
      <c r="K29" s="28">
        <v>170.6</v>
      </c>
      <c r="L29" s="21">
        <v>0</v>
      </c>
      <c r="M29" s="29">
        <v>44178</v>
      </c>
      <c r="N29" s="20">
        <v>87.96</v>
      </c>
      <c r="O29" s="26">
        <v>2.79</v>
      </c>
      <c r="P29" s="18"/>
      <c r="Q29" s="6">
        <v>5.4000000000000057</v>
      </c>
      <c r="S29" s="1">
        <v>0.5</v>
      </c>
    </row>
    <row r="30" spans="1:19" x14ac:dyDescent="0.45">
      <c r="A30" s="27">
        <v>2563</v>
      </c>
      <c r="B30" s="20">
        <v>176.03</v>
      </c>
      <c r="C30" s="21">
        <v>438.5</v>
      </c>
      <c r="D30" s="22">
        <v>44064</v>
      </c>
      <c r="E30" s="28">
        <v>174.8</v>
      </c>
      <c r="F30" s="21">
        <v>270</v>
      </c>
      <c r="G30" s="29">
        <v>44064</v>
      </c>
      <c r="H30" s="20">
        <v>170.6</v>
      </c>
      <c r="I30" s="21">
        <v>0</v>
      </c>
      <c r="J30" s="22">
        <v>43990</v>
      </c>
      <c r="K30" s="28">
        <v>170.6</v>
      </c>
      <c r="L30" s="21">
        <v>0</v>
      </c>
      <c r="M30" s="29">
        <v>43990</v>
      </c>
      <c r="N30" s="20">
        <v>110.51</v>
      </c>
      <c r="O30" s="26">
        <v>3.5</v>
      </c>
      <c r="P30" s="18"/>
      <c r="Q30" s="1">
        <v>5.9300000000000068</v>
      </c>
      <c r="S30" s="1">
        <v>0.5</v>
      </c>
    </row>
    <row r="31" spans="1:19" x14ac:dyDescent="0.45">
      <c r="A31" s="27">
        <v>2564</v>
      </c>
      <c r="B31" s="103">
        <v>172.73</v>
      </c>
      <c r="C31" s="104">
        <v>49.87</v>
      </c>
      <c r="D31" s="105">
        <v>44424</v>
      </c>
      <c r="E31" s="106">
        <v>172.386</v>
      </c>
      <c r="F31" s="104">
        <v>31.79</v>
      </c>
      <c r="G31" s="105">
        <v>44425</v>
      </c>
      <c r="H31" s="103">
        <v>170.62</v>
      </c>
      <c r="I31" s="104">
        <v>0.02</v>
      </c>
      <c r="J31" s="107">
        <v>242941</v>
      </c>
      <c r="K31" s="106">
        <v>170.62</v>
      </c>
      <c r="L31" s="104">
        <v>0.02</v>
      </c>
      <c r="M31" s="105">
        <v>242941</v>
      </c>
      <c r="N31" s="103">
        <v>38.729999999999997</v>
      </c>
      <c r="O31" s="108">
        <f t="shared" ref="O31:O32" si="5">N31*0.0317097</f>
        <v>1.2281166809999999</v>
      </c>
      <c r="P31" s="18"/>
      <c r="Q31" s="1">
        <v>2.6299999999999955</v>
      </c>
      <c r="S31" s="1">
        <v>0.52000000000001023</v>
      </c>
    </row>
    <row r="32" spans="1:19" x14ac:dyDescent="0.45">
      <c r="A32" s="27">
        <v>2565</v>
      </c>
      <c r="B32" s="103">
        <v>173.76</v>
      </c>
      <c r="C32" s="104"/>
      <c r="D32" s="105">
        <v>44698</v>
      </c>
      <c r="E32" s="106">
        <v>172.11</v>
      </c>
      <c r="F32" s="104"/>
      <c r="G32" s="105">
        <v>44699</v>
      </c>
      <c r="H32" s="103">
        <v>170.62</v>
      </c>
      <c r="I32" s="104"/>
      <c r="J32" s="107">
        <v>242989</v>
      </c>
      <c r="K32" s="106">
        <v>170.62</v>
      </c>
      <c r="L32" s="104"/>
      <c r="M32" s="105">
        <v>242989</v>
      </c>
      <c r="N32" s="103"/>
      <c r="O32" s="108"/>
      <c r="P32" s="18"/>
      <c r="Q32" s="1">
        <v>3.6599999999999966</v>
      </c>
      <c r="S32" s="1">
        <v>0.52000000000001023</v>
      </c>
    </row>
    <row r="33" spans="1:16" x14ac:dyDescent="0.45">
      <c r="A33" s="27"/>
      <c r="B33" s="20"/>
      <c r="C33" s="21"/>
      <c r="D33" s="60"/>
      <c r="E33" s="28"/>
      <c r="F33" s="21"/>
      <c r="G33" s="29"/>
      <c r="H33" s="20"/>
      <c r="I33" s="21"/>
      <c r="J33" s="22"/>
      <c r="K33" s="28"/>
      <c r="L33" s="21"/>
      <c r="M33" s="29"/>
      <c r="N33" s="20"/>
      <c r="O33" s="26"/>
      <c r="P33" s="18"/>
    </row>
    <row r="34" spans="1:16" x14ac:dyDescent="0.45">
      <c r="A34" s="27"/>
      <c r="B34" s="20"/>
      <c r="C34" s="21"/>
      <c r="D34" s="60"/>
      <c r="E34" s="28"/>
      <c r="F34" s="21"/>
      <c r="G34" s="29"/>
      <c r="H34" s="20"/>
      <c r="I34" s="21"/>
      <c r="J34" s="22"/>
      <c r="K34" s="28"/>
      <c r="L34" s="21"/>
      <c r="M34" s="29"/>
      <c r="N34" s="20"/>
      <c r="O34" s="26"/>
      <c r="P34" s="18"/>
    </row>
    <row r="35" spans="1:16" x14ac:dyDescent="0.45">
      <c r="A35" s="27"/>
      <c r="B35" s="20"/>
      <c r="C35" s="21"/>
      <c r="D35" s="60"/>
      <c r="E35" s="28"/>
      <c r="F35" s="21"/>
      <c r="G35" s="29"/>
      <c r="H35" s="20"/>
      <c r="I35" s="21"/>
      <c r="J35" s="22"/>
      <c r="K35" s="28"/>
      <c r="L35" s="21"/>
      <c r="M35" s="29"/>
      <c r="N35" s="20"/>
      <c r="O35" s="26"/>
      <c r="P35" s="18"/>
    </row>
    <row r="36" spans="1:16" x14ac:dyDescent="0.45">
      <c r="A36" s="27"/>
      <c r="B36" s="20"/>
      <c r="C36" s="21"/>
      <c r="D36" s="60"/>
      <c r="E36" s="28"/>
      <c r="F36" s="21"/>
      <c r="G36" s="29"/>
      <c r="H36" s="20"/>
      <c r="I36" s="21"/>
      <c r="J36" s="22"/>
      <c r="K36" s="28"/>
      <c r="L36" s="21"/>
      <c r="M36" s="29"/>
      <c r="N36" s="20"/>
      <c r="O36" s="26"/>
      <c r="P36" s="18"/>
    </row>
    <row r="37" spans="1:16" ht="23.1" customHeight="1" x14ac:dyDescent="0.45">
      <c r="A37" s="30"/>
      <c r="B37" s="20"/>
      <c r="C37" s="21"/>
      <c r="D37" s="38"/>
      <c r="E37" s="28"/>
      <c r="F37" s="21"/>
      <c r="G37" s="29"/>
      <c r="H37" s="39"/>
      <c r="I37" s="21"/>
      <c r="J37" s="22"/>
      <c r="K37" s="28"/>
      <c r="L37" s="21"/>
      <c r="M37" s="29"/>
      <c r="N37" s="20"/>
      <c r="O37" s="26"/>
      <c r="P37" s="40"/>
    </row>
    <row r="38" spans="1:16" ht="23.1" customHeight="1" x14ac:dyDescent="0.45">
      <c r="A38" s="30"/>
      <c r="B38" s="20"/>
      <c r="C38" s="21"/>
      <c r="D38" s="22"/>
      <c r="E38" s="28"/>
      <c r="F38" s="21"/>
      <c r="G38" s="29"/>
      <c r="H38" s="39"/>
      <c r="I38" s="21"/>
      <c r="J38" s="22"/>
      <c r="K38" s="28"/>
      <c r="L38" s="21"/>
      <c r="M38" s="29"/>
      <c r="N38" s="20"/>
      <c r="O38" s="26"/>
      <c r="P38" s="40"/>
    </row>
    <row r="39" spans="1:16" ht="23.1" customHeight="1" x14ac:dyDescent="0.45">
      <c r="A39" s="30"/>
      <c r="B39" s="41"/>
      <c r="C39" s="42"/>
      <c r="D39" s="43" t="s">
        <v>19</v>
      </c>
      <c r="E39" s="44"/>
      <c r="F39" s="42"/>
      <c r="G39" s="45"/>
      <c r="H39" s="46"/>
      <c r="I39" s="42"/>
      <c r="J39" s="47"/>
      <c r="K39" s="44"/>
      <c r="L39" s="42"/>
      <c r="M39" s="48"/>
      <c r="N39" s="41"/>
      <c r="O39" s="49"/>
      <c r="P39" s="40"/>
    </row>
    <row r="40" spans="1:16" ht="23.1" customHeight="1" x14ac:dyDescent="0.45">
      <c r="A40" s="50"/>
      <c r="B40" s="51"/>
      <c r="C40" s="52"/>
      <c r="D40" s="53"/>
      <c r="E40" s="54"/>
      <c r="F40" s="52"/>
      <c r="G40" s="55"/>
      <c r="H40" s="56"/>
      <c r="I40" s="52"/>
      <c r="J40" s="57"/>
      <c r="K40" s="54"/>
      <c r="L40" s="52"/>
      <c r="M40" s="58"/>
      <c r="N40" s="51"/>
      <c r="O40" s="59"/>
      <c r="P40" s="40"/>
    </row>
  </sheetData>
  <phoneticPr fontId="19" type="noConversion"/>
  <pageMargins left="0.78" right="0.14000000000000001" top="0.73" bottom="0.54" header="0.5" footer="0.5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Y.38</vt:lpstr>
      <vt:lpstr>กราฟ-Y.38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2010-12-01T07:09:38Z</cp:lastPrinted>
  <dcterms:created xsi:type="dcterms:W3CDTF">1994-01-31T08:04:27Z</dcterms:created>
  <dcterms:modified xsi:type="dcterms:W3CDTF">2023-05-22T08:42:53Z</dcterms:modified>
</cp:coreProperties>
</file>