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2"/>
  </bookViews>
  <sheets>
    <sheet name="ฝนปี54" sheetId="1" r:id="rId1"/>
    <sheet name="analysis-54" sheetId="2" r:id="rId2"/>
    <sheet name="forecast-N.1- 54" sheetId="3" r:id="rId3"/>
  </sheets>
  <externalReferences>
    <externalReference r:id="rId6"/>
    <externalReference r:id="rId7"/>
  </externalReferences>
  <definedNames>
    <definedName name="name">'[2]c-form'!$B$7</definedName>
  </definedNames>
  <calcPr fullCalcOnLoad="1"/>
</workbook>
</file>

<file path=xl/sharedStrings.xml><?xml version="1.0" encoding="utf-8"?>
<sst xmlns="http://schemas.openxmlformats.org/spreadsheetml/2006/main" count="101" uniqueCount="83">
  <si>
    <t>ปี 2554</t>
  </si>
  <si>
    <t>มิถุนายน</t>
  </si>
  <si>
    <t>วันที่</t>
  </si>
  <si>
    <t>ทุ่งช้าง</t>
  </si>
  <si>
    <t>เชียงกลาง</t>
  </si>
  <si>
    <t>ปัว</t>
  </si>
  <si>
    <t>สองแคว</t>
  </si>
  <si>
    <t>ท่าวังผา</t>
  </si>
  <si>
    <t>เฉลิมฯ</t>
  </si>
  <si>
    <t>อ.เมือง</t>
  </si>
  <si>
    <t>เฉลี่ย</t>
  </si>
  <si>
    <t>ทำแล้ว</t>
  </si>
  <si>
    <t>กรกฎาคม</t>
  </si>
  <si>
    <t>สถานี</t>
  </si>
  <si>
    <t>ปีพ.ศ.</t>
  </si>
  <si>
    <t>D.A.    =</t>
  </si>
  <si>
    <t>เดือน</t>
  </si>
  <si>
    <t>ปริมาณน้ำท่า</t>
  </si>
  <si>
    <t>ปริมาณฝน</t>
  </si>
  <si>
    <t>base flow</t>
  </si>
  <si>
    <t>Net Flow</t>
  </si>
  <si>
    <t>Distribution</t>
  </si>
  <si>
    <t>Unit Hydrograph</t>
  </si>
  <si>
    <t>ลบ.ม./วิ</t>
  </si>
  <si>
    <t>มม.</t>
  </si>
  <si>
    <t>%</t>
  </si>
  <si>
    <t>รวม</t>
  </si>
  <si>
    <t>=</t>
  </si>
  <si>
    <t>สัมประสิทธิ์การเกิดน้ำท่า(Runoff Coeff.,Excess RF.)  =</t>
  </si>
  <si>
    <t>เปอร์เซ็นต์</t>
  </si>
  <si>
    <t>(11 มิ.ย.- 11 ก.ค.)</t>
  </si>
  <si>
    <t>N.1</t>
  </si>
  <si>
    <t>ข้อมูลปริมาณน้ำนำมาจากรายงานประจำเดือนปี2554 (ชั่วคราว)</t>
  </si>
  <si>
    <t>โดยใช้ Unit Hydrograph และปริมาณน้ำฝน</t>
  </si>
  <si>
    <t>ลบม./วิ./1มม.</t>
  </si>
  <si>
    <t>RO. - %</t>
  </si>
  <si>
    <t>Baseflow</t>
  </si>
  <si>
    <t>UH.</t>
  </si>
  <si>
    <t>Disc.</t>
  </si>
  <si>
    <t>Disc.+Baseflow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</si>
  <si>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</si>
  <si>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</si>
  <si>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</si>
  <si>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</si>
  <si>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</si>
  <si>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</si>
  <si>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</si>
  <si>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</si>
  <si>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</si>
  <si>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</si>
  <si>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</si>
  <si>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</si>
  <si>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</si>
  <si>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</si>
  <si>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</si>
  <si>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</si>
  <si>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ฝนเฉลี่ย</t>
  </si>
  <si>
    <t>จากคำนวณ</t>
  </si>
  <si>
    <t>ax0.166</t>
  </si>
  <si>
    <t>1cxb1...n</t>
  </si>
  <si>
    <t>2cxb1...n</t>
  </si>
  <si>
    <t>3cxb1...n</t>
  </si>
  <si>
    <t>4cxb1...n</t>
  </si>
  <si>
    <t>5cxb1...n</t>
  </si>
  <si>
    <t>6cxb1...n</t>
  </si>
  <si>
    <t>7cxb1...n</t>
  </si>
  <si>
    <t>8cxb1...n</t>
  </si>
  <si>
    <t>9cxb1...n</t>
  </si>
  <si>
    <t>10cxb1...n</t>
  </si>
  <si>
    <t>11cxb1...n</t>
  </si>
  <si>
    <t>รวม d......n</t>
  </si>
  <si>
    <t>l+baseflow</t>
  </si>
  <si>
    <t>มิ.ย.</t>
  </si>
  <si>
    <t>ฝนที่วัดจริงตั้งแต่วันที่ 25-26 มิ.ย.</t>
  </si>
  <si>
    <t>ตารางแสดงการพยากรณ์หาปริมาณน้ำแม่น้ำน่านที่สถานี N.1 อ.เมือง จ. น่าน</t>
  </si>
  <si>
    <r>
      <t>Km.</t>
    </r>
    <r>
      <rPr>
        <vertAlign val="superscript"/>
        <sz val="14"/>
        <rFont val="TH SarabunPSK"/>
        <family val="2"/>
      </rPr>
      <t>2</t>
    </r>
  </si>
  <si>
    <r>
      <t>Vol.  =  รวมnetflow*24*3600*10</t>
    </r>
    <r>
      <rPr>
        <vertAlign val="superscript"/>
        <sz val="14"/>
        <rFont val="TH SarabunPSK"/>
        <family val="2"/>
      </rPr>
      <t>-6</t>
    </r>
    <r>
      <rPr>
        <sz val="14"/>
        <rFont val="TH SarabunPSK"/>
        <family val="2"/>
      </rPr>
      <t xml:space="preserve">  -  ล้าน ลบ.ม.</t>
    </r>
  </si>
  <si>
    <r>
      <t>depth  =  (vol./D.A.)*10</t>
    </r>
    <r>
      <rPr>
        <vertAlign val="superscript"/>
        <sz val="14"/>
        <rFont val="TH SarabunPSK"/>
        <family val="2"/>
      </rPr>
      <t>3</t>
    </r>
    <r>
      <rPr>
        <sz val="14"/>
        <rFont val="TH SarabunPSK"/>
        <family val="2"/>
      </rPr>
      <t xml:space="preserve">   -   มม.</t>
    </r>
  </si>
  <si>
    <t>เฉลิมพระเกียรติ</t>
  </si>
  <si>
    <t>เฉลี่ย2อำเภอ</t>
  </si>
  <si>
    <t>เดือน มิถุนายน 2561</t>
  </si>
  <si>
    <t>ระดับน้ำสูงสุด</t>
  </si>
  <si>
    <t>8.18 ม.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</si>
</sst>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\ "/>
    <numFmt numFmtId="205" formatCode="0\ \ \ \ "/>
    <numFmt numFmtId="206" formatCode="0.000\ "/>
    <numFmt numFmtId="207" formatCode="0.000"/>
    <numFmt numFmtId="208" formatCode="0.0000"/>
    <numFmt numFmtId="209" formatCode="0.00000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\t&quot;$&quot;#,##0_);\(\t&quot;$&quot;#,##0\)"/>
    <numFmt numFmtId="215" formatCode="\t&quot;$&quot;#,##0_);[Red]\(\t&quot;$&quot;#,##0\)"/>
    <numFmt numFmtId="216" formatCode="\t&quot;$&quot;#,##0.00_);\(\t&quot;$&quot;#,##0.00\)"/>
    <numFmt numFmtId="217" formatCode="\t&quot;$&quot;#,##0.00_);[Red]\(\t&quot;$&quot;#,##0.00\)"/>
    <numFmt numFmtId="218" formatCode="dd"/>
    <numFmt numFmtId="219" formatCode="_-* #,##0.0_-;\-* #,##0.0_-;_-* &quot;-&quot;??_-;_-@_-"/>
    <numFmt numFmtId="220" formatCode="_-* #,##0_-;\-* #,##0_-;_-* &quot;-&quot;??_-;_-@_-"/>
    <numFmt numFmtId="221" formatCode="#,##0.0"/>
    <numFmt numFmtId="222" formatCode="0.00\ \ "/>
    <numFmt numFmtId="223" formatCode="0.00_)"/>
    <numFmt numFmtId="224" formatCode="d\ \ด\ด\ด"/>
    <numFmt numFmtId="225" formatCode="dd\ mmm"/>
    <numFmt numFmtId="226" formatCode="dd\ \ด\ด\ด"/>
    <numFmt numFmtId="227" formatCode="0.000000"/>
    <numFmt numFmtId="228" formatCode="0.00000000"/>
    <numFmt numFmtId="229" formatCode="0.0000000"/>
    <numFmt numFmtId="230" formatCode="#,##0_ ;\-#,##0\ "/>
    <numFmt numFmtId="231" formatCode="0;[Red]0"/>
    <numFmt numFmtId="232" formatCode="0.00;[Red]0.00"/>
    <numFmt numFmtId="233" formatCode="#,##0.00_ ;\-#,##0.00\ "/>
    <numFmt numFmtId="234" formatCode="#,##0.0_ ;\-#,##0.0\ "/>
    <numFmt numFmtId="235" formatCode="0.0;[Red]0.0"/>
    <numFmt numFmtId="236" formatCode="[$-41E]d\ mmmm\ yyyy"/>
    <numFmt numFmtId="237" formatCode="B1d\-mmm\-yy"/>
    <numFmt numFmtId="238" formatCode="[$-107041E]d\ mmm\ yy;@"/>
    <numFmt numFmtId="239" formatCode="[$-101041E]d\ mmm\ yy;@"/>
    <numFmt numFmtId="240" formatCode="dd\ \ ดดด\ yyyy"/>
    <numFmt numFmtId="241" formatCode="[$-1070000]d/m/yy;@"/>
  </numFmts>
  <fonts count="65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CordiaUPC"/>
      <family val="0"/>
    </font>
    <font>
      <u val="single"/>
      <sz val="14"/>
      <color indexed="12"/>
      <name val="CordiaUPC"/>
      <family val="0"/>
    </font>
    <font>
      <sz val="14"/>
      <name val="Jasmine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4"/>
      <name val="Cordia New"/>
      <family val="0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Cordia New"/>
      <family val="0"/>
    </font>
    <font>
      <b/>
      <sz val="14"/>
      <name val="Cordia New"/>
      <family val="2"/>
    </font>
    <font>
      <sz val="14"/>
      <color indexed="10"/>
      <name val="TH SarabunPSK"/>
      <family val="2"/>
    </font>
    <font>
      <sz val="14"/>
      <name val="DilleniaUPC"/>
      <family val="1"/>
    </font>
    <font>
      <b/>
      <sz val="2"/>
      <color indexed="8"/>
      <name val="Cordia New"/>
      <family val="0"/>
    </font>
    <font>
      <sz val="2"/>
      <color indexed="8"/>
      <name val="Cordia New"/>
      <family val="0"/>
    </font>
    <font>
      <sz val="1.75"/>
      <color indexed="8"/>
      <name val="Cordia New"/>
      <family val="0"/>
    </font>
    <font>
      <sz val="1.5"/>
      <color indexed="8"/>
      <name val="Cordia New"/>
      <family val="0"/>
    </font>
    <font>
      <sz val="8"/>
      <name val="Cordia New"/>
      <family val="0"/>
    </font>
    <font>
      <sz val="14"/>
      <name val="TH SarabunPSK"/>
      <family val="2"/>
    </font>
    <font>
      <b/>
      <sz val="14"/>
      <name val="TH SarabunPSK"/>
      <family val="2"/>
    </font>
    <font>
      <vertAlign val="superscript"/>
      <sz val="14"/>
      <name val="TH SarabunPSK"/>
      <family val="2"/>
    </font>
    <font>
      <b/>
      <sz val="14"/>
      <color indexed="10"/>
      <name val="TH SarabunPSK"/>
      <family val="2"/>
    </font>
    <font>
      <sz val="14.25"/>
      <color indexed="12"/>
      <name val="TH SarabunPSK"/>
      <family val="0"/>
    </font>
    <font>
      <sz val="12"/>
      <color indexed="8"/>
      <name val="TH SarabunPSK"/>
      <family val="0"/>
    </font>
    <font>
      <sz val="12.5"/>
      <color indexed="8"/>
      <name val="TH SarabunPSK"/>
      <family val="0"/>
    </font>
    <font>
      <sz val="12.5"/>
      <color indexed="12"/>
      <name val="TH SarabunPSK"/>
      <family val="0"/>
    </font>
    <font>
      <sz val="11"/>
      <color indexed="8"/>
      <name val="TH SarabunPSK"/>
      <family val="0"/>
    </font>
    <font>
      <sz val="12.5"/>
      <color indexed="10"/>
      <name val="TH SarabunPSK"/>
      <family val="0"/>
    </font>
    <font>
      <sz val="18"/>
      <name val="Cordia New"/>
      <family val="0"/>
    </font>
    <font>
      <b/>
      <sz val="11"/>
      <name val="Cordia New"/>
      <family val="2"/>
    </font>
    <font>
      <sz val="12"/>
      <name val="Cordia New"/>
      <family val="0"/>
    </font>
    <font>
      <b/>
      <sz val="14"/>
      <color indexed="10"/>
      <name val="Cordia New"/>
      <family val="2"/>
    </font>
    <font>
      <b/>
      <sz val="14"/>
      <color indexed="12"/>
      <name val="Cordia New"/>
      <family val="2"/>
    </font>
    <font>
      <b/>
      <sz val="10"/>
      <color indexed="12"/>
      <name val="Cordia New"/>
      <family val="2"/>
    </font>
    <font>
      <b/>
      <sz val="14"/>
      <color indexed="8"/>
      <name val="Cordia New"/>
      <family val="2"/>
    </font>
    <font>
      <sz val="10"/>
      <color indexed="8"/>
      <name val="Cordia New"/>
      <family val="2"/>
    </font>
    <font>
      <sz val="10"/>
      <name val="Cordia New"/>
      <family val="2"/>
    </font>
    <font>
      <sz val="10"/>
      <color indexed="12"/>
      <name val="Cordia New"/>
      <family val="2"/>
    </font>
    <font>
      <b/>
      <sz val="18"/>
      <color indexed="12"/>
      <name val="Cordia New"/>
      <family val="2"/>
    </font>
    <font>
      <sz val="12"/>
      <color indexed="12"/>
      <name val="Cordia New"/>
      <family val="2"/>
    </font>
    <font>
      <sz val="12"/>
      <color indexed="10"/>
      <name val="Cordia New"/>
      <family val="0"/>
    </font>
    <font>
      <sz val="13"/>
      <name val="Cordia New"/>
      <family val="0"/>
    </font>
    <font>
      <sz val="9.75"/>
      <color indexed="8"/>
      <name val="Cordia New"/>
      <family val="0"/>
    </font>
    <font>
      <b/>
      <sz val="10"/>
      <color indexed="8"/>
      <name val="Cordia New"/>
      <family val="0"/>
    </font>
    <font>
      <sz val="9"/>
      <color indexed="8"/>
      <name val="Cordia New"/>
      <family val="0"/>
    </font>
    <font>
      <b/>
      <sz val="14"/>
      <color indexed="12"/>
      <name val="TH SarabunPSK"/>
      <family val="2"/>
    </font>
    <font>
      <sz val="14"/>
      <color indexed="12"/>
      <name val="TH SarabunPSK"/>
      <family val="2"/>
    </font>
    <font>
      <b/>
      <sz val="16"/>
      <color indexed="10"/>
      <name val="CordiaUPC"/>
      <family val="2"/>
    </font>
    <font>
      <b/>
      <sz val="12"/>
      <color indexed="8"/>
      <name val="Cordia New"/>
      <family val="2"/>
    </font>
    <font>
      <b/>
      <sz val="14"/>
      <color indexed="10"/>
      <name val="CordiaUPC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hair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5" fillId="0" borderId="0" xfId="50">
      <alignment/>
      <protection/>
    </xf>
    <xf numFmtId="0" fontId="25" fillId="0" borderId="10" xfId="50" applyFont="1" applyBorder="1" applyAlignment="1">
      <alignment horizontal="center"/>
      <protection/>
    </xf>
    <xf numFmtId="0" fontId="25" fillId="0" borderId="11" xfId="50" applyFont="1" applyBorder="1" applyAlignment="1">
      <alignment horizontal="center"/>
      <protection/>
    </xf>
    <xf numFmtId="0" fontId="15" fillId="0" borderId="12" xfId="50" applyBorder="1">
      <alignment/>
      <protection/>
    </xf>
    <xf numFmtId="0" fontId="15" fillId="0" borderId="12" xfId="50" applyFont="1" applyBorder="1" applyAlignment="1">
      <alignment horizontal="center"/>
      <protection/>
    </xf>
    <xf numFmtId="0" fontId="15" fillId="0" borderId="12" xfId="50" applyBorder="1" applyAlignment="1">
      <alignment horizontal="center"/>
      <protection/>
    </xf>
    <xf numFmtId="203" fontId="15" fillId="0" borderId="12" xfId="50" applyNumberFormat="1" applyBorder="1" applyAlignment="1">
      <alignment horizontal="center"/>
      <protection/>
    </xf>
    <xf numFmtId="203" fontId="27" fillId="0" borderId="12" xfId="35" applyNumberFormat="1" applyFont="1" applyBorder="1" applyAlignment="1">
      <alignment horizontal="center" vertical="center"/>
      <protection/>
    </xf>
    <xf numFmtId="203" fontId="24" fillId="0" borderId="12" xfId="50" applyNumberFormat="1" applyFont="1" applyBorder="1" applyAlignment="1">
      <alignment horizontal="center"/>
      <protection/>
    </xf>
    <xf numFmtId="203" fontId="27" fillId="0" borderId="13" xfId="35" applyNumberFormat="1" applyFont="1" applyBorder="1" applyAlignment="1">
      <alignment horizontal="center" vertical="center"/>
      <protection/>
    </xf>
    <xf numFmtId="0" fontId="25" fillId="0" borderId="0" xfId="50" applyFont="1" applyAlignment="1">
      <alignment horizontal="center"/>
      <protection/>
    </xf>
    <xf numFmtId="0" fontId="15" fillId="0" borderId="14" xfId="50" applyBorder="1" applyAlignment="1">
      <alignment horizontal="center"/>
      <protection/>
    </xf>
    <xf numFmtId="0" fontId="15" fillId="0" borderId="13" xfId="50" applyBorder="1" applyAlignment="1">
      <alignment horizontal="center"/>
      <protection/>
    </xf>
    <xf numFmtId="203" fontId="15" fillId="0" borderId="13" xfId="50" applyNumberFormat="1" applyBorder="1" applyAlignment="1">
      <alignment horizontal="center"/>
      <protection/>
    </xf>
    <xf numFmtId="0" fontId="15" fillId="0" borderId="15" xfId="50" applyBorder="1" applyAlignment="1">
      <alignment horizontal="center"/>
      <protection/>
    </xf>
    <xf numFmtId="0" fontId="15" fillId="0" borderId="16" xfId="50" applyBorder="1">
      <alignment/>
      <protection/>
    </xf>
    <xf numFmtId="0" fontId="15" fillId="0" borderId="16" xfId="50" applyFont="1" applyBorder="1" applyAlignment="1">
      <alignment horizontal="center"/>
      <protection/>
    </xf>
    <xf numFmtId="0" fontId="15" fillId="0" borderId="16" xfId="50" applyBorder="1" applyAlignment="1">
      <alignment horizontal="center"/>
      <protection/>
    </xf>
    <xf numFmtId="203" fontId="15" fillId="0" borderId="16" xfId="50" applyNumberFormat="1" applyBorder="1" applyAlignment="1">
      <alignment horizontal="center"/>
      <protection/>
    </xf>
    <xf numFmtId="0" fontId="15" fillId="0" borderId="17" xfId="50" applyBorder="1" applyAlignment="1">
      <alignment horizontal="center"/>
      <protection/>
    </xf>
    <xf numFmtId="203" fontId="24" fillId="0" borderId="16" xfId="50" applyNumberFormat="1" applyFont="1" applyBorder="1" applyAlignment="1">
      <alignment horizontal="center"/>
      <protection/>
    </xf>
    <xf numFmtId="0" fontId="33" fillId="0" borderId="0" xfId="36" applyFont="1" applyAlignment="1">
      <alignment horizontal="center"/>
      <protection/>
    </xf>
    <xf numFmtId="0" fontId="34" fillId="0" borderId="0" xfId="36" applyFont="1" applyAlignment="1">
      <alignment horizontal="center"/>
      <protection/>
    </xf>
    <xf numFmtId="0" fontId="33" fillId="0" borderId="0" xfId="36" applyFont="1">
      <alignment/>
      <protection/>
    </xf>
    <xf numFmtId="203" fontId="34" fillId="0" borderId="0" xfId="36" applyNumberFormat="1" applyFont="1" applyAlignment="1">
      <alignment horizontal="center"/>
      <protection/>
    </xf>
    <xf numFmtId="0" fontId="34" fillId="0" borderId="0" xfId="36" applyFont="1" applyAlignment="1">
      <alignment horizontal="left"/>
      <protection/>
    </xf>
    <xf numFmtId="0" fontId="33" fillId="0" borderId="0" xfId="38" applyFont="1">
      <alignment/>
      <protection/>
    </xf>
    <xf numFmtId="0" fontId="33" fillId="0" borderId="18" xfId="36" applyFont="1" applyBorder="1" applyAlignment="1">
      <alignment horizontal="center"/>
      <protection/>
    </xf>
    <xf numFmtId="0" fontId="33" fillId="0" borderId="19" xfId="36" applyFont="1" applyBorder="1" applyAlignment="1">
      <alignment horizontal="center"/>
      <protection/>
    </xf>
    <xf numFmtId="0" fontId="33" fillId="0" borderId="19" xfId="36" applyFont="1" applyBorder="1">
      <alignment/>
      <protection/>
    </xf>
    <xf numFmtId="0" fontId="33" fillId="0" borderId="0" xfId="38" applyFont="1" applyAlignment="1">
      <alignment horizontal="center"/>
      <protection/>
    </xf>
    <xf numFmtId="0" fontId="34" fillId="0" borderId="20" xfId="36" applyFont="1" applyBorder="1" applyAlignment="1">
      <alignment horizontal="center"/>
      <protection/>
    </xf>
    <xf numFmtId="2" fontId="33" fillId="0" borderId="0" xfId="0" applyNumberFormat="1" applyFont="1" applyAlignment="1">
      <alignment/>
    </xf>
    <xf numFmtId="0" fontId="33" fillId="0" borderId="0" xfId="37" applyFont="1" applyAlignment="1">
      <alignment horizontal="center"/>
      <protection/>
    </xf>
    <xf numFmtId="2" fontId="33" fillId="0" borderId="20" xfId="36" applyNumberFormat="1" applyFont="1" applyBorder="1" applyAlignment="1">
      <alignment horizontal="center"/>
      <protection/>
    </xf>
    <xf numFmtId="0" fontId="33" fillId="0" borderId="20" xfId="36" applyFont="1" applyBorder="1" applyAlignment="1">
      <alignment horizontal="center"/>
      <protection/>
    </xf>
    <xf numFmtId="0" fontId="33" fillId="0" borderId="20" xfId="36" applyFont="1" applyBorder="1">
      <alignment/>
      <protection/>
    </xf>
    <xf numFmtId="203" fontId="33" fillId="0" borderId="0" xfId="37" applyNumberFormat="1" applyFont="1" applyAlignment="1">
      <alignment horizontal="center"/>
      <protection/>
    </xf>
    <xf numFmtId="203" fontId="26" fillId="0" borderId="0" xfId="37" applyNumberFormat="1" applyFont="1" applyAlignment="1">
      <alignment horizontal="center"/>
      <protection/>
    </xf>
    <xf numFmtId="0" fontId="33" fillId="0" borderId="21" xfId="36" applyFont="1" applyBorder="1">
      <alignment/>
      <protection/>
    </xf>
    <xf numFmtId="0" fontId="33" fillId="0" borderId="21" xfId="36" applyFont="1" applyBorder="1" applyAlignment="1">
      <alignment horizontal="center"/>
      <protection/>
    </xf>
    <xf numFmtId="0" fontId="33" fillId="0" borderId="0" xfId="37" applyFont="1">
      <alignment/>
      <protection/>
    </xf>
    <xf numFmtId="0" fontId="33" fillId="0" borderId="22" xfId="36" applyFont="1" applyBorder="1" applyAlignment="1">
      <alignment horizontal="centerContinuous"/>
      <protection/>
    </xf>
    <xf numFmtId="0" fontId="33" fillId="0" borderId="23" xfId="36" applyFont="1" applyBorder="1" applyAlignment="1">
      <alignment horizontal="centerContinuous"/>
      <protection/>
    </xf>
    <xf numFmtId="0" fontId="33" fillId="0" borderId="24" xfId="36" applyFont="1" applyBorder="1" applyAlignment="1">
      <alignment horizontal="centerContinuous"/>
      <protection/>
    </xf>
    <xf numFmtId="0" fontId="33" fillId="0" borderId="25" xfId="36" applyFont="1" applyBorder="1">
      <alignment/>
      <protection/>
    </xf>
    <xf numFmtId="2" fontId="33" fillId="0" borderId="25" xfId="36" applyNumberFormat="1" applyFont="1" applyBorder="1" applyAlignment="1">
      <alignment horizontal="center"/>
      <protection/>
    </xf>
    <xf numFmtId="0" fontId="33" fillId="0" borderId="22" xfId="36" applyFont="1" applyBorder="1">
      <alignment/>
      <protection/>
    </xf>
    <xf numFmtId="0" fontId="33" fillId="0" borderId="23" xfId="36" applyFont="1" applyBorder="1" applyAlignment="1">
      <alignment horizontal="center"/>
      <protection/>
    </xf>
    <xf numFmtId="207" fontId="33" fillId="0" borderId="25" xfId="36" applyNumberFormat="1" applyFont="1" applyBorder="1" applyAlignment="1">
      <alignment horizontal="center"/>
      <protection/>
    </xf>
    <xf numFmtId="0" fontId="33" fillId="0" borderId="23" xfId="36" applyFont="1" applyBorder="1">
      <alignment/>
      <protection/>
    </xf>
    <xf numFmtId="2" fontId="34" fillId="0" borderId="25" xfId="36" applyNumberFormat="1" applyFont="1" applyBorder="1" applyAlignment="1">
      <alignment horizontal="center"/>
      <protection/>
    </xf>
    <xf numFmtId="203" fontId="36" fillId="0" borderId="0" xfId="36" applyNumberFormat="1" applyFont="1" applyAlignment="1">
      <alignment horizontal="right"/>
      <protection/>
    </xf>
    <xf numFmtId="2" fontId="36" fillId="0" borderId="0" xfId="36" applyNumberFormat="1" applyFont="1" applyAlignment="1">
      <alignment horizontal="center"/>
      <protection/>
    </xf>
    <xf numFmtId="49" fontId="34" fillId="0" borderId="0" xfId="36" applyNumberFormat="1" applyFont="1" applyAlignment="1">
      <alignment horizontal="center"/>
      <protection/>
    </xf>
    <xf numFmtId="0" fontId="25" fillId="0" borderId="25" xfId="50" applyFont="1" applyBorder="1">
      <alignment/>
      <protection/>
    </xf>
    <xf numFmtId="0" fontId="25" fillId="0" borderId="25" xfId="50" applyFont="1" applyBorder="1" applyAlignment="1">
      <alignment horizontal="center"/>
      <protection/>
    </xf>
    <xf numFmtId="0" fontId="44" fillId="0" borderId="25" xfId="50" applyFont="1" applyBorder="1">
      <alignment/>
      <protection/>
    </xf>
    <xf numFmtId="0" fontId="25" fillId="0" borderId="0" xfId="50" applyFont="1">
      <alignment/>
      <protection/>
    </xf>
    <xf numFmtId="0" fontId="25" fillId="0" borderId="22" xfId="50" applyFont="1" applyBorder="1">
      <alignment/>
      <protection/>
    </xf>
    <xf numFmtId="0" fontId="25" fillId="0" borderId="23" xfId="50" applyFont="1" applyBorder="1">
      <alignment/>
      <protection/>
    </xf>
    <xf numFmtId="0" fontId="25" fillId="0" borderId="23" xfId="50" applyFont="1" applyBorder="1" applyAlignment="1">
      <alignment horizontal="center"/>
      <protection/>
    </xf>
    <xf numFmtId="0" fontId="45" fillId="18" borderId="25" xfId="50" applyFont="1" applyFill="1" applyBorder="1" applyAlignment="1">
      <alignment/>
      <protection/>
    </xf>
    <xf numFmtId="2" fontId="25" fillId="18" borderId="24" xfId="50" applyNumberFormat="1" applyFont="1" applyFill="1" applyBorder="1" applyAlignment="1">
      <alignment horizontal="center"/>
      <protection/>
    </xf>
    <xf numFmtId="0" fontId="25" fillId="0" borderId="18" xfId="50" applyFont="1" applyBorder="1">
      <alignment/>
      <protection/>
    </xf>
    <xf numFmtId="0" fontId="25" fillId="0" borderId="18" xfId="50" applyFont="1" applyBorder="1" applyAlignment="1">
      <alignment horizontal="center"/>
      <protection/>
    </xf>
    <xf numFmtId="207" fontId="46" fillId="0" borderId="18" xfId="50" applyNumberFormat="1" applyFont="1" applyFill="1" applyBorder="1">
      <alignment/>
      <protection/>
    </xf>
    <xf numFmtId="0" fontId="47" fillId="19" borderId="18" xfId="50" applyFont="1" applyFill="1" applyBorder="1">
      <alignment/>
      <protection/>
    </xf>
    <xf numFmtId="0" fontId="48" fillId="19" borderId="18" xfId="50" applyFont="1" applyFill="1" applyBorder="1">
      <alignment/>
      <protection/>
    </xf>
    <xf numFmtId="0" fontId="15" fillId="0" borderId="0" xfId="50" applyFill="1" applyBorder="1">
      <alignment/>
      <protection/>
    </xf>
    <xf numFmtId="0" fontId="49" fillId="0" borderId="0" xfId="50" applyFont="1" applyFill="1" applyBorder="1" applyAlignment="1">
      <alignment/>
      <protection/>
    </xf>
    <xf numFmtId="0" fontId="25" fillId="20" borderId="18" xfId="50" applyFont="1" applyFill="1" applyBorder="1" applyAlignment="1">
      <alignment horizontal="center" vertical="center"/>
      <protection/>
    </xf>
    <xf numFmtId="1" fontId="49" fillId="0" borderId="25" xfId="50" applyNumberFormat="1" applyFont="1" applyBorder="1" applyAlignment="1">
      <alignment horizontal="center" vertical="center"/>
      <protection/>
    </xf>
    <xf numFmtId="1" fontId="49" fillId="0" borderId="25" xfId="50" applyNumberFormat="1" applyFont="1" applyFill="1" applyBorder="1" applyAlignment="1">
      <alignment horizontal="center" vertical="center"/>
      <protection/>
    </xf>
    <xf numFmtId="0" fontId="25" fillId="0" borderId="25" xfId="50" applyFont="1" applyBorder="1" applyAlignment="1">
      <alignment horizontal="center" vertical="center"/>
      <protection/>
    </xf>
    <xf numFmtId="0" fontId="47" fillId="19" borderId="25" xfId="50" applyFont="1" applyFill="1" applyBorder="1" applyAlignment="1">
      <alignment horizontal="center" vertical="center"/>
      <protection/>
    </xf>
    <xf numFmtId="0" fontId="25" fillId="0" borderId="0" xfId="50" applyFont="1" applyFill="1" applyBorder="1" applyAlignment="1">
      <alignment horizontal="center" vertical="center"/>
      <protection/>
    </xf>
    <xf numFmtId="0" fontId="15" fillId="0" borderId="0" xfId="50" applyFill="1" applyBorder="1" applyAlignment="1">
      <alignment horizontal="center" vertical="center"/>
      <protection/>
    </xf>
    <xf numFmtId="17" fontId="25" fillId="20" borderId="19" xfId="50" applyNumberFormat="1" applyFont="1" applyFill="1" applyBorder="1" applyAlignment="1">
      <alignment horizontal="center" vertical="center"/>
      <protection/>
    </xf>
    <xf numFmtId="1" fontId="50" fillId="0" borderId="25" xfId="50" applyNumberFormat="1" applyFont="1" applyBorder="1" applyAlignment="1">
      <alignment horizontal="center"/>
      <protection/>
    </xf>
    <xf numFmtId="1" fontId="50" fillId="0" borderId="25" xfId="50" applyNumberFormat="1" applyFont="1" applyFill="1" applyBorder="1" applyAlignment="1">
      <alignment horizontal="center"/>
      <protection/>
    </xf>
    <xf numFmtId="0" fontId="51" fillId="0" borderId="23" xfId="50" applyFont="1" applyBorder="1" applyAlignment="1">
      <alignment horizontal="center"/>
      <protection/>
    </xf>
    <xf numFmtId="0" fontId="51" fillId="0" borderId="25" xfId="50" applyFont="1" applyBorder="1" applyAlignment="1">
      <alignment horizontal="center"/>
      <protection/>
    </xf>
    <xf numFmtId="0" fontId="52" fillId="19" borderId="25" xfId="50" applyFont="1" applyFill="1" applyBorder="1" applyAlignment="1">
      <alignment horizontal="center"/>
      <protection/>
    </xf>
    <xf numFmtId="0" fontId="15" fillId="0" borderId="0" xfId="50" applyFont="1" applyFill="1" applyBorder="1" applyAlignment="1">
      <alignment horizontal="center"/>
      <protection/>
    </xf>
    <xf numFmtId="203" fontId="15" fillId="0" borderId="0" xfId="50" applyNumberFormat="1" applyFill="1" applyBorder="1">
      <alignment/>
      <protection/>
    </xf>
    <xf numFmtId="203" fontId="24" fillId="0" borderId="0" xfId="50" applyNumberFormat="1" applyFont="1" applyFill="1" applyBorder="1">
      <alignment/>
      <protection/>
    </xf>
    <xf numFmtId="0" fontId="25" fillId="0" borderId="26" xfId="50" applyFont="1" applyBorder="1" applyAlignment="1">
      <alignment horizontal="right"/>
      <protection/>
    </xf>
    <xf numFmtId="203" fontId="24" fillId="0" borderId="27" xfId="50" applyNumberFormat="1" applyFont="1" applyFill="1" applyBorder="1" applyAlignment="1">
      <alignment horizontal="right"/>
      <protection/>
    </xf>
    <xf numFmtId="207" fontId="15" fillId="0" borderId="28" xfId="50" applyNumberFormat="1" applyBorder="1">
      <alignment/>
      <protection/>
    </xf>
    <xf numFmtId="2" fontId="45" fillId="0" borderId="28" xfId="50" applyNumberFormat="1" applyFont="1" applyBorder="1">
      <alignment/>
      <protection/>
    </xf>
    <xf numFmtId="2" fontId="45" fillId="21" borderId="28" xfId="50" applyNumberFormat="1" applyFont="1" applyFill="1" applyBorder="1">
      <alignment/>
      <protection/>
    </xf>
    <xf numFmtId="2" fontId="45" fillId="7" borderId="28" xfId="50" applyNumberFormat="1" applyFont="1" applyFill="1" applyBorder="1" applyAlignment="1">
      <alignment horizontal="center"/>
      <protection/>
    </xf>
    <xf numFmtId="0" fontId="15" fillId="0" borderId="0" xfId="50" applyFill="1" applyBorder="1" applyAlignment="1">
      <alignment horizontal="center"/>
      <protection/>
    </xf>
    <xf numFmtId="0" fontId="53" fillId="0" borderId="0" xfId="51" applyFont="1" applyBorder="1" applyAlignment="1">
      <alignment horizontal="center"/>
      <protection/>
    </xf>
    <xf numFmtId="240" fontId="54" fillId="0" borderId="0" xfId="51" applyNumberFormat="1" applyFont="1" applyFill="1" applyBorder="1" applyAlignment="1">
      <alignment horizontal="center"/>
      <protection/>
    </xf>
    <xf numFmtId="0" fontId="25" fillId="0" borderId="29" xfId="50" applyFont="1" applyBorder="1" applyAlignment="1">
      <alignment horizontal="right" vertical="center"/>
      <protection/>
    </xf>
    <xf numFmtId="207" fontId="15" fillId="0" borderId="27" xfId="50" applyNumberFormat="1" applyFont="1" applyFill="1" applyBorder="1" applyAlignment="1">
      <alignment horizontal="center"/>
      <protection/>
    </xf>
    <xf numFmtId="207" fontId="15" fillId="0" borderId="27" xfId="50" applyNumberFormat="1" applyBorder="1" applyAlignment="1">
      <alignment horizontal="right"/>
      <protection/>
    </xf>
    <xf numFmtId="207" fontId="15" fillId="0" borderId="27" xfId="50" applyNumberFormat="1" applyBorder="1">
      <alignment/>
      <protection/>
    </xf>
    <xf numFmtId="203" fontId="45" fillId="0" borderId="27" xfId="50" applyNumberFormat="1" applyFont="1" applyBorder="1">
      <alignment/>
      <protection/>
    </xf>
    <xf numFmtId="2" fontId="45" fillId="0" borderId="27" xfId="50" applyNumberFormat="1" applyFont="1" applyBorder="1">
      <alignment/>
      <protection/>
    </xf>
    <xf numFmtId="2" fontId="45" fillId="21" borderId="27" xfId="50" applyNumberFormat="1" applyFont="1" applyFill="1" applyBorder="1">
      <alignment/>
      <protection/>
    </xf>
    <xf numFmtId="2" fontId="45" fillId="7" borderId="27" xfId="50" applyNumberFormat="1" applyFont="1" applyFill="1" applyBorder="1" applyAlignment="1">
      <alignment horizontal="center"/>
      <protection/>
    </xf>
    <xf numFmtId="0" fontId="25" fillId="0" borderId="26" xfId="50" applyNumberFormat="1" applyFont="1" applyBorder="1" applyAlignment="1">
      <alignment horizontal="right"/>
      <protection/>
    </xf>
    <xf numFmtId="0" fontId="24" fillId="0" borderId="27" xfId="50" applyFont="1" applyFill="1" applyBorder="1" applyAlignment="1">
      <alignment horizontal="right"/>
      <protection/>
    </xf>
    <xf numFmtId="0" fontId="15" fillId="0" borderId="27" xfId="50" applyFill="1" applyBorder="1">
      <alignment/>
      <protection/>
    </xf>
    <xf numFmtId="0" fontId="51" fillId="0" borderId="0" xfId="50" applyFont="1" applyFill="1" applyBorder="1" applyAlignment="1">
      <alignment horizontal="center"/>
      <protection/>
    </xf>
    <xf numFmtId="0" fontId="15" fillId="0" borderId="27" xfId="50" applyBorder="1">
      <alignment/>
      <protection/>
    </xf>
    <xf numFmtId="0" fontId="15" fillId="0" borderId="0" xfId="50" applyBorder="1" applyAlignment="1">
      <alignment horizontal="center"/>
      <protection/>
    </xf>
    <xf numFmtId="0" fontId="15" fillId="0" borderId="27" xfId="50" applyFont="1" applyBorder="1">
      <alignment/>
      <protection/>
    </xf>
    <xf numFmtId="0" fontId="15" fillId="0" borderId="30" xfId="50" applyBorder="1">
      <alignment/>
      <protection/>
    </xf>
    <xf numFmtId="2" fontId="56" fillId="0" borderId="30" xfId="50" applyNumberFormat="1" applyFont="1" applyBorder="1">
      <alignment/>
      <protection/>
    </xf>
    <xf numFmtId="2" fontId="15" fillId="21" borderId="30" xfId="50" applyNumberFormat="1" applyFont="1" applyFill="1" applyBorder="1">
      <alignment/>
      <protection/>
    </xf>
    <xf numFmtId="2" fontId="15" fillId="7" borderId="30" xfId="50" applyNumberFormat="1" applyFont="1" applyFill="1" applyBorder="1" applyAlignment="1">
      <alignment horizontal="center"/>
      <protection/>
    </xf>
    <xf numFmtId="207" fontId="46" fillId="0" borderId="28" xfId="50" applyNumberFormat="1" applyFont="1" applyFill="1" applyBorder="1" applyAlignment="1">
      <alignment horizontal="center"/>
      <protection/>
    </xf>
    <xf numFmtId="207" fontId="46" fillId="0" borderId="27" xfId="50" applyNumberFormat="1" applyFont="1" applyFill="1" applyBorder="1" applyAlignment="1">
      <alignment horizontal="center"/>
      <protection/>
    </xf>
    <xf numFmtId="203" fontId="46" fillId="0" borderId="27" xfId="50" applyNumberFormat="1" applyFont="1" applyFill="1" applyBorder="1" applyAlignment="1">
      <alignment horizontal="right"/>
      <protection/>
    </xf>
    <xf numFmtId="207" fontId="47" fillId="0" borderId="28" xfId="50" applyNumberFormat="1" applyFont="1" applyBorder="1" applyAlignment="1">
      <alignment horizontal="right"/>
      <protection/>
    </xf>
    <xf numFmtId="207" fontId="47" fillId="0" borderId="27" xfId="50" applyNumberFormat="1" applyFont="1" applyBorder="1" applyAlignment="1">
      <alignment horizontal="right"/>
      <protection/>
    </xf>
    <xf numFmtId="0" fontId="60" fillId="0" borderId="20" xfId="36" applyFont="1" applyFill="1" applyBorder="1" applyAlignment="1">
      <alignment horizontal="center"/>
      <protection/>
    </xf>
    <xf numFmtId="2" fontId="61" fillId="0" borderId="0" xfId="0" applyNumberFormat="1" applyFont="1" applyFill="1" applyAlignment="1">
      <alignment/>
    </xf>
    <xf numFmtId="2" fontId="61" fillId="0" borderId="20" xfId="36" applyNumberFormat="1" applyFont="1" applyFill="1" applyBorder="1" applyAlignment="1">
      <alignment horizontal="center"/>
      <protection/>
    </xf>
    <xf numFmtId="203" fontId="61" fillId="0" borderId="0" xfId="37" applyNumberFormat="1" applyFont="1" applyFill="1" applyAlignment="1">
      <alignment horizontal="center"/>
      <protection/>
    </xf>
    <xf numFmtId="0" fontId="60" fillId="19" borderId="20" xfId="36" applyFont="1" applyFill="1" applyBorder="1" applyAlignment="1">
      <alignment horizontal="center"/>
      <protection/>
    </xf>
    <xf numFmtId="2" fontId="61" fillId="19" borderId="0" xfId="0" applyNumberFormat="1" applyFont="1" applyFill="1" applyAlignment="1">
      <alignment/>
    </xf>
    <xf numFmtId="203" fontId="61" fillId="19" borderId="0" xfId="37" applyNumberFormat="1" applyFont="1" applyFill="1" applyAlignment="1">
      <alignment horizontal="center"/>
      <protection/>
    </xf>
    <xf numFmtId="2" fontId="61" fillId="19" borderId="20" xfId="36" applyNumberFormat="1" applyFont="1" applyFill="1" applyBorder="1" applyAlignment="1">
      <alignment horizontal="center"/>
      <protection/>
    </xf>
    <xf numFmtId="0" fontId="61" fillId="19" borderId="0" xfId="37" applyFont="1" applyFill="1" applyAlignment="1">
      <alignment horizontal="center"/>
      <protection/>
    </xf>
    <xf numFmtId="2" fontId="46" fillId="7" borderId="27" xfId="50" applyNumberFormat="1" applyFont="1" applyFill="1" applyBorder="1" applyAlignment="1">
      <alignment horizontal="center"/>
      <protection/>
    </xf>
    <xf numFmtId="0" fontId="64" fillId="0" borderId="25" xfId="0" applyFont="1" applyBorder="1" applyAlignment="1">
      <alignment horizontal="center"/>
    </xf>
    <xf numFmtId="203" fontId="0" fillId="0" borderId="25" xfId="0" applyNumberFormat="1" applyBorder="1" applyAlignment="1">
      <alignment horizontal="center"/>
    </xf>
    <xf numFmtId="203" fontId="64" fillId="0" borderId="25" xfId="0" applyNumberFormat="1" applyFont="1" applyBorder="1" applyAlignment="1">
      <alignment horizontal="center"/>
    </xf>
    <xf numFmtId="203" fontId="24" fillId="7" borderId="25" xfId="0" applyNumberFormat="1" applyFont="1" applyFill="1" applyBorder="1" applyAlignment="1">
      <alignment horizontal="center"/>
    </xf>
    <xf numFmtId="203" fontId="55" fillId="0" borderId="25" xfId="0" applyNumberFormat="1" applyFont="1" applyFill="1" applyBorder="1" applyAlignment="1">
      <alignment/>
    </xf>
    <xf numFmtId="0" fontId="54" fillId="0" borderId="25" xfId="0" applyFont="1" applyBorder="1" applyAlignment="1">
      <alignment/>
    </xf>
    <xf numFmtId="203" fontId="54" fillId="0" borderId="25" xfId="0" applyNumberFormat="1" applyFont="1" applyFill="1" applyBorder="1" applyAlignment="1">
      <alignment/>
    </xf>
    <xf numFmtId="203" fontId="55" fillId="7" borderId="25" xfId="0" applyNumberFormat="1" applyFont="1" applyFill="1" applyBorder="1" applyAlignment="1">
      <alignment/>
    </xf>
    <xf numFmtId="203" fontId="64" fillId="0" borderId="25" xfId="0" applyNumberFormat="1" applyFont="1" applyFill="1" applyBorder="1" applyAlignment="1">
      <alignment horizontal="center"/>
    </xf>
    <xf numFmtId="203" fontId="0" fillId="0" borderId="25" xfId="0" applyNumberFormat="1" applyFill="1" applyBorder="1" applyAlignment="1">
      <alignment horizontal="center"/>
    </xf>
    <xf numFmtId="0" fontId="54" fillId="0" borderId="25" xfId="50" applyFont="1" applyFill="1" applyBorder="1">
      <alignment/>
      <protection/>
    </xf>
    <xf numFmtId="203" fontId="15" fillId="0" borderId="25" xfId="50" applyNumberFormat="1" applyFill="1" applyBorder="1" applyAlignment="1">
      <alignment horizontal="center"/>
      <protection/>
    </xf>
    <xf numFmtId="0" fontId="24" fillId="0" borderId="31" xfId="50" applyFont="1" applyBorder="1" applyAlignment="1">
      <alignment horizontal="center" vertical="center"/>
      <protection/>
    </xf>
    <xf numFmtId="0" fontId="26" fillId="22" borderId="0" xfId="38" applyFont="1" applyFill="1" applyAlignment="1">
      <alignment horizontal="center"/>
      <protection/>
    </xf>
    <xf numFmtId="0" fontId="25" fillId="19" borderId="21" xfId="50" applyFont="1" applyFill="1" applyBorder="1" applyAlignment="1">
      <alignment horizontal="center"/>
      <protection/>
    </xf>
    <xf numFmtId="0" fontId="25" fillId="19" borderId="32" xfId="50" applyFont="1" applyFill="1" applyBorder="1" applyAlignment="1">
      <alignment horizontal="center"/>
      <protection/>
    </xf>
    <xf numFmtId="0" fontId="43" fillId="0" borderId="0" xfId="50" applyFont="1" applyAlignment="1">
      <alignment horizontal="center" vertical="center"/>
      <protection/>
    </xf>
    <xf numFmtId="17" fontId="0" fillId="23" borderId="31" xfId="0" applyNumberFormat="1" applyFill="1" applyBorder="1" applyAlignment="1">
      <alignment horizontal="center"/>
    </xf>
    <xf numFmtId="0" fontId="47" fillId="19" borderId="21" xfId="50" applyFont="1" applyFill="1" applyBorder="1" applyAlignment="1">
      <alignment horizontal="center"/>
      <protection/>
    </xf>
    <xf numFmtId="0" fontId="47" fillId="19" borderId="32" xfId="50" applyFont="1" applyFill="1" applyBorder="1" applyAlignment="1">
      <alignment horizontal="center"/>
      <protection/>
    </xf>
    <xf numFmtId="2" fontId="45" fillId="7" borderId="27" xfId="50" applyNumberFormat="1" applyFont="1" applyFill="1" applyBorder="1" applyAlignment="1">
      <alignment horizontal="center"/>
      <protection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40111" xfId="35"/>
    <cellStyle name="Normal_x11131_x11231(2)" xfId="36"/>
    <cellStyle name="Normal_X40" xfId="37"/>
    <cellStyle name="Normal_X90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Currency" xfId="44"/>
    <cellStyle name="Currency [0]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_Unit  Y.1C(June, 2011)" xfId="50"/>
    <cellStyle name="ปกติ_ฝนที่แพร่" xfId="51"/>
    <cellStyle name="ป้อนค่า" xfId="52"/>
    <cellStyle name="ปานกลาง" xfId="53"/>
    <cellStyle name="Percent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dxfs count="2">
    <dxf>
      <font>
        <b val="0"/>
        <i val="0"/>
        <color rgb="FF0000FF"/>
      </font>
      <border/>
    </dxf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ผลการพยากรณ์ปริมาณน้ำ โดยใช้</a:t>
            </a:r>
            <a:r>
              <a:rPr lang="en-US" cap="none" sz="200" b="1" i="0" u="none" baseline="0">
                <a:solidFill>
                  <a:srgbClr val="000000"/>
                </a:solidFill>
              </a:rPr>
              <a:t>UH</a:t>
            </a:r>
            <a:r>
              <a:rPr lang="en-US" cap="none" sz="200" b="1" i="0" u="none" baseline="0">
                <a:solidFill>
                  <a:srgbClr val="000000"/>
                </a:solidFill>
              </a:rPr>
              <a:t>กับปริมาณน้ำฝน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ฝนปี54!#REF!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ฝนปี54!#REF!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5378603"/>
        <c:axId val="27080836"/>
      </c:lineChart>
      <c:catAx>
        <c:axId val="25378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</a:rPr>
                  <a:t>หน่วย - 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7080836"/>
        <c:crosses val="autoZero"/>
        <c:auto val="1"/>
        <c:lblOffset val="100"/>
        <c:tickLblSkip val="1"/>
        <c:noMultiLvlLbl val="0"/>
      </c:catAx>
      <c:valAx>
        <c:axId val="27080836"/>
        <c:scaling>
          <c:orientation val="minMax"/>
          <c:max val="1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</a:rPr>
                  <a:t>ปริมาณน้ำ - ลบ.ม./วินาที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5378603"/>
        <c:crossesAt val="1"/>
        <c:crossBetween val="between"/>
        <c:dispUnits/>
        <c:majorUnit val="400"/>
        <c:min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FF"/>
                </a:solidFill>
              </a:rPr>
              <a:t>ปริมาณน้ำท่ารายวันสถานี </a:t>
            </a:r>
            <a:r>
              <a:rPr lang="en-US" cap="none" sz="1425" b="0" i="0" u="none" baseline="0">
                <a:solidFill>
                  <a:srgbClr val="0000FF"/>
                </a:solidFill>
              </a:rPr>
              <a:t>N.1 </a:t>
            </a:r>
            <a:r>
              <a:rPr lang="en-US" cap="none" sz="1425" b="0" i="0" u="none" baseline="0">
                <a:solidFill>
                  <a:srgbClr val="0000FF"/>
                </a:solidFill>
              </a:rPr>
              <a:t>ระหว่างวันที่ 11 มิ.ย. - 11 ก.ค.2554</a:t>
            </a:r>
          </a:p>
        </c:rich>
      </c:tx>
      <c:layout>
        <c:manualLayout>
          <c:xMode val="factor"/>
          <c:yMode val="factor"/>
          <c:x val="-0.003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8525"/>
          <c:w val="0.83925"/>
          <c:h val="0.743"/>
        </c:manualLayout>
      </c:layout>
      <c:barChart>
        <c:barDir val="col"/>
        <c:grouping val="clustered"/>
        <c:varyColors val="0"/>
        <c:ser>
          <c:idx val="0"/>
          <c:order val="1"/>
          <c:tx>
            <c:v>ปริมาณฝน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'[1]2537(2)'!$B$5:$B$35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'analysis-54'!$D$5:$D$35</c:f>
              <c:numCache/>
            </c:numRef>
          </c:val>
        </c:ser>
        <c:axId val="42400933"/>
        <c:axId val="46064078"/>
      </c:barChart>
      <c:lineChart>
        <c:grouping val="standard"/>
        <c:varyColors val="0"/>
        <c:ser>
          <c:idx val="1"/>
          <c:order val="0"/>
          <c:tx>
            <c:v>ปริมาณน้ำ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'analysis-54'!$B$5:$B$35</c:f>
              <c:numCache/>
            </c:numRef>
          </c:cat>
          <c:val>
            <c:numRef>
              <c:f>'analysis-54'!$C$5:$C$35</c:f>
              <c:numCache/>
            </c:numRef>
          </c:val>
          <c:smooth val="1"/>
        </c:ser>
        <c:marker val="1"/>
        <c:axId val="11923519"/>
        <c:axId val="40202808"/>
      </c:lineChart>
      <c:catAx>
        <c:axId val="11923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</a:rPr>
                  <a:t> วันที่</a:t>
                </a:r>
              </a:p>
            </c:rich>
          </c:tx>
          <c:layout>
            <c:manualLayout>
              <c:xMode val="factor"/>
              <c:yMode val="factor"/>
              <c:x val="-0.0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</a:defRPr>
            </a:pPr>
          </a:p>
        </c:txPr>
        <c:crossAx val="40202808"/>
        <c:crosses val="autoZero"/>
        <c:auto val="1"/>
        <c:lblOffset val="100"/>
        <c:tickLblSkip val="1"/>
        <c:noMultiLvlLbl val="0"/>
      </c:catAx>
      <c:valAx>
        <c:axId val="40202808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FF"/>
                    </a:solidFill>
                  </a:rPr>
                  <a:t>ปริมาณน้ำท่า   -   ลบ.ม./วิ</a:t>
                </a:r>
              </a:p>
            </c:rich>
          </c:tx>
          <c:layout>
            <c:manualLayout>
              <c:xMode val="factor"/>
              <c:yMode val="factor"/>
              <c:x val="-0.03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FF"/>
                </a:solidFill>
              </a:defRPr>
            </a:pPr>
          </a:p>
        </c:txPr>
        <c:crossAx val="11923519"/>
        <c:crossesAt val="1"/>
        <c:crossBetween val="midCat"/>
        <c:dispUnits/>
        <c:majorUnit val="500"/>
        <c:minorUnit val="100"/>
      </c:valAx>
      <c:catAx>
        <c:axId val="42400933"/>
        <c:scaling>
          <c:orientation val="minMax"/>
        </c:scaling>
        <c:axPos val="t"/>
        <c:delete val="1"/>
        <c:majorTickMark val="out"/>
        <c:minorTickMark val="none"/>
        <c:tickLblPos val="nextTo"/>
        <c:crossAx val="46064078"/>
        <c:crosses val="autoZero"/>
        <c:auto val="1"/>
        <c:lblOffset val="100"/>
        <c:tickLblSkip val="1"/>
        <c:noMultiLvlLbl val="0"/>
      </c:catAx>
      <c:valAx>
        <c:axId val="46064078"/>
        <c:scaling>
          <c:orientation val="maxMin"/>
          <c:max val="50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FF0000"/>
                </a:solidFill>
              </a:defRPr>
            </a:pPr>
          </a:p>
        </c:txPr>
        <c:crossAx val="42400933"/>
        <c:crosses val="max"/>
        <c:crossBetween val="midCat"/>
        <c:dispUnits/>
        <c:majorUnit val="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65"/>
          <c:y val="0.2605"/>
          <c:w val="0.14025"/>
          <c:h val="0.1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ผลการพยากรณ์ปริมาณน้ำ โดยใช้UHกับปริมาณน้ำฝน</a:t>
            </a:r>
          </a:p>
        </c:rich>
      </c:tx>
      <c:layout>
        <c:manualLayout>
          <c:xMode val="factor"/>
          <c:yMode val="factor"/>
          <c:x val="0.036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158"/>
          <c:w val="0.88725"/>
          <c:h val="0.7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'forecast-N.1- 54'!$A$7:$A$13</c:f>
              <c:numCache/>
            </c:numRef>
          </c:cat>
          <c:val>
            <c:numRef>
              <c:f>'forecast-N.1- 54'!$R$7:$R$14</c:f>
              <c:numCache/>
            </c:numRef>
          </c:val>
          <c:smooth val="1"/>
        </c:ser>
        <c:marker val="1"/>
        <c:axId val="26280953"/>
        <c:axId val="35201986"/>
      </c:lineChart>
      <c:catAx>
        <c:axId val="26280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หน่วย - วัน</a:t>
                </a:r>
              </a:p>
            </c:rich>
          </c:tx>
          <c:layout>
            <c:manualLayout>
              <c:xMode val="factor"/>
              <c:yMode val="factor"/>
              <c:x val="-0.027"/>
              <c:y val="-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201986"/>
        <c:crosses val="autoZero"/>
        <c:auto val="1"/>
        <c:lblOffset val="100"/>
        <c:tickLblSkip val="1"/>
        <c:noMultiLvlLbl val="0"/>
      </c:catAx>
      <c:valAx>
        <c:axId val="352019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2809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57150</xdr:rowOff>
    </xdr:from>
    <xdr:to>
      <xdr:col>0</xdr:col>
      <xdr:colOff>0</xdr:colOff>
      <xdr:row>23</xdr:row>
      <xdr:rowOff>247650</xdr:rowOff>
    </xdr:to>
    <xdr:graphicFrame>
      <xdr:nvGraphicFramePr>
        <xdr:cNvPr id="1" name="Chart 1"/>
        <xdr:cNvGraphicFramePr/>
      </xdr:nvGraphicFramePr>
      <xdr:xfrm>
        <a:off x="0" y="4171950"/>
        <a:ext cx="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19</xdr:col>
      <xdr:colOff>152400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6200775" y="561975"/>
        <a:ext cx="62484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571500</xdr:colOff>
      <xdr:row>11</xdr:row>
      <xdr:rowOff>209550</xdr:rowOff>
    </xdr:from>
    <xdr:to>
      <xdr:col>15</xdr:col>
      <xdr:colOff>152400</xdr:colOff>
      <xdr:row>13</xdr:row>
      <xdr:rowOff>238125</xdr:rowOff>
    </xdr:to>
    <xdr:sp>
      <xdr:nvSpPr>
        <xdr:cNvPr id="2" name="Line 2"/>
        <xdr:cNvSpPr>
          <a:spLocks/>
        </xdr:cNvSpPr>
      </xdr:nvSpPr>
      <xdr:spPr>
        <a:xfrm flipV="1">
          <a:off x="9210675" y="3171825"/>
          <a:ext cx="8001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0</xdr:row>
      <xdr:rowOff>19050</xdr:rowOff>
    </xdr:from>
    <xdr:to>
      <xdr:col>23</xdr:col>
      <xdr:colOff>685800</xdr:colOff>
      <xdr:row>6</xdr:row>
      <xdr:rowOff>180975</xdr:rowOff>
    </xdr:to>
    <xdr:graphicFrame>
      <xdr:nvGraphicFramePr>
        <xdr:cNvPr id="1" name="Chart 1"/>
        <xdr:cNvGraphicFramePr/>
      </xdr:nvGraphicFramePr>
      <xdr:xfrm>
        <a:off x="7172325" y="19050"/>
        <a:ext cx="36766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9</xdr:col>
      <xdr:colOff>133350</xdr:colOff>
      <xdr:row>6</xdr:row>
      <xdr:rowOff>114300</xdr:rowOff>
    </xdr:from>
    <xdr:ext cx="2038350" cy="704850"/>
    <xdr:sp>
      <xdr:nvSpPr>
        <xdr:cNvPr id="2" name="TextBox 2"/>
        <xdr:cNvSpPr txBox="1">
          <a:spLocks noChangeArrowheads="1"/>
        </xdr:cNvSpPr>
      </xdr:nvSpPr>
      <xdr:spPr>
        <a:xfrm>
          <a:off x="3838575" y="2114550"/>
          <a:ext cx="2038350" cy="704850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CordiaUPC"/>
              <a:ea typeface="CordiaUPC"/>
              <a:cs typeface="CordiaUPC"/>
            </a:rPr>
            <a:t>analysis จากฝนตกต่อเนื่อง </a:t>
          </a:r>
          <a:r>
            <a:rPr lang="en-US" cap="none" sz="1600" b="1" i="0" u="none" baseline="0">
              <a:solidFill>
                <a:srgbClr val="FF0000"/>
              </a:solidFill>
              <a:latin typeface="CordiaUPC"/>
              <a:ea typeface="CordiaUPC"/>
              <a:cs typeface="CordiaUPC"/>
            </a:rPr>
            <a:t>3</a:t>
          </a:r>
          <a:r>
            <a:rPr lang="en-US" cap="none" sz="1400" b="1" i="0" u="none" baseline="0">
              <a:latin typeface="CordiaUPC"/>
              <a:ea typeface="CordiaUPC"/>
              <a:cs typeface="CordiaUPC"/>
            </a:rPr>
            <a:t> วัน
อิทธิพลของพายุโซนร้อนนกเต็น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t%20Graph%20(&#3651;&#3594;&#3657;&#3591;&#3634;&#3609;)\Unit%20Graph%20(&#3621;&#3629;&#3591;&#3607;&#3635;)\Unit%20Y.1C%20and%20Y.20\unit%20Y.1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.26%202008\cfrom&#3649;&#3617;&#3656;&#3609;&#3657;&#3635;&#3611;&#3636;&#3591;\STREAMGH1%20-%20P.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37(1)"/>
      <sheetName val="2537(2)"/>
      <sheetName val="2538 (1)"/>
      <sheetName val="2538(2)"/>
      <sheetName val="2544"/>
      <sheetName val="2549"/>
      <sheetName val="2554(1)"/>
      <sheetName val="2554(2)"/>
      <sheetName val="unit(เฉลี่ย)"/>
      <sheetName val="ฝนปี37(1)"/>
      <sheetName val="ฝนปี37(2)"/>
      <sheetName val="ฝนปี38"/>
      <sheetName val="ฝนปี44"/>
      <sheetName val="ฝนปี49"/>
      <sheetName val="ฝนปี54"/>
      <sheetName val="forecast37(1)"/>
      <sheetName val="forecast49"/>
      <sheetName val="forecast54"/>
    </sheetNames>
    <sheetDataSet>
      <sheetData sheetId="1">
        <row r="5">
          <cell r="B5">
            <v>1</v>
          </cell>
        </row>
        <row r="6">
          <cell r="B6">
            <v>2</v>
          </cell>
        </row>
        <row r="7">
          <cell r="B7">
            <v>3</v>
          </cell>
        </row>
        <row r="8">
          <cell r="B8">
            <v>4</v>
          </cell>
        </row>
        <row r="9">
          <cell r="B9">
            <v>5</v>
          </cell>
        </row>
        <row r="10">
          <cell r="B10">
            <v>6</v>
          </cell>
        </row>
        <row r="11">
          <cell r="B11">
            <v>7</v>
          </cell>
        </row>
        <row r="12">
          <cell r="B12">
            <v>8</v>
          </cell>
        </row>
        <row r="13">
          <cell r="B13">
            <v>9</v>
          </cell>
        </row>
        <row r="14">
          <cell r="B14">
            <v>10</v>
          </cell>
        </row>
        <row r="15">
          <cell r="B15">
            <v>11</v>
          </cell>
        </row>
        <row r="16">
          <cell r="B16">
            <v>12</v>
          </cell>
        </row>
        <row r="17">
          <cell r="B17">
            <v>13</v>
          </cell>
        </row>
        <row r="18">
          <cell r="B18">
            <v>14</v>
          </cell>
        </row>
        <row r="19">
          <cell r="B19">
            <v>15</v>
          </cell>
        </row>
        <row r="20">
          <cell r="B20">
            <v>16</v>
          </cell>
        </row>
        <row r="21">
          <cell r="B21">
            <v>17</v>
          </cell>
        </row>
        <row r="22">
          <cell r="B22">
            <v>18</v>
          </cell>
        </row>
        <row r="23">
          <cell r="B23">
            <v>19</v>
          </cell>
        </row>
        <row r="24">
          <cell r="B24">
            <v>20</v>
          </cell>
        </row>
        <row r="25">
          <cell r="B25">
            <v>21</v>
          </cell>
        </row>
        <row r="26">
          <cell r="B26">
            <v>22</v>
          </cell>
        </row>
        <row r="27">
          <cell r="B27">
            <v>23</v>
          </cell>
        </row>
        <row r="28">
          <cell r="B28">
            <v>24</v>
          </cell>
        </row>
        <row r="29">
          <cell r="B29">
            <v>25</v>
          </cell>
        </row>
        <row r="30">
          <cell r="B30">
            <v>26</v>
          </cell>
        </row>
        <row r="31">
          <cell r="B31">
            <v>27</v>
          </cell>
        </row>
        <row r="32">
          <cell r="B32">
            <v>28</v>
          </cell>
        </row>
        <row r="33">
          <cell r="B33">
            <v>29</v>
          </cell>
        </row>
        <row r="34">
          <cell r="B34">
            <v>30</v>
          </cell>
        </row>
        <row r="35">
          <cell r="B35">
            <v>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19">
        <row r="7">
          <cell r="B7" t="str">
            <v>P.77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64"/>
  <sheetViews>
    <sheetView zoomScaleSheetLayoutView="100" workbookViewId="0" topLeftCell="A22">
      <selection activeCell="G26" sqref="G26:G29"/>
    </sheetView>
  </sheetViews>
  <sheetFormatPr defaultColWidth="9.140625" defaultRowHeight="21.75"/>
  <cols>
    <col min="1" max="16384" width="9.140625" style="1" customWidth="1"/>
  </cols>
  <sheetData>
    <row r="1" spans="2:10" ht="30" customHeight="1">
      <c r="B1" s="143" t="s">
        <v>0</v>
      </c>
      <c r="C1" s="143"/>
      <c r="D1" s="143"/>
      <c r="E1" s="143"/>
      <c r="F1" s="143"/>
      <c r="G1" s="143"/>
      <c r="H1" s="143"/>
      <c r="I1" s="143"/>
      <c r="J1" s="143"/>
    </row>
    <row r="2" spans="1:13" ht="2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L2" s="144" t="s">
        <v>11</v>
      </c>
      <c r="M2" s="144"/>
    </row>
    <row r="3" spans="2:10" ht="21">
      <c r="B3" s="4">
        <v>1</v>
      </c>
      <c r="C3" s="5"/>
      <c r="D3" s="6"/>
      <c r="E3" s="7"/>
      <c r="F3" s="8"/>
      <c r="G3" s="8"/>
      <c r="H3" s="8"/>
      <c r="I3" s="8"/>
      <c r="J3" s="9" t="e">
        <f aca="true" t="shared" si="0" ref="J3:J25">AVERAGE(C3:G3)</f>
        <v>#DIV/0!</v>
      </c>
    </row>
    <row r="4" spans="2:10" ht="21">
      <c r="B4" s="4">
        <v>2</v>
      </c>
      <c r="C4" s="5"/>
      <c r="D4" s="6"/>
      <c r="E4" s="7"/>
      <c r="F4" s="8"/>
      <c r="G4" s="8"/>
      <c r="H4" s="8"/>
      <c r="I4" s="8"/>
      <c r="J4" s="9" t="e">
        <f t="shared" si="0"/>
        <v>#DIV/0!</v>
      </c>
    </row>
    <row r="5" spans="2:10" ht="21">
      <c r="B5" s="4">
        <v>3</v>
      </c>
      <c r="C5" s="5"/>
      <c r="D5" s="6"/>
      <c r="E5" s="7"/>
      <c r="F5" s="8"/>
      <c r="G5" s="8"/>
      <c r="H5" s="8"/>
      <c r="I5" s="8"/>
      <c r="J5" s="9" t="e">
        <f t="shared" si="0"/>
        <v>#DIV/0!</v>
      </c>
    </row>
    <row r="6" spans="2:10" ht="21">
      <c r="B6" s="4">
        <v>4</v>
      </c>
      <c r="C6" s="5"/>
      <c r="D6" s="6"/>
      <c r="E6" s="7"/>
      <c r="F6" s="8"/>
      <c r="G6" s="8"/>
      <c r="H6" s="8"/>
      <c r="I6" s="8"/>
      <c r="J6" s="9" t="e">
        <f t="shared" si="0"/>
        <v>#DIV/0!</v>
      </c>
    </row>
    <row r="7" spans="2:10" ht="21">
      <c r="B7" s="4">
        <v>5</v>
      </c>
      <c r="C7" s="5"/>
      <c r="D7" s="6"/>
      <c r="E7" s="7"/>
      <c r="F7" s="8"/>
      <c r="G7" s="8"/>
      <c r="H7" s="8"/>
      <c r="I7" s="8"/>
      <c r="J7" s="9" t="e">
        <f t="shared" si="0"/>
        <v>#DIV/0!</v>
      </c>
    </row>
    <row r="8" spans="2:10" ht="21">
      <c r="B8" s="4">
        <v>6</v>
      </c>
      <c r="C8" s="5"/>
      <c r="D8" s="6"/>
      <c r="E8" s="7"/>
      <c r="F8" s="8"/>
      <c r="G8" s="8"/>
      <c r="H8" s="8"/>
      <c r="I8" s="8"/>
      <c r="J8" s="9" t="e">
        <f t="shared" si="0"/>
        <v>#DIV/0!</v>
      </c>
    </row>
    <row r="9" spans="2:10" ht="21">
      <c r="B9" s="4">
        <v>7</v>
      </c>
      <c r="C9" s="5"/>
      <c r="D9" s="6"/>
      <c r="E9" s="7"/>
      <c r="F9" s="8"/>
      <c r="G9" s="8"/>
      <c r="H9" s="8"/>
      <c r="I9" s="8"/>
      <c r="J9" s="9" t="e">
        <f t="shared" si="0"/>
        <v>#DIV/0!</v>
      </c>
    </row>
    <row r="10" spans="2:10" ht="21">
      <c r="B10" s="4">
        <v>8</v>
      </c>
      <c r="C10" s="5"/>
      <c r="D10" s="6"/>
      <c r="E10" s="7"/>
      <c r="F10" s="8"/>
      <c r="G10" s="8"/>
      <c r="H10" s="8"/>
      <c r="I10" s="8"/>
      <c r="J10" s="9" t="e">
        <f t="shared" si="0"/>
        <v>#DIV/0!</v>
      </c>
    </row>
    <row r="11" spans="2:10" ht="21">
      <c r="B11" s="4">
        <v>9</v>
      </c>
      <c r="C11" s="5"/>
      <c r="D11" s="6"/>
      <c r="E11" s="7"/>
      <c r="F11" s="8"/>
      <c r="G11" s="8"/>
      <c r="H11" s="8"/>
      <c r="I11" s="8"/>
      <c r="J11" s="9" t="e">
        <f t="shared" si="0"/>
        <v>#DIV/0!</v>
      </c>
    </row>
    <row r="12" spans="2:10" ht="21">
      <c r="B12" s="4">
        <v>10</v>
      </c>
      <c r="C12" s="5"/>
      <c r="D12" s="6"/>
      <c r="E12" s="7"/>
      <c r="F12" s="8"/>
      <c r="G12" s="8"/>
      <c r="H12" s="8"/>
      <c r="I12" s="8"/>
      <c r="J12" s="9" t="e">
        <f t="shared" si="0"/>
        <v>#DIV/0!</v>
      </c>
    </row>
    <row r="13" spans="2:10" ht="21">
      <c r="B13" s="4">
        <v>11</v>
      </c>
      <c r="C13" s="5"/>
      <c r="D13" s="6"/>
      <c r="E13" s="7"/>
      <c r="F13" s="8"/>
      <c r="G13" s="8"/>
      <c r="H13" s="8"/>
      <c r="I13" s="8"/>
      <c r="J13" s="9" t="e">
        <f t="shared" si="0"/>
        <v>#DIV/0!</v>
      </c>
    </row>
    <row r="14" spans="2:10" ht="21">
      <c r="B14" s="4">
        <v>12</v>
      </c>
      <c r="C14" s="5"/>
      <c r="D14" s="6"/>
      <c r="E14" s="7"/>
      <c r="F14" s="8"/>
      <c r="G14" s="8"/>
      <c r="H14" s="8"/>
      <c r="I14" s="8"/>
      <c r="J14" s="9" t="e">
        <f t="shared" si="0"/>
        <v>#DIV/0!</v>
      </c>
    </row>
    <row r="15" spans="2:10" ht="21">
      <c r="B15" s="4">
        <v>13</v>
      </c>
      <c r="C15" s="5"/>
      <c r="D15" s="6"/>
      <c r="E15" s="7"/>
      <c r="F15" s="8"/>
      <c r="G15" s="8"/>
      <c r="H15" s="8"/>
      <c r="I15" s="8"/>
      <c r="J15" s="9" t="e">
        <f t="shared" si="0"/>
        <v>#DIV/0!</v>
      </c>
    </row>
    <row r="16" spans="2:10" ht="21">
      <c r="B16" s="4">
        <v>14</v>
      </c>
      <c r="C16" s="5"/>
      <c r="D16" s="6"/>
      <c r="E16" s="7"/>
      <c r="F16" s="8"/>
      <c r="G16" s="8"/>
      <c r="H16" s="8"/>
      <c r="I16" s="8"/>
      <c r="J16" s="9" t="e">
        <f t="shared" si="0"/>
        <v>#DIV/0!</v>
      </c>
    </row>
    <row r="17" spans="2:10" ht="21">
      <c r="B17" s="4">
        <v>15</v>
      </c>
      <c r="C17" s="5"/>
      <c r="D17" s="6"/>
      <c r="E17" s="7"/>
      <c r="F17" s="8"/>
      <c r="G17" s="8"/>
      <c r="H17" s="8"/>
      <c r="I17" s="8"/>
      <c r="J17" s="9" t="e">
        <f t="shared" si="0"/>
        <v>#DIV/0!</v>
      </c>
    </row>
    <row r="18" spans="2:10" ht="21">
      <c r="B18" s="4">
        <v>16</v>
      </c>
      <c r="C18" s="5"/>
      <c r="D18" s="6"/>
      <c r="E18" s="7"/>
      <c r="F18" s="8"/>
      <c r="G18" s="8"/>
      <c r="H18" s="8"/>
      <c r="I18" s="8"/>
      <c r="J18" s="9" t="e">
        <f t="shared" si="0"/>
        <v>#DIV/0!</v>
      </c>
    </row>
    <row r="19" spans="2:10" ht="21">
      <c r="B19" s="4">
        <v>17</v>
      </c>
      <c r="C19" s="5"/>
      <c r="D19" s="6"/>
      <c r="E19" s="7"/>
      <c r="F19" s="8"/>
      <c r="G19" s="8"/>
      <c r="H19" s="8"/>
      <c r="I19" s="8"/>
      <c r="J19" s="9" t="e">
        <f t="shared" si="0"/>
        <v>#DIV/0!</v>
      </c>
    </row>
    <row r="20" spans="2:10" ht="21">
      <c r="B20" s="4">
        <v>18</v>
      </c>
      <c r="C20" s="5"/>
      <c r="D20" s="6"/>
      <c r="E20" s="7"/>
      <c r="F20" s="8"/>
      <c r="G20" s="8"/>
      <c r="H20" s="8"/>
      <c r="I20" s="8"/>
      <c r="J20" s="9" t="e">
        <f t="shared" si="0"/>
        <v>#DIV/0!</v>
      </c>
    </row>
    <row r="21" spans="2:10" ht="21">
      <c r="B21" s="4">
        <v>19</v>
      </c>
      <c r="C21" s="5"/>
      <c r="D21" s="6"/>
      <c r="E21" s="7"/>
      <c r="F21" s="8"/>
      <c r="G21" s="8"/>
      <c r="H21" s="8"/>
      <c r="I21" s="8"/>
      <c r="J21" s="9" t="e">
        <f t="shared" si="0"/>
        <v>#DIV/0!</v>
      </c>
    </row>
    <row r="22" spans="2:10" ht="21">
      <c r="B22" s="4">
        <v>20</v>
      </c>
      <c r="C22" s="5"/>
      <c r="D22" s="6"/>
      <c r="E22" s="7"/>
      <c r="F22" s="8"/>
      <c r="G22" s="8"/>
      <c r="H22" s="8"/>
      <c r="I22" s="8"/>
      <c r="J22" s="9" t="e">
        <f t="shared" si="0"/>
        <v>#DIV/0!</v>
      </c>
    </row>
    <row r="23" spans="2:10" ht="21">
      <c r="B23" s="4">
        <v>21</v>
      </c>
      <c r="C23" s="5"/>
      <c r="D23" s="6"/>
      <c r="E23" s="7"/>
      <c r="F23" s="8"/>
      <c r="G23" s="8"/>
      <c r="H23" s="8"/>
      <c r="I23" s="8"/>
      <c r="J23" s="9" t="e">
        <f t="shared" si="0"/>
        <v>#DIV/0!</v>
      </c>
    </row>
    <row r="24" spans="2:10" ht="21">
      <c r="B24" s="4">
        <v>22</v>
      </c>
      <c r="C24" s="5"/>
      <c r="D24" s="6"/>
      <c r="E24" s="7"/>
      <c r="F24" s="8"/>
      <c r="G24" s="8"/>
      <c r="H24" s="8"/>
      <c r="I24" s="8"/>
      <c r="J24" s="9" t="e">
        <f t="shared" si="0"/>
        <v>#DIV/0!</v>
      </c>
    </row>
    <row r="25" spans="2:10" ht="21">
      <c r="B25" s="4">
        <v>23</v>
      </c>
      <c r="C25" s="5"/>
      <c r="D25" s="6"/>
      <c r="E25" s="7"/>
      <c r="F25" s="8"/>
      <c r="G25" s="8"/>
      <c r="H25" s="8"/>
      <c r="I25" s="8"/>
      <c r="J25" s="9" t="e">
        <f t="shared" si="0"/>
        <v>#DIV/0!</v>
      </c>
    </row>
    <row r="26" spans="2:10" ht="21">
      <c r="B26" s="4">
        <v>24</v>
      </c>
      <c r="C26" s="5">
        <v>24.5</v>
      </c>
      <c r="D26" s="6">
        <v>22.9</v>
      </c>
      <c r="E26" s="7">
        <v>8.3</v>
      </c>
      <c r="F26" s="8">
        <v>13.6</v>
      </c>
      <c r="G26" s="8">
        <v>24.5</v>
      </c>
      <c r="H26" s="8">
        <v>19.6</v>
      </c>
      <c r="I26" s="8">
        <v>57.6</v>
      </c>
      <c r="J26" s="9">
        <f>AVERAGE(C26:H26)</f>
        <v>18.900000000000002</v>
      </c>
    </row>
    <row r="27" spans="2:10" ht="21">
      <c r="B27" s="4">
        <v>25</v>
      </c>
      <c r="C27" s="5">
        <v>153.4</v>
      </c>
      <c r="D27" s="6">
        <v>160.6</v>
      </c>
      <c r="E27" s="7">
        <v>169.4</v>
      </c>
      <c r="F27" s="8">
        <v>122.4</v>
      </c>
      <c r="G27" s="8">
        <v>141.8</v>
      </c>
      <c r="H27" s="8">
        <v>113</v>
      </c>
      <c r="I27" s="8">
        <v>103.3</v>
      </c>
      <c r="J27" s="9">
        <f>AVERAGE(C27:H27)</f>
        <v>143.4333333333333</v>
      </c>
    </row>
    <row r="28" spans="2:10" ht="21">
      <c r="B28" s="4">
        <v>26</v>
      </c>
      <c r="C28" s="5">
        <v>115</v>
      </c>
      <c r="D28" s="6">
        <v>69.3</v>
      </c>
      <c r="E28" s="7">
        <v>52.1</v>
      </c>
      <c r="F28" s="8">
        <v>89.1</v>
      </c>
      <c r="G28" s="8">
        <v>52.2</v>
      </c>
      <c r="H28" s="8">
        <v>27.5</v>
      </c>
      <c r="I28" s="8">
        <v>24.7</v>
      </c>
      <c r="J28" s="9">
        <f>AVERAGE(C28:H28)</f>
        <v>67.53333333333333</v>
      </c>
    </row>
    <row r="29" spans="2:10" ht="21">
      <c r="B29" s="4">
        <v>27</v>
      </c>
      <c r="C29" s="5">
        <v>17.8</v>
      </c>
      <c r="D29" s="6">
        <v>13.4</v>
      </c>
      <c r="E29" s="7">
        <v>0</v>
      </c>
      <c r="F29" s="8">
        <v>27.6</v>
      </c>
      <c r="G29" s="8">
        <v>16.8</v>
      </c>
      <c r="H29" s="8">
        <v>0</v>
      </c>
      <c r="I29" s="8">
        <v>1.9</v>
      </c>
      <c r="J29" s="9">
        <f>AVERAGE(C29:H29)</f>
        <v>12.600000000000001</v>
      </c>
    </row>
    <row r="30" spans="2:10" ht="21">
      <c r="B30" s="4">
        <v>28</v>
      </c>
      <c r="C30" s="5"/>
      <c r="D30" s="6"/>
      <c r="E30" s="7"/>
      <c r="F30" s="8"/>
      <c r="G30" s="8"/>
      <c r="H30" s="8"/>
      <c r="I30" s="8"/>
      <c r="J30" s="9" t="e">
        <f aca="true" t="shared" si="1" ref="J30:J63">AVERAGE(C30:G30)</f>
        <v>#DIV/0!</v>
      </c>
    </row>
    <row r="31" spans="2:10" ht="21">
      <c r="B31" s="4">
        <v>29</v>
      </c>
      <c r="C31" s="5"/>
      <c r="D31" s="6"/>
      <c r="E31" s="7"/>
      <c r="F31" s="8"/>
      <c r="G31" s="8"/>
      <c r="H31" s="8"/>
      <c r="I31" s="8"/>
      <c r="J31" s="9" t="e">
        <f t="shared" si="1"/>
        <v>#DIV/0!</v>
      </c>
    </row>
    <row r="32" spans="2:10" ht="21">
      <c r="B32" s="4">
        <v>30</v>
      </c>
      <c r="C32" s="5"/>
      <c r="D32" s="6"/>
      <c r="E32" s="7"/>
      <c r="F32" s="8"/>
      <c r="G32" s="8"/>
      <c r="H32" s="8"/>
      <c r="I32" s="8"/>
      <c r="J32" s="9" t="e">
        <f t="shared" si="1"/>
        <v>#DIV/0!</v>
      </c>
    </row>
    <row r="33" spans="2:10" ht="21">
      <c r="B33" s="4">
        <v>31</v>
      </c>
      <c r="C33" s="5"/>
      <c r="D33" s="6"/>
      <c r="E33" s="7"/>
      <c r="F33" s="10"/>
      <c r="G33" s="10"/>
      <c r="H33" s="10"/>
      <c r="I33" s="10"/>
      <c r="J33" s="9" t="e">
        <f t="shared" si="1"/>
        <v>#DIV/0!</v>
      </c>
    </row>
    <row r="34" spans="1:10" ht="21">
      <c r="A34" s="11" t="s">
        <v>12</v>
      </c>
      <c r="B34" s="4">
        <v>1</v>
      </c>
      <c r="C34" s="5"/>
      <c r="D34" s="6"/>
      <c r="E34" s="7"/>
      <c r="F34" s="6"/>
      <c r="G34" s="6"/>
      <c r="H34" s="6"/>
      <c r="I34" s="6"/>
      <c r="J34" s="9" t="e">
        <f t="shared" si="1"/>
        <v>#DIV/0!</v>
      </c>
    </row>
    <row r="35" spans="2:10" ht="21">
      <c r="B35" s="4">
        <v>2</v>
      </c>
      <c r="C35" s="5"/>
      <c r="D35" s="6"/>
      <c r="E35" s="7"/>
      <c r="F35" s="6"/>
      <c r="G35" s="6"/>
      <c r="H35" s="6"/>
      <c r="I35" s="6"/>
      <c r="J35" s="9" t="e">
        <f t="shared" si="1"/>
        <v>#DIV/0!</v>
      </c>
    </row>
    <row r="36" spans="2:10" ht="21">
      <c r="B36" s="4">
        <v>3</v>
      </c>
      <c r="C36" s="5"/>
      <c r="D36" s="6"/>
      <c r="E36" s="7"/>
      <c r="F36" s="6"/>
      <c r="G36" s="6"/>
      <c r="H36" s="6"/>
      <c r="I36" s="6"/>
      <c r="J36" s="9" t="e">
        <f t="shared" si="1"/>
        <v>#DIV/0!</v>
      </c>
    </row>
    <row r="37" spans="2:10" ht="21">
      <c r="B37" s="4">
        <v>4</v>
      </c>
      <c r="C37" s="5"/>
      <c r="D37" s="6"/>
      <c r="E37" s="7"/>
      <c r="F37" s="6"/>
      <c r="G37" s="6"/>
      <c r="H37" s="6"/>
      <c r="I37" s="6"/>
      <c r="J37" s="9" t="e">
        <f t="shared" si="1"/>
        <v>#DIV/0!</v>
      </c>
    </row>
    <row r="38" spans="2:10" ht="21">
      <c r="B38" s="4">
        <v>5</v>
      </c>
      <c r="C38" s="5"/>
      <c r="D38" s="6"/>
      <c r="E38" s="7"/>
      <c r="F38" s="6"/>
      <c r="G38" s="6"/>
      <c r="H38" s="6"/>
      <c r="I38" s="6"/>
      <c r="J38" s="9" t="e">
        <f t="shared" si="1"/>
        <v>#DIV/0!</v>
      </c>
    </row>
    <row r="39" spans="2:10" ht="21">
      <c r="B39" s="4">
        <v>6</v>
      </c>
      <c r="C39" s="5"/>
      <c r="D39" s="6"/>
      <c r="E39" s="7"/>
      <c r="F39" s="6"/>
      <c r="G39" s="6"/>
      <c r="H39" s="6"/>
      <c r="I39" s="6"/>
      <c r="J39" s="9" t="e">
        <f t="shared" si="1"/>
        <v>#DIV/0!</v>
      </c>
    </row>
    <row r="40" spans="2:10" ht="21">
      <c r="B40" s="4">
        <v>7</v>
      </c>
      <c r="C40" s="5"/>
      <c r="D40" s="6"/>
      <c r="E40" s="7"/>
      <c r="F40" s="6"/>
      <c r="G40" s="6"/>
      <c r="H40" s="6"/>
      <c r="I40" s="6"/>
      <c r="J40" s="9" t="e">
        <f t="shared" si="1"/>
        <v>#DIV/0!</v>
      </c>
    </row>
    <row r="41" spans="2:10" ht="21">
      <c r="B41" s="4">
        <v>8</v>
      </c>
      <c r="C41" s="5"/>
      <c r="D41" s="6"/>
      <c r="E41" s="7"/>
      <c r="F41" s="12"/>
      <c r="G41" s="12"/>
      <c r="H41" s="12"/>
      <c r="I41" s="12"/>
      <c r="J41" s="9" t="e">
        <f t="shared" si="1"/>
        <v>#DIV/0!</v>
      </c>
    </row>
    <row r="42" spans="2:10" ht="21">
      <c r="B42" s="4">
        <v>9</v>
      </c>
      <c r="C42" s="5"/>
      <c r="D42" s="6"/>
      <c r="E42" s="7"/>
      <c r="F42" s="12"/>
      <c r="G42" s="12"/>
      <c r="H42" s="12"/>
      <c r="I42" s="12"/>
      <c r="J42" s="9" t="e">
        <f t="shared" si="1"/>
        <v>#DIV/0!</v>
      </c>
    </row>
    <row r="43" spans="2:10" ht="21">
      <c r="B43" s="4">
        <v>10</v>
      </c>
      <c r="C43" s="5"/>
      <c r="D43" s="6"/>
      <c r="E43" s="7"/>
      <c r="F43" s="12"/>
      <c r="G43" s="12"/>
      <c r="H43" s="12"/>
      <c r="I43" s="12"/>
      <c r="J43" s="9" t="e">
        <f t="shared" si="1"/>
        <v>#DIV/0!</v>
      </c>
    </row>
    <row r="44" spans="2:10" ht="21">
      <c r="B44" s="4">
        <v>11</v>
      </c>
      <c r="C44" s="5"/>
      <c r="D44" s="6"/>
      <c r="E44" s="7"/>
      <c r="F44" s="12"/>
      <c r="G44" s="12"/>
      <c r="H44" s="12"/>
      <c r="I44" s="12"/>
      <c r="J44" s="9" t="e">
        <f t="shared" si="1"/>
        <v>#DIV/0!</v>
      </c>
    </row>
    <row r="45" spans="2:10" ht="21">
      <c r="B45" s="4">
        <v>12</v>
      </c>
      <c r="C45" s="5"/>
      <c r="D45" s="6"/>
      <c r="E45" s="7"/>
      <c r="F45" s="12"/>
      <c r="G45" s="12"/>
      <c r="H45" s="12"/>
      <c r="I45" s="12"/>
      <c r="J45" s="9" t="e">
        <f t="shared" si="1"/>
        <v>#DIV/0!</v>
      </c>
    </row>
    <row r="46" spans="2:10" ht="21">
      <c r="B46" s="4">
        <v>13</v>
      </c>
      <c r="C46" s="5"/>
      <c r="D46" s="6"/>
      <c r="E46" s="7"/>
      <c r="F46" s="12"/>
      <c r="G46" s="12"/>
      <c r="H46" s="12"/>
      <c r="I46" s="12"/>
      <c r="J46" s="9" t="e">
        <f t="shared" si="1"/>
        <v>#DIV/0!</v>
      </c>
    </row>
    <row r="47" spans="2:10" ht="21">
      <c r="B47" s="4">
        <v>14</v>
      </c>
      <c r="C47" s="5"/>
      <c r="D47" s="6"/>
      <c r="E47" s="7"/>
      <c r="F47" s="12"/>
      <c r="G47" s="12"/>
      <c r="H47" s="12"/>
      <c r="I47" s="12"/>
      <c r="J47" s="9" t="e">
        <f t="shared" si="1"/>
        <v>#DIV/0!</v>
      </c>
    </row>
    <row r="48" spans="2:10" ht="21">
      <c r="B48" s="4">
        <v>15</v>
      </c>
      <c r="C48" s="5"/>
      <c r="D48" s="6"/>
      <c r="E48" s="7"/>
      <c r="F48" s="12"/>
      <c r="G48" s="12"/>
      <c r="H48" s="12"/>
      <c r="I48" s="12"/>
      <c r="J48" s="9" t="e">
        <f t="shared" si="1"/>
        <v>#DIV/0!</v>
      </c>
    </row>
    <row r="49" spans="2:10" ht="21">
      <c r="B49" s="4">
        <v>16</v>
      </c>
      <c r="C49" s="5"/>
      <c r="D49" s="6"/>
      <c r="E49" s="7"/>
      <c r="F49" s="12"/>
      <c r="G49" s="12"/>
      <c r="H49" s="12"/>
      <c r="I49" s="12"/>
      <c r="J49" s="9" t="e">
        <f t="shared" si="1"/>
        <v>#DIV/0!</v>
      </c>
    </row>
    <row r="50" spans="2:10" ht="21">
      <c r="B50" s="4">
        <v>17</v>
      </c>
      <c r="C50" s="5"/>
      <c r="D50" s="6"/>
      <c r="E50" s="7"/>
      <c r="F50" s="12"/>
      <c r="G50" s="12"/>
      <c r="H50" s="12"/>
      <c r="I50" s="12"/>
      <c r="J50" s="9" t="e">
        <f t="shared" si="1"/>
        <v>#DIV/0!</v>
      </c>
    </row>
    <row r="51" spans="2:10" ht="21">
      <c r="B51" s="4">
        <v>18</v>
      </c>
      <c r="C51" s="5"/>
      <c r="D51" s="6"/>
      <c r="E51" s="7"/>
      <c r="F51" s="12"/>
      <c r="G51" s="12"/>
      <c r="H51" s="12"/>
      <c r="I51" s="12"/>
      <c r="J51" s="9" t="e">
        <f t="shared" si="1"/>
        <v>#DIV/0!</v>
      </c>
    </row>
    <row r="52" spans="2:10" ht="21">
      <c r="B52" s="4">
        <v>19</v>
      </c>
      <c r="C52" s="5"/>
      <c r="D52" s="6"/>
      <c r="E52" s="7"/>
      <c r="F52" s="12"/>
      <c r="G52" s="12"/>
      <c r="H52" s="12"/>
      <c r="I52" s="12"/>
      <c r="J52" s="9" t="e">
        <f t="shared" si="1"/>
        <v>#DIV/0!</v>
      </c>
    </row>
    <row r="53" spans="2:10" ht="21">
      <c r="B53" s="4">
        <v>20</v>
      </c>
      <c r="C53" s="5"/>
      <c r="D53" s="6"/>
      <c r="E53" s="7"/>
      <c r="F53" s="12"/>
      <c r="G53" s="12"/>
      <c r="H53" s="12"/>
      <c r="I53" s="12"/>
      <c r="J53" s="9" t="e">
        <f t="shared" si="1"/>
        <v>#DIV/0!</v>
      </c>
    </row>
    <row r="54" spans="2:10" ht="21">
      <c r="B54" s="4">
        <v>21</v>
      </c>
      <c r="C54" s="5"/>
      <c r="D54" s="6"/>
      <c r="E54" s="7"/>
      <c r="F54" s="12"/>
      <c r="G54" s="12"/>
      <c r="H54" s="12"/>
      <c r="I54" s="12"/>
      <c r="J54" s="9" t="e">
        <f t="shared" si="1"/>
        <v>#DIV/0!</v>
      </c>
    </row>
    <row r="55" spans="2:10" ht="21">
      <c r="B55" s="4">
        <v>22</v>
      </c>
      <c r="C55" s="5"/>
      <c r="D55" s="6"/>
      <c r="E55" s="7"/>
      <c r="F55" s="12"/>
      <c r="G55" s="12"/>
      <c r="H55" s="12"/>
      <c r="I55" s="12"/>
      <c r="J55" s="9" t="e">
        <f t="shared" si="1"/>
        <v>#DIV/0!</v>
      </c>
    </row>
    <row r="56" spans="2:10" ht="21">
      <c r="B56" s="4">
        <v>23</v>
      </c>
      <c r="C56" s="5"/>
      <c r="D56" s="6"/>
      <c r="E56" s="7"/>
      <c r="F56" s="12"/>
      <c r="G56" s="12"/>
      <c r="H56" s="12"/>
      <c r="I56" s="12"/>
      <c r="J56" s="9" t="e">
        <f t="shared" si="1"/>
        <v>#DIV/0!</v>
      </c>
    </row>
    <row r="57" spans="2:10" ht="21">
      <c r="B57" s="4">
        <v>24</v>
      </c>
      <c r="C57" s="5"/>
      <c r="D57" s="6"/>
      <c r="E57" s="7"/>
      <c r="F57" s="12"/>
      <c r="G57" s="12"/>
      <c r="H57" s="12"/>
      <c r="I57" s="12"/>
      <c r="J57" s="9" t="e">
        <f t="shared" si="1"/>
        <v>#DIV/0!</v>
      </c>
    </row>
    <row r="58" spans="2:10" ht="21">
      <c r="B58" s="4">
        <v>25</v>
      </c>
      <c r="C58" s="5"/>
      <c r="D58" s="6"/>
      <c r="E58" s="7"/>
      <c r="F58" s="12"/>
      <c r="G58" s="12"/>
      <c r="H58" s="12"/>
      <c r="I58" s="12"/>
      <c r="J58" s="9" t="e">
        <f t="shared" si="1"/>
        <v>#DIV/0!</v>
      </c>
    </row>
    <row r="59" spans="2:10" ht="21">
      <c r="B59" s="4">
        <v>26</v>
      </c>
      <c r="C59" s="5"/>
      <c r="D59" s="6"/>
      <c r="E59" s="7"/>
      <c r="F59" s="12"/>
      <c r="G59" s="12"/>
      <c r="H59" s="12"/>
      <c r="I59" s="12"/>
      <c r="J59" s="9" t="e">
        <f t="shared" si="1"/>
        <v>#DIV/0!</v>
      </c>
    </row>
    <row r="60" spans="2:10" ht="21">
      <c r="B60" s="4">
        <v>27</v>
      </c>
      <c r="C60" s="5"/>
      <c r="D60" s="6"/>
      <c r="E60" s="7"/>
      <c r="F60" s="12"/>
      <c r="G60" s="12"/>
      <c r="H60" s="12"/>
      <c r="I60" s="12"/>
      <c r="J60" s="9" t="e">
        <f t="shared" si="1"/>
        <v>#DIV/0!</v>
      </c>
    </row>
    <row r="61" spans="2:10" ht="21">
      <c r="B61" s="4">
        <v>28</v>
      </c>
      <c r="C61" s="5"/>
      <c r="D61" s="6"/>
      <c r="E61" s="7"/>
      <c r="F61" s="12"/>
      <c r="G61" s="12"/>
      <c r="H61" s="12"/>
      <c r="I61" s="12"/>
      <c r="J61" s="9" t="e">
        <f t="shared" si="1"/>
        <v>#DIV/0!</v>
      </c>
    </row>
    <row r="62" spans="2:10" ht="21">
      <c r="B62" s="4">
        <v>29</v>
      </c>
      <c r="C62" s="5"/>
      <c r="D62" s="6"/>
      <c r="E62" s="7"/>
      <c r="F62" s="12"/>
      <c r="G62" s="12"/>
      <c r="H62" s="12"/>
      <c r="I62" s="12"/>
      <c r="J62" s="9" t="e">
        <f t="shared" si="1"/>
        <v>#DIV/0!</v>
      </c>
    </row>
    <row r="63" spans="2:10" ht="21">
      <c r="B63" s="4">
        <v>30</v>
      </c>
      <c r="C63" s="5"/>
      <c r="D63" s="13"/>
      <c r="E63" s="14"/>
      <c r="F63" s="15"/>
      <c r="G63" s="15"/>
      <c r="H63" s="15"/>
      <c r="I63" s="15"/>
      <c r="J63" s="9" t="e">
        <f t="shared" si="1"/>
        <v>#DIV/0!</v>
      </c>
    </row>
    <row r="64" spans="2:10" ht="21">
      <c r="B64" s="16"/>
      <c r="C64" s="17"/>
      <c r="D64" s="18"/>
      <c r="E64" s="19"/>
      <c r="F64" s="20"/>
      <c r="G64" s="20"/>
      <c r="H64" s="20"/>
      <c r="I64" s="20"/>
      <c r="J64" s="21"/>
    </row>
  </sheetData>
  <sheetProtection/>
  <mergeCells count="2">
    <mergeCell ref="B1:J1"/>
    <mergeCell ref="L2:M2"/>
  </mergeCells>
  <printOptions/>
  <pageMargins left="0.42" right="0" top="0.7480314960629921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workbookViewId="0" topLeftCell="A13">
      <selection activeCell="H39" sqref="H39"/>
    </sheetView>
  </sheetViews>
  <sheetFormatPr defaultColWidth="9.140625" defaultRowHeight="21.75"/>
  <cols>
    <col min="1" max="1" width="10.140625" style="27" customWidth="1"/>
    <col min="2" max="2" width="9.140625" style="27" customWidth="1"/>
    <col min="3" max="3" width="11.57421875" style="27" customWidth="1"/>
    <col min="4" max="4" width="9.421875" style="27" bestFit="1" customWidth="1"/>
    <col min="5" max="6" width="9.140625" style="27" customWidth="1"/>
    <col min="7" max="7" width="10.57421875" style="27" customWidth="1"/>
    <col min="8" max="8" width="14.7109375" style="27" customWidth="1"/>
    <col min="9" max="16384" width="9.140625" style="27" customWidth="1"/>
  </cols>
  <sheetData>
    <row r="1" spans="1:8" ht="23.25">
      <c r="A1" s="22" t="s">
        <v>13</v>
      </c>
      <c r="B1" s="23" t="s">
        <v>31</v>
      </c>
      <c r="C1" s="22" t="s">
        <v>14</v>
      </c>
      <c r="D1" s="23">
        <v>2554</v>
      </c>
      <c r="E1" s="24" t="s">
        <v>15</v>
      </c>
      <c r="F1" s="25">
        <v>4560</v>
      </c>
      <c r="G1" s="22" t="s">
        <v>75</v>
      </c>
      <c r="H1" s="26" t="s">
        <v>30</v>
      </c>
    </row>
    <row r="2" spans="1:8" ht="21">
      <c r="A2" s="24"/>
      <c r="B2" s="23"/>
      <c r="C2" s="22"/>
      <c r="D2" s="22"/>
      <c r="E2" s="24"/>
      <c r="F2" s="24"/>
      <c r="G2" s="24"/>
      <c r="H2" s="24"/>
    </row>
    <row r="3" spans="1:8" ht="21">
      <c r="A3" s="28" t="s">
        <v>16</v>
      </c>
      <c r="B3" s="28" t="s">
        <v>2</v>
      </c>
      <c r="C3" s="28" t="s">
        <v>17</v>
      </c>
      <c r="D3" s="28" t="s">
        <v>18</v>
      </c>
      <c r="E3" s="28" t="s">
        <v>19</v>
      </c>
      <c r="F3" s="28" t="s">
        <v>20</v>
      </c>
      <c r="G3" s="28" t="s">
        <v>21</v>
      </c>
      <c r="H3" s="28" t="s">
        <v>22</v>
      </c>
    </row>
    <row r="4" spans="1:8" ht="21">
      <c r="A4" s="29"/>
      <c r="B4" s="30"/>
      <c r="C4" s="29" t="s">
        <v>23</v>
      </c>
      <c r="D4" s="29" t="s">
        <v>24</v>
      </c>
      <c r="E4" s="29" t="s">
        <v>23</v>
      </c>
      <c r="F4" s="29" t="s">
        <v>23</v>
      </c>
      <c r="G4" s="29" t="s">
        <v>25</v>
      </c>
      <c r="H4" s="29" t="s">
        <v>23</v>
      </c>
    </row>
    <row r="5" spans="1:8" ht="21">
      <c r="A5" s="31" t="s">
        <v>1</v>
      </c>
      <c r="B5" s="32">
        <v>11</v>
      </c>
      <c r="C5" s="33">
        <v>95.5</v>
      </c>
      <c r="D5" s="34">
        <v>0</v>
      </c>
      <c r="E5" s="35"/>
      <c r="F5" s="35"/>
      <c r="G5" s="35"/>
      <c r="H5" s="35"/>
    </row>
    <row r="6" spans="1:8" ht="21">
      <c r="A6" s="36"/>
      <c r="B6" s="32">
        <v>12</v>
      </c>
      <c r="C6" s="33">
        <v>80.5</v>
      </c>
      <c r="D6" s="34">
        <v>0</v>
      </c>
      <c r="E6" s="35"/>
      <c r="F6" s="35"/>
      <c r="G6" s="35"/>
      <c r="H6" s="35"/>
    </row>
    <row r="7" spans="2:8" ht="21">
      <c r="B7" s="32">
        <v>13</v>
      </c>
      <c r="C7" s="33">
        <v>88</v>
      </c>
      <c r="D7" s="34">
        <v>0</v>
      </c>
      <c r="E7" s="35"/>
      <c r="F7" s="35"/>
      <c r="G7" s="35"/>
      <c r="H7" s="35"/>
    </row>
    <row r="8" spans="1:8" ht="21">
      <c r="A8" s="31"/>
      <c r="B8" s="32">
        <v>14</v>
      </c>
      <c r="C8" s="33">
        <v>85</v>
      </c>
      <c r="D8" s="34">
        <v>0</v>
      </c>
      <c r="E8" s="35"/>
      <c r="F8" s="35"/>
      <c r="G8" s="35"/>
      <c r="H8" s="35"/>
    </row>
    <row r="9" spans="1:8" ht="21">
      <c r="A9" s="37"/>
      <c r="B9" s="32">
        <v>15</v>
      </c>
      <c r="C9" s="33">
        <v>73</v>
      </c>
      <c r="D9" s="34">
        <v>0</v>
      </c>
      <c r="E9" s="35"/>
      <c r="F9" s="35"/>
      <c r="G9" s="35"/>
      <c r="H9" s="35"/>
    </row>
    <row r="10" spans="2:8" ht="21">
      <c r="B10" s="32">
        <v>16</v>
      </c>
      <c r="C10" s="33">
        <v>65</v>
      </c>
      <c r="D10" s="38">
        <v>0</v>
      </c>
      <c r="E10" s="35"/>
      <c r="F10" s="35"/>
      <c r="G10" s="35"/>
      <c r="H10" s="35"/>
    </row>
    <row r="11" spans="1:8" ht="21">
      <c r="A11" s="31"/>
      <c r="B11" s="32">
        <v>17</v>
      </c>
      <c r="C11" s="33">
        <v>58.75</v>
      </c>
      <c r="D11" s="38">
        <v>0</v>
      </c>
      <c r="E11" s="35"/>
      <c r="F11" s="35"/>
      <c r="G11" s="35"/>
      <c r="H11" s="35"/>
    </row>
    <row r="12" spans="1:8" ht="21">
      <c r="A12" s="37"/>
      <c r="B12" s="32">
        <v>18</v>
      </c>
      <c r="C12" s="33">
        <v>55</v>
      </c>
      <c r="D12" s="39"/>
      <c r="E12" s="35"/>
      <c r="F12" s="35"/>
      <c r="G12" s="35"/>
      <c r="H12" s="35"/>
    </row>
    <row r="13" spans="1:8" ht="21">
      <c r="A13" s="37"/>
      <c r="B13" s="32">
        <v>19</v>
      </c>
      <c r="C13" s="33">
        <v>60</v>
      </c>
      <c r="D13" s="38"/>
      <c r="E13" s="35"/>
      <c r="F13" s="35"/>
      <c r="G13" s="35"/>
      <c r="H13" s="35"/>
    </row>
    <row r="14" spans="1:8" ht="21">
      <c r="A14" s="37"/>
      <c r="B14" s="32">
        <v>20</v>
      </c>
      <c r="C14" s="33">
        <v>65</v>
      </c>
      <c r="D14" s="38"/>
      <c r="E14" s="35"/>
      <c r="F14" s="35"/>
      <c r="G14" s="35"/>
      <c r="H14" s="35"/>
    </row>
    <row r="15" spans="1:8" ht="21">
      <c r="A15" s="37"/>
      <c r="B15" s="32">
        <v>21</v>
      </c>
      <c r="C15" s="33">
        <v>80.5</v>
      </c>
      <c r="D15" s="38"/>
      <c r="E15" s="35"/>
      <c r="F15" s="35"/>
      <c r="G15" s="35"/>
      <c r="H15" s="35"/>
    </row>
    <row r="16" spans="1:8" ht="21">
      <c r="A16" s="37"/>
      <c r="B16" s="32">
        <v>22</v>
      </c>
      <c r="C16" s="33">
        <v>67.5</v>
      </c>
      <c r="D16" s="38"/>
      <c r="E16" s="35"/>
      <c r="F16" s="35"/>
      <c r="G16" s="35"/>
      <c r="H16" s="35"/>
    </row>
    <row r="17" spans="2:8" ht="21">
      <c r="B17" s="32">
        <v>23</v>
      </c>
      <c r="C17" s="33">
        <v>56.25</v>
      </c>
      <c r="D17" s="34">
        <v>0</v>
      </c>
      <c r="E17" s="35"/>
      <c r="F17" s="35"/>
      <c r="G17" s="35"/>
      <c r="H17" s="35"/>
    </row>
    <row r="18" spans="1:8" ht="21">
      <c r="A18" s="37"/>
      <c r="B18" s="121">
        <v>24</v>
      </c>
      <c r="C18" s="122">
        <v>47.5</v>
      </c>
      <c r="D18" s="124">
        <v>18.9</v>
      </c>
      <c r="E18" s="123"/>
      <c r="F18" s="123"/>
      <c r="G18" s="123"/>
      <c r="H18" s="123"/>
    </row>
    <row r="19" spans="1:8" ht="21">
      <c r="A19" s="37"/>
      <c r="B19" s="125">
        <v>25</v>
      </c>
      <c r="C19" s="126">
        <v>106</v>
      </c>
      <c r="D19" s="127">
        <v>143.4333333333333</v>
      </c>
      <c r="E19" s="128">
        <f>C19</f>
        <v>106</v>
      </c>
      <c r="F19" s="128">
        <f aca="true" t="shared" si="0" ref="F19:F24">+C19-E19</f>
        <v>0</v>
      </c>
      <c r="G19" s="128">
        <f aca="true" t="shared" si="1" ref="G18:G24">+(F19/$F$36)*100</f>
        <v>0</v>
      </c>
      <c r="H19" s="128">
        <f>+F19/F$38</f>
        <v>0</v>
      </c>
    </row>
    <row r="20" spans="1:8" ht="21">
      <c r="A20" s="37"/>
      <c r="B20" s="125">
        <v>26</v>
      </c>
      <c r="C20" s="126">
        <v>1635</v>
      </c>
      <c r="D20" s="127">
        <v>67.53333333333333</v>
      </c>
      <c r="E20" s="128">
        <f>E19+(C$24-C$19)/5</f>
        <v>214.6</v>
      </c>
      <c r="F20" s="128">
        <f t="shared" si="0"/>
        <v>1420.4</v>
      </c>
      <c r="G20" s="128">
        <f t="shared" si="1"/>
        <v>23.724736930015034</v>
      </c>
      <c r="H20" s="128">
        <f>+F20/F$38</f>
        <v>12.521388935285714</v>
      </c>
    </row>
    <row r="21" spans="1:18" ht="21">
      <c r="A21" s="37"/>
      <c r="B21" s="125">
        <v>27</v>
      </c>
      <c r="C21" s="126">
        <v>2260</v>
      </c>
      <c r="D21" s="127">
        <v>12.6</v>
      </c>
      <c r="E21" s="128">
        <f>E20+(C$24-C$19)/5</f>
        <v>323.2</v>
      </c>
      <c r="F21" s="128">
        <f t="shared" si="0"/>
        <v>1936.8</v>
      </c>
      <c r="G21" s="128">
        <f t="shared" si="1"/>
        <v>32.35009186570903</v>
      </c>
      <c r="H21" s="128">
        <f>+F21/F$38</f>
        <v>17.073659595790883</v>
      </c>
      <c r="K21" s="144" t="s">
        <v>32</v>
      </c>
      <c r="L21" s="144"/>
      <c r="M21" s="144"/>
      <c r="N21" s="144"/>
      <c r="O21" s="144"/>
      <c r="P21" s="144"/>
      <c r="Q21" s="144"/>
      <c r="R21" s="144"/>
    </row>
    <row r="22" spans="1:8" ht="21">
      <c r="A22" s="36"/>
      <c r="B22" s="125">
        <v>28</v>
      </c>
      <c r="C22" s="126">
        <v>2164</v>
      </c>
      <c r="D22" s="129">
        <v>0</v>
      </c>
      <c r="E22" s="128">
        <f>E21+(C$24-C$19)/5</f>
        <v>431.79999999999995</v>
      </c>
      <c r="F22" s="128">
        <f t="shared" si="0"/>
        <v>1732.2</v>
      </c>
      <c r="G22" s="128">
        <f t="shared" si="1"/>
        <v>28.932687489560717</v>
      </c>
      <c r="H22" s="128">
        <f>+F22/F$38</f>
        <v>15.270029508379269</v>
      </c>
    </row>
    <row r="23" spans="1:16" ht="21">
      <c r="A23" s="40"/>
      <c r="B23" s="125">
        <v>29</v>
      </c>
      <c r="C23" s="126">
        <v>1438</v>
      </c>
      <c r="D23" s="129">
        <v>0</v>
      </c>
      <c r="E23" s="128">
        <f>E22+(C$24-C$19)/5</f>
        <v>540.4</v>
      </c>
      <c r="F23" s="128">
        <f t="shared" si="0"/>
        <v>897.6</v>
      </c>
      <c r="G23" s="128">
        <f t="shared" si="1"/>
        <v>14.992483714715215</v>
      </c>
      <c r="H23" s="128">
        <f>+F23/F$38</f>
        <v>7.912699738321921</v>
      </c>
      <c r="O23" s="144" t="s">
        <v>11</v>
      </c>
      <c r="P23" s="144"/>
    </row>
    <row r="24" spans="1:8" ht="21">
      <c r="A24" s="40"/>
      <c r="B24" s="125">
        <v>30</v>
      </c>
      <c r="C24" s="126">
        <v>649</v>
      </c>
      <c r="D24" s="129">
        <v>0</v>
      </c>
      <c r="E24" s="128">
        <f>E23+(C$24-C$19)/5</f>
        <v>649</v>
      </c>
      <c r="F24" s="128">
        <f t="shared" si="0"/>
        <v>0</v>
      </c>
      <c r="G24" s="128">
        <f t="shared" si="1"/>
        <v>0</v>
      </c>
      <c r="H24" s="128">
        <f>+F24/F$38</f>
        <v>0</v>
      </c>
    </row>
    <row r="25" spans="1:8" ht="21">
      <c r="A25" s="41" t="s">
        <v>12</v>
      </c>
      <c r="B25" s="32">
        <v>1</v>
      </c>
      <c r="C25" s="33">
        <v>617</v>
      </c>
      <c r="D25" s="34">
        <v>0</v>
      </c>
      <c r="E25" s="35"/>
      <c r="F25" s="35"/>
      <c r="G25" s="35"/>
      <c r="H25" s="35"/>
    </row>
    <row r="26" spans="1:8" ht="21">
      <c r="A26" s="40"/>
      <c r="B26" s="32">
        <v>2</v>
      </c>
      <c r="C26" s="33">
        <v>504</v>
      </c>
      <c r="D26" s="34">
        <v>0</v>
      </c>
      <c r="E26" s="35"/>
      <c r="F26" s="35"/>
      <c r="G26" s="35"/>
      <c r="H26" s="35"/>
    </row>
    <row r="27" spans="2:10" ht="21">
      <c r="B27" s="32">
        <v>3</v>
      </c>
      <c r="C27" s="33">
        <v>371</v>
      </c>
      <c r="D27" s="34">
        <v>0</v>
      </c>
      <c r="E27" s="35"/>
      <c r="F27" s="35"/>
      <c r="G27" s="35"/>
      <c r="H27" s="35"/>
      <c r="J27" s="42"/>
    </row>
    <row r="28" spans="1:10" ht="21">
      <c r="A28" s="40"/>
      <c r="B28" s="32">
        <v>4</v>
      </c>
      <c r="C28" s="33">
        <v>328</v>
      </c>
      <c r="D28" s="34">
        <v>0</v>
      </c>
      <c r="E28" s="35"/>
      <c r="F28" s="35"/>
      <c r="G28" s="35"/>
      <c r="H28" s="35"/>
      <c r="J28" s="42"/>
    </row>
    <row r="29" spans="1:10" ht="21">
      <c r="A29" s="40"/>
      <c r="B29" s="32">
        <v>5</v>
      </c>
      <c r="C29" s="33">
        <v>290.55</v>
      </c>
      <c r="D29" s="34">
        <v>0</v>
      </c>
      <c r="E29" s="35"/>
      <c r="F29" s="35"/>
      <c r="G29" s="35"/>
      <c r="H29" s="35"/>
      <c r="J29" s="42"/>
    </row>
    <row r="30" spans="1:10" ht="21">
      <c r="A30" s="40"/>
      <c r="B30" s="32">
        <v>6</v>
      </c>
      <c r="C30" s="33">
        <v>242.75</v>
      </c>
      <c r="D30" s="34">
        <v>0</v>
      </c>
      <c r="E30" s="35"/>
      <c r="F30" s="35"/>
      <c r="G30" s="35"/>
      <c r="H30" s="35"/>
      <c r="J30" s="42"/>
    </row>
    <row r="31" spans="1:10" ht="21">
      <c r="A31" s="31"/>
      <c r="B31" s="32">
        <v>7</v>
      </c>
      <c r="C31" s="33">
        <v>208.75</v>
      </c>
      <c r="D31" s="34">
        <v>0</v>
      </c>
      <c r="E31" s="35"/>
      <c r="F31" s="35"/>
      <c r="G31" s="35"/>
      <c r="H31" s="35"/>
      <c r="J31" s="42"/>
    </row>
    <row r="32" spans="1:10" ht="21">
      <c r="A32" s="40"/>
      <c r="B32" s="32">
        <v>8</v>
      </c>
      <c r="C32" s="33">
        <v>188.75</v>
      </c>
      <c r="D32" s="34">
        <v>0</v>
      </c>
      <c r="E32" s="35"/>
      <c r="F32" s="35"/>
      <c r="G32" s="35"/>
      <c r="H32" s="35"/>
      <c r="J32" s="42"/>
    </row>
    <row r="33" spans="1:10" ht="21">
      <c r="A33" s="40"/>
      <c r="B33" s="32">
        <v>9</v>
      </c>
      <c r="C33" s="33">
        <v>183.85</v>
      </c>
      <c r="D33" s="34">
        <v>0</v>
      </c>
      <c r="E33" s="35"/>
      <c r="F33" s="35"/>
      <c r="G33" s="35"/>
      <c r="H33" s="35"/>
      <c r="J33" s="42"/>
    </row>
    <row r="34" spans="1:10" ht="21">
      <c r="A34" s="40"/>
      <c r="B34" s="32">
        <v>10</v>
      </c>
      <c r="C34" s="33">
        <v>241.4</v>
      </c>
      <c r="D34" s="34">
        <v>0</v>
      </c>
      <c r="E34" s="35"/>
      <c r="F34" s="35"/>
      <c r="G34" s="35"/>
      <c r="H34" s="35"/>
      <c r="J34" s="42"/>
    </row>
    <row r="35" spans="2:10" ht="21">
      <c r="B35" s="32">
        <v>11</v>
      </c>
      <c r="C35" s="33">
        <v>413.2</v>
      </c>
      <c r="D35" s="34">
        <v>0</v>
      </c>
      <c r="E35" s="35"/>
      <c r="F35" s="35"/>
      <c r="G35" s="35"/>
      <c r="H35" s="35"/>
      <c r="J35" s="42"/>
    </row>
    <row r="36" spans="1:10" ht="21">
      <c r="A36" s="43" t="s">
        <v>26</v>
      </c>
      <c r="B36" s="44"/>
      <c r="C36" s="44"/>
      <c r="D36" s="45"/>
      <c r="E36" s="46"/>
      <c r="F36" s="47">
        <f>SUM(F19:F24)</f>
        <v>5987</v>
      </c>
      <c r="G36" s="47">
        <f>SUM(G19:G24)</f>
        <v>100</v>
      </c>
      <c r="H36" s="47">
        <f>SUM(H19:H24)</f>
        <v>52.777777777777786</v>
      </c>
      <c r="J36" s="42"/>
    </row>
    <row r="37" spans="1:10" ht="23.25">
      <c r="A37" s="48" t="s">
        <v>76</v>
      </c>
      <c r="B37" s="49"/>
      <c r="C37" s="31"/>
      <c r="D37" s="31"/>
      <c r="E37" s="46"/>
      <c r="F37" s="47">
        <f>+(F36*24*3600)/10^6</f>
        <v>517.2768</v>
      </c>
      <c r="G37" s="46"/>
      <c r="H37" s="50">
        <f>+(H36*24*3600)/10^6</f>
        <v>4.5600000000000005</v>
      </c>
      <c r="J37" s="42"/>
    </row>
    <row r="38" spans="1:8" ht="23.25">
      <c r="A38" s="48" t="s">
        <v>77</v>
      </c>
      <c r="B38" s="49"/>
      <c r="C38" s="49"/>
      <c r="D38" s="51"/>
      <c r="E38" s="46"/>
      <c r="F38" s="52">
        <f>+(F37/F1)*10^3</f>
        <v>113.4378947368421</v>
      </c>
      <c r="G38" s="46"/>
      <c r="H38" s="52">
        <f>+(H37/F1)*10^3</f>
        <v>1</v>
      </c>
    </row>
    <row r="39" spans="1:8" ht="21">
      <c r="A39" s="24"/>
      <c r="B39" s="24"/>
      <c r="C39" s="24"/>
      <c r="D39" s="24"/>
      <c r="E39" s="24"/>
      <c r="F39" s="24"/>
      <c r="G39" s="24"/>
      <c r="H39" s="24"/>
    </row>
    <row r="40" spans="1:8" ht="21">
      <c r="A40" s="24" t="s">
        <v>73</v>
      </c>
      <c r="B40" s="24"/>
      <c r="C40" s="24"/>
      <c r="D40" s="24"/>
      <c r="E40" s="27" t="s">
        <v>27</v>
      </c>
      <c r="F40" s="53">
        <f>SUM(D19:D20)</f>
        <v>210.96666666666664</v>
      </c>
      <c r="G40" s="22" t="s">
        <v>24</v>
      </c>
      <c r="H40" s="24"/>
    </row>
    <row r="41" spans="1:8" ht="21">
      <c r="A41" s="24" t="s">
        <v>28</v>
      </c>
      <c r="B41" s="24"/>
      <c r="C41" s="24"/>
      <c r="D41" s="24"/>
      <c r="E41" s="24"/>
      <c r="F41" s="54">
        <f>+(F38/F40)*100</f>
        <v>53.770529974802706</v>
      </c>
      <c r="G41" s="22" t="s">
        <v>29</v>
      </c>
      <c r="H41" s="55"/>
    </row>
  </sheetData>
  <sheetProtection/>
  <mergeCells count="2">
    <mergeCell ref="K21:R21"/>
    <mergeCell ref="O23:P23"/>
  </mergeCells>
  <printOptions/>
  <pageMargins left="0.75" right="0.75" top="0.36" bottom="0.35" header="0.25" footer="0.22"/>
  <pageSetup horizontalDpi="180" verticalDpi="18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Y28"/>
  <sheetViews>
    <sheetView tabSelected="1" zoomScaleSheetLayoutView="100" workbookViewId="0" topLeftCell="A5">
      <selection activeCell="C16" sqref="C16"/>
    </sheetView>
  </sheetViews>
  <sheetFormatPr defaultColWidth="9.140625" defaultRowHeight="21.75"/>
  <cols>
    <col min="1" max="1" width="5.7109375" style="1" customWidth="1"/>
    <col min="2" max="2" width="9.140625" style="1" customWidth="1"/>
    <col min="3" max="3" width="8.57421875" style="1" customWidth="1"/>
    <col min="4" max="4" width="7.57421875" style="1" customWidth="1"/>
    <col min="5" max="5" width="0.71875" style="1" customWidth="1"/>
    <col min="6" max="6" width="6.00390625" style="1" bestFit="1" customWidth="1"/>
    <col min="7" max="7" width="6.00390625" style="1" customWidth="1"/>
    <col min="8" max="8" width="6.421875" style="1" customWidth="1"/>
    <col min="9" max="10" width="5.421875" style="1" customWidth="1"/>
    <col min="11" max="16" width="5.00390625" style="1" customWidth="1"/>
    <col min="17" max="17" width="7.00390625" style="1" customWidth="1"/>
    <col min="18" max="18" width="9.00390625" style="1" customWidth="1"/>
    <col min="19" max="20" width="6.7109375" style="1" customWidth="1"/>
    <col min="21" max="21" width="10.57421875" style="1" customWidth="1"/>
    <col min="22" max="25" width="10.7109375" style="1" customWidth="1"/>
    <col min="26" max="16384" width="9.140625" style="1" customWidth="1"/>
  </cols>
  <sheetData>
    <row r="1" spans="1:18" ht="36.75" customHeight="1">
      <c r="A1" s="147" t="s">
        <v>74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18" ht="36.75" customHeight="1">
      <c r="A2" s="147" t="s">
        <v>33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18" ht="21" customHeight="1">
      <c r="A3" s="56"/>
      <c r="B3" s="57" t="s">
        <v>24</v>
      </c>
      <c r="C3" s="58" t="s">
        <v>34</v>
      </c>
      <c r="D3" s="57" t="s">
        <v>35</v>
      </c>
      <c r="E3" s="59"/>
      <c r="F3" s="60"/>
      <c r="G3" s="61"/>
      <c r="H3" s="61"/>
      <c r="I3" s="62" t="s">
        <v>2</v>
      </c>
      <c r="J3" s="61"/>
      <c r="K3" s="61"/>
      <c r="L3" s="61"/>
      <c r="M3" s="61"/>
      <c r="N3" s="61"/>
      <c r="O3" s="61"/>
      <c r="P3" s="61"/>
      <c r="Q3" s="63" t="s">
        <v>36</v>
      </c>
      <c r="R3" s="64">
        <v>106</v>
      </c>
    </row>
    <row r="4" spans="1:25" ht="21" customHeight="1">
      <c r="A4" s="57" t="s">
        <v>2</v>
      </c>
      <c r="B4" s="65" t="s">
        <v>18</v>
      </c>
      <c r="C4" s="66" t="s">
        <v>37</v>
      </c>
      <c r="D4" s="67">
        <v>0.537</v>
      </c>
      <c r="E4" s="59"/>
      <c r="F4" s="66">
        <v>1</v>
      </c>
      <c r="G4" s="66">
        <v>2</v>
      </c>
      <c r="H4" s="66">
        <v>3</v>
      </c>
      <c r="I4" s="66">
        <v>4</v>
      </c>
      <c r="J4" s="66">
        <v>5</v>
      </c>
      <c r="K4" s="66">
        <v>6</v>
      </c>
      <c r="L4" s="66">
        <v>7</v>
      </c>
      <c r="M4" s="66">
        <v>8</v>
      </c>
      <c r="N4" s="66">
        <v>9</v>
      </c>
      <c r="O4" s="66">
        <v>10</v>
      </c>
      <c r="P4" s="66">
        <v>11</v>
      </c>
      <c r="Q4" s="68" t="s">
        <v>38</v>
      </c>
      <c r="R4" s="69" t="s">
        <v>39</v>
      </c>
      <c r="S4" s="70"/>
      <c r="T4" s="71"/>
      <c r="U4" s="71"/>
      <c r="V4" s="71"/>
      <c r="W4" s="71"/>
      <c r="X4" s="71"/>
      <c r="Y4" s="71"/>
    </row>
    <row r="5" spans="1:25" ht="21" customHeight="1">
      <c r="A5" s="72">
        <v>2554</v>
      </c>
      <c r="B5" s="73" t="s">
        <v>40</v>
      </c>
      <c r="C5" s="73" t="s">
        <v>41</v>
      </c>
      <c r="D5" s="74" t="s">
        <v>42</v>
      </c>
      <c r="E5" s="75"/>
      <c r="F5" s="75" t="s">
        <v>43</v>
      </c>
      <c r="G5" s="75" t="s">
        <v>44</v>
      </c>
      <c r="H5" s="75" t="s">
        <v>45</v>
      </c>
      <c r="I5" s="75" t="s">
        <v>46</v>
      </c>
      <c r="J5" s="75" t="s">
        <v>47</v>
      </c>
      <c r="K5" s="75" t="s">
        <v>48</v>
      </c>
      <c r="L5" s="75" t="s">
        <v>49</v>
      </c>
      <c r="M5" s="75" t="s">
        <v>50</v>
      </c>
      <c r="N5" s="75" t="s">
        <v>51</v>
      </c>
      <c r="O5" s="75" t="s">
        <v>52</v>
      </c>
      <c r="P5" s="75" t="s">
        <v>53</v>
      </c>
      <c r="Q5" s="76" t="s">
        <v>54</v>
      </c>
      <c r="R5" s="76" t="s">
        <v>55</v>
      </c>
      <c r="S5" s="77"/>
      <c r="T5" s="78"/>
      <c r="U5" s="78"/>
      <c r="V5" s="78"/>
      <c r="W5" s="78"/>
      <c r="X5" s="78"/>
      <c r="Y5" s="78"/>
    </row>
    <row r="6" spans="1:25" ht="21" customHeight="1">
      <c r="A6" s="79" t="s">
        <v>72</v>
      </c>
      <c r="B6" s="80" t="s">
        <v>56</v>
      </c>
      <c r="C6" s="80" t="s">
        <v>57</v>
      </c>
      <c r="D6" s="81" t="s">
        <v>58</v>
      </c>
      <c r="E6" s="82"/>
      <c r="F6" s="83" t="s">
        <v>59</v>
      </c>
      <c r="G6" s="83" t="s">
        <v>60</v>
      </c>
      <c r="H6" s="83" t="s">
        <v>61</v>
      </c>
      <c r="I6" s="83" t="s">
        <v>62</v>
      </c>
      <c r="J6" s="83" t="s">
        <v>63</v>
      </c>
      <c r="K6" s="83" t="s">
        <v>64</v>
      </c>
      <c r="L6" s="83" t="s">
        <v>65</v>
      </c>
      <c r="M6" s="83" t="s">
        <v>66</v>
      </c>
      <c r="N6" s="83" t="s">
        <v>67</v>
      </c>
      <c r="O6" s="83" t="s">
        <v>68</v>
      </c>
      <c r="P6" s="83" t="s">
        <v>69</v>
      </c>
      <c r="Q6" s="84" t="s">
        <v>70</v>
      </c>
      <c r="R6" s="84" t="s">
        <v>71</v>
      </c>
      <c r="S6" s="85"/>
      <c r="T6" s="86"/>
      <c r="U6" s="86"/>
      <c r="V6" s="86"/>
      <c r="W6" s="86"/>
      <c r="X6" s="86"/>
      <c r="Y6" s="87"/>
    </row>
    <row r="7" spans="1:25" ht="19.5" customHeight="1">
      <c r="A7" s="88">
        <v>25</v>
      </c>
      <c r="B7" s="118">
        <v>143.4333333333333</v>
      </c>
      <c r="C7" s="116">
        <v>0</v>
      </c>
      <c r="D7" s="119">
        <f aca="true" t="shared" si="0" ref="D7:D13">+B7*$D$4</f>
        <v>77.02369999999999</v>
      </c>
      <c r="E7" s="90"/>
      <c r="F7" s="91">
        <f aca="true" t="shared" si="1" ref="F7:F17">+$D$7*C7</f>
        <v>0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2">
        <f aca="true" t="shared" si="2" ref="Q7:Q15">SUM(F7:P7)</f>
        <v>0</v>
      </c>
      <c r="R7" s="93">
        <f aca="true" t="shared" si="3" ref="R7:R15">+Q7+$R$3</f>
        <v>106</v>
      </c>
      <c r="S7" s="94"/>
      <c r="T7" s="86"/>
      <c r="U7" s="86"/>
      <c r="V7" s="95"/>
      <c r="W7" s="96"/>
      <c r="X7" s="96"/>
      <c r="Y7" s="87"/>
    </row>
    <row r="8" spans="1:25" ht="19.5" customHeight="1">
      <c r="A8" s="97">
        <v>26</v>
      </c>
      <c r="B8" s="118">
        <v>67.53333333333333</v>
      </c>
      <c r="C8" s="117">
        <v>12.521388935285714</v>
      </c>
      <c r="D8" s="120">
        <f t="shared" si="0"/>
        <v>36.2654</v>
      </c>
      <c r="E8" s="100"/>
      <c r="F8" s="101">
        <f t="shared" si="1"/>
        <v>964.4437049347661</v>
      </c>
      <c r="G8" s="102">
        <f aca="true" t="shared" si="4" ref="G8:G18">+$D$8*C7</f>
        <v>0</v>
      </c>
      <c r="H8" s="102"/>
      <c r="I8" s="102"/>
      <c r="J8" s="102"/>
      <c r="K8" s="102"/>
      <c r="L8" s="102"/>
      <c r="M8" s="102"/>
      <c r="N8" s="102"/>
      <c r="O8" s="102"/>
      <c r="P8" s="102"/>
      <c r="Q8" s="103">
        <f t="shared" si="2"/>
        <v>964.4437049347661</v>
      </c>
      <c r="R8" s="104">
        <f t="shared" si="3"/>
        <v>1070.4437049347662</v>
      </c>
      <c r="S8" s="85"/>
      <c r="T8" s="86"/>
      <c r="U8" s="148" t="s">
        <v>80</v>
      </c>
      <c r="V8" s="148"/>
      <c r="W8" s="148"/>
      <c r="X8" s="148"/>
      <c r="Y8" s="148"/>
    </row>
    <row r="9" spans="1:25" ht="19.5" customHeight="1">
      <c r="A9" s="105">
        <v>27</v>
      </c>
      <c r="B9" s="118">
        <v>12.6</v>
      </c>
      <c r="C9" s="117">
        <v>17.073659595790883</v>
      </c>
      <c r="D9" s="120">
        <f t="shared" si="0"/>
        <v>6.7662</v>
      </c>
      <c r="E9" s="100"/>
      <c r="F9" s="101">
        <f t="shared" si="1"/>
        <v>1315.076434608318</v>
      </c>
      <c r="G9" s="102">
        <f t="shared" si="4"/>
        <v>454.09317829371054</v>
      </c>
      <c r="H9" s="102">
        <f aca="true" t="shared" si="5" ref="H9:H19">+$D$9*C7</f>
        <v>0</v>
      </c>
      <c r="I9" s="102"/>
      <c r="J9" s="102"/>
      <c r="K9" s="102"/>
      <c r="L9" s="102"/>
      <c r="M9" s="102"/>
      <c r="N9" s="102"/>
      <c r="O9" s="102"/>
      <c r="P9" s="102"/>
      <c r="Q9" s="103">
        <f t="shared" si="2"/>
        <v>1769.1696129020286</v>
      </c>
      <c r="R9" s="151">
        <f t="shared" si="3"/>
        <v>1875.1696129020286</v>
      </c>
      <c r="S9" s="149" t="s">
        <v>81</v>
      </c>
      <c r="T9" s="150"/>
      <c r="U9" s="135" t="s">
        <v>13</v>
      </c>
      <c r="V9" s="131">
        <v>24</v>
      </c>
      <c r="W9" s="131">
        <f>V9+1</f>
        <v>25</v>
      </c>
      <c r="X9" s="131">
        <f>W9+1</f>
        <v>26</v>
      </c>
      <c r="Y9" s="131">
        <f>X9+1</f>
        <v>27</v>
      </c>
    </row>
    <row r="10" spans="1:25" ht="19.5" customHeight="1">
      <c r="A10" s="88">
        <v>28</v>
      </c>
      <c r="B10" s="89"/>
      <c r="C10" s="117">
        <v>15.270029508379269</v>
      </c>
      <c r="D10" s="120">
        <f t="shared" si="0"/>
        <v>0</v>
      </c>
      <c r="E10" s="100"/>
      <c r="F10" s="101">
        <f t="shared" si="1"/>
        <v>1176.1541718445521</v>
      </c>
      <c r="G10" s="101">
        <f t="shared" si="4"/>
        <v>619.1830947051947</v>
      </c>
      <c r="H10" s="102">
        <f t="shared" si="5"/>
        <v>84.7222218139302</v>
      </c>
      <c r="I10" s="102">
        <f aca="true" t="shared" si="6" ref="I10:I20">+$D$10*C7</f>
        <v>0</v>
      </c>
      <c r="J10" s="102"/>
      <c r="K10" s="102"/>
      <c r="L10" s="102"/>
      <c r="M10" s="102"/>
      <c r="N10" s="102"/>
      <c r="O10" s="102"/>
      <c r="P10" s="102"/>
      <c r="Q10" s="103">
        <f t="shared" si="2"/>
        <v>1880.059488363677</v>
      </c>
      <c r="R10" s="130">
        <f t="shared" si="3"/>
        <v>1986.059488363677</v>
      </c>
      <c r="S10" s="145" t="s">
        <v>82</v>
      </c>
      <c r="T10" s="146"/>
      <c r="U10" s="136" t="s">
        <v>78</v>
      </c>
      <c r="V10" s="132">
        <v>19.6</v>
      </c>
      <c r="W10" s="132">
        <v>113</v>
      </c>
      <c r="X10" s="132">
        <v>27.5</v>
      </c>
      <c r="Y10" s="132">
        <v>0</v>
      </c>
    </row>
    <row r="11" spans="1:25" ht="19.5" customHeight="1">
      <c r="A11" s="97">
        <v>29</v>
      </c>
      <c r="B11" s="89"/>
      <c r="C11" s="117">
        <v>7.912699738321921</v>
      </c>
      <c r="D11" s="120">
        <f t="shared" si="0"/>
        <v>0</v>
      </c>
      <c r="E11" s="100"/>
      <c r="F11" s="101">
        <f t="shared" si="1"/>
        <v>609.465410834586</v>
      </c>
      <c r="G11" s="101">
        <f t="shared" si="4"/>
        <v>553.7737281331775</v>
      </c>
      <c r="H11" s="102">
        <f t="shared" si="5"/>
        <v>115.52379555704027</v>
      </c>
      <c r="I11" s="102">
        <f t="shared" si="6"/>
        <v>0</v>
      </c>
      <c r="J11" s="102">
        <f aca="true" t="shared" si="7" ref="J11:J21">+$D$11*C7</f>
        <v>0</v>
      </c>
      <c r="K11" s="102"/>
      <c r="L11" s="102"/>
      <c r="M11" s="102"/>
      <c r="N11" s="102"/>
      <c r="O11" s="102"/>
      <c r="P11" s="102"/>
      <c r="Q11" s="103">
        <f t="shared" si="2"/>
        <v>1278.762934524804</v>
      </c>
      <c r="R11" s="151">
        <f t="shared" si="3"/>
        <v>1384.762934524804</v>
      </c>
      <c r="S11" s="94"/>
      <c r="T11" s="86"/>
      <c r="U11" s="137" t="s">
        <v>3</v>
      </c>
      <c r="V11" s="133">
        <v>24.5</v>
      </c>
      <c r="W11" s="132">
        <v>153.4</v>
      </c>
      <c r="X11" s="133">
        <v>115</v>
      </c>
      <c r="Y11" s="133">
        <v>17.8</v>
      </c>
    </row>
    <row r="12" spans="1:25" ht="19.5" customHeight="1">
      <c r="A12" s="105">
        <v>30</v>
      </c>
      <c r="B12" s="89"/>
      <c r="C12" s="117">
        <v>0</v>
      </c>
      <c r="D12" s="120">
        <f t="shared" si="0"/>
        <v>0</v>
      </c>
      <c r="E12" s="100"/>
      <c r="F12" s="101">
        <f t="shared" si="1"/>
        <v>0</v>
      </c>
      <c r="G12" s="101">
        <f t="shared" si="4"/>
        <v>286.9572210901398</v>
      </c>
      <c r="H12" s="102">
        <f t="shared" si="5"/>
        <v>103.32007365959582</v>
      </c>
      <c r="I12" s="102">
        <f t="shared" si="6"/>
        <v>0</v>
      </c>
      <c r="J12" s="102">
        <f t="shared" si="7"/>
        <v>0</v>
      </c>
      <c r="K12" s="102">
        <f aca="true" t="shared" si="8" ref="K12:K22">+$D$12*C7</f>
        <v>0</v>
      </c>
      <c r="L12" s="102"/>
      <c r="M12" s="102"/>
      <c r="N12" s="102"/>
      <c r="O12" s="102"/>
      <c r="P12" s="102"/>
      <c r="Q12" s="103">
        <f t="shared" si="2"/>
        <v>390.27729474973563</v>
      </c>
      <c r="R12" s="104">
        <f t="shared" si="3"/>
        <v>496.27729474973563</v>
      </c>
      <c r="S12" s="85"/>
      <c r="T12" s="86"/>
      <c r="U12" s="137" t="s">
        <v>4</v>
      </c>
      <c r="V12" s="132">
        <v>22.9</v>
      </c>
      <c r="W12" s="132">
        <v>160.6</v>
      </c>
      <c r="X12" s="132">
        <v>69.3</v>
      </c>
      <c r="Y12" s="132">
        <v>13.4</v>
      </c>
    </row>
    <row r="13" spans="1:25" ht="19.5" customHeight="1">
      <c r="A13" s="88">
        <v>1</v>
      </c>
      <c r="B13" s="89"/>
      <c r="C13" s="98"/>
      <c r="D13" s="120">
        <f t="shared" si="0"/>
        <v>0</v>
      </c>
      <c r="E13" s="100"/>
      <c r="F13" s="101">
        <f t="shared" si="1"/>
        <v>0</v>
      </c>
      <c r="G13" s="102">
        <f t="shared" si="4"/>
        <v>0</v>
      </c>
      <c r="H13" s="102">
        <f t="shared" si="5"/>
        <v>53.538908969433784</v>
      </c>
      <c r="I13" s="102">
        <f t="shared" si="6"/>
        <v>0</v>
      </c>
      <c r="J13" s="102">
        <f t="shared" si="7"/>
        <v>0</v>
      </c>
      <c r="K13" s="102">
        <f t="shared" si="8"/>
        <v>0</v>
      </c>
      <c r="L13" s="102">
        <f aca="true" t="shared" si="9" ref="L13:L23">+$D$13*C7</f>
        <v>0</v>
      </c>
      <c r="M13" s="102"/>
      <c r="N13" s="102"/>
      <c r="O13" s="102"/>
      <c r="P13" s="102"/>
      <c r="Q13" s="103">
        <f t="shared" si="2"/>
        <v>53.538908969433784</v>
      </c>
      <c r="R13" s="104">
        <f t="shared" si="3"/>
        <v>159.53890896943378</v>
      </c>
      <c r="S13" s="94"/>
      <c r="T13" s="86"/>
      <c r="U13" s="137" t="s">
        <v>6</v>
      </c>
      <c r="V13" s="132">
        <v>13.6</v>
      </c>
      <c r="W13" s="132">
        <v>122.4</v>
      </c>
      <c r="X13" s="132">
        <v>89.1</v>
      </c>
      <c r="Y13" s="132">
        <v>27.6</v>
      </c>
    </row>
    <row r="14" spans="1:25" ht="19.5" customHeight="1">
      <c r="A14" s="97">
        <v>2</v>
      </c>
      <c r="B14" s="89"/>
      <c r="C14" s="98"/>
      <c r="D14" s="99"/>
      <c r="E14" s="100"/>
      <c r="F14" s="102">
        <f t="shared" si="1"/>
        <v>0</v>
      </c>
      <c r="G14" s="102">
        <f t="shared" si="4"/>
        <v>0</v>
      </c>
      <c r="H14" s="102">
        <f t="shared" si="5"/>
        <v>0</v>
      </c>
      <c r="I14" s="102">
        <f t="shared" si="6"/>
        <v>0</v>
      </c>
      <c r="J14" s="102">
        <f t="shared" si="7"/>
        <v>0</v>
      </c>
      <c r="K14" s="102">
        <f t="shared" si="8"/>
        <v>0</v>
      </c>
      <c r="L14" s="102">
        <f t="shared" si="9"/>
        <v>0</v>
      </c>
      <c r="M14" s="102">
        <f aca="true" t="shared" si="10" ref="M14:M24">+$D$14*C7</f>
        <v>0</v>
      </c>
      <c r="N14" s="102"/>
      <c r="O14" s="102"/>
      <c r="P14" s="102"/>
      <c r="Q14" s="103">
        <f t="shared" si="2"/>
        <v>0</v>
      </c>
      <c r="R14" s="104">
        <f t="shared" si="3"/>
        <v>106</v>
      </c>
      <c r="S14" s="85"/>
      <c r="T14" s="86"/>
      <c r="U14" s="137" t="s">
        <v>5</v>
      </c>
      <c r="V14" s="132">
        <v>8.3</v>
      </c>
      <c r="W14" s="132">
        <v>169.4</v>
      </c>
      <c r="X14" s="132">
        <v>52.1</v>
      </c>
      <c r="Y14" s="132">
        <v>0</v>
      </c>
    </row>
    <row r="15" spans="1:25" ht="19.5" customHeight="1">
      <c r="A15" s="105">
        <v>3</v>
      </c>
      <c r="B15" s="89"/>
      <c r="C15" s="98"/>
      <c r="D15" s="99"/>
      <c r="E15" s="100"/>
      <c r="F15" s="102">
        <f t="shared" si="1"/>
        <v>0</v>
      </c>
      <c r="G15" s="102">
        <f t="shared" si="4"/>
        <v>0</v>
      </c>
      <c r="H15" s="102">
        <f t="shared" si="5"/>
        <v>0</v>
      </c>
      <c r="I15" s="102">
        <f t="shared" si="6"/>
        <v>0</v>
      </c>
      <c r="J15" s="102">
        <f t="shared" si="7"/>
        <v>0</v>
      </c>
      <c r="K15" s="102">
        <f t="shared" si="8"/>
        <v>0</v>
      </c>
      <c r="L15" s="102">
        <f t="shared" si="9"/>
        <v>0</v>
      </c>
      <c r="M15" s="102">
        <f t="shared" si="10"/>
        <v>0</v>
      </c>
      <c r="N15" s="102">
        <f aca="true" t="shared" si="11" ref="N15:N25">+$D$15*C7</f>
        <v>0</v>
      </c>
      <c r="O15" s="102"/>
      <c r="P15" s="102"/>
      <c r="Q15" s="103">
        <f t="shared" si="2"/>
        <v>0</v>
      </c>
      <c r="R15" s="104">
        <f t="shared" si="3"/>
        <v>106</v>
      </c>
      <c r="S15" s="94"/>
      <c r="T15" s="86"/>
      <c r="U15" s="137" t="s">
        <v>7</v>
      </c>
      <c r="V15" s="139">
        <v>24.5</v>
      </c>
      <c r="W15" s="140">
        <v>141.8</v>
      </c>
      <c r="X15" s="140">
        <v>52.2</v>
      </c>
      <c r="Y15" s="140">
        <v>16.8</v>
      </c>
    </row>
    <row r="16" spans="1:25" ht="19.5" customHeight="1">
      <c r="A16" s="97"/>
      <c r="B16" s="106"/>
      <c r="C16" s="98"/>
      <c r="D16" s="99"/>
      <c r="E16" s="100"/>
      <c r="F16" s="102">
        <f t="shared" si="1"/>
        <v>0</v>
      </c>
      <c r="G16" s="102">
        <f t="shared" si="4"/>
        <v>0</v>
      </c>
      <c r="H16" s="102">
        <f t="shared" si="5"/>
        <v>0</v>
      </c>
      <c r="I16" s="102">
        <f t="shared" si="6"/>
        <v>0</v>
      </c>
      <c r="J16" s="102">
        <f t="shared" si="7"/>
        <v>0</v>
      </c>
      <c r="K16" s="102">
        <f t="shared" si="8"/>
        <v>0</v>
      </c>
      <c r="L16" s="102">
        <f t="shared" si="9"/>
        <v>0</v>
      </c>
      <c r="M16" s="102">
        <f t="shared" si="10"/>
        <v>0</v>
      </c>
      <c r="N16" s="102">
        <f t="shared" si="11"/>
        <v>0</v>
      </c>
      <c r="O16" s="102">
        <f aca="true" t="shared" si="12" ref="O16:O26">+$D$16*C7</f>
        <v>0</v>
      </c>
      <c r="P16" s="102"/>
      <c r="Q16" s="103"/>
      <c r="R16" s="104"/>
      <c r="S16" s="85"/>
      <c r="T16" s="86"/>
      <c r="U16" s="141"/>
      <c r="V16" s="142"/>
      <c r="W16" s="142"/>
      <c r="X16" s="142"/>
      <c r="Y16" s="142"/>
    </row>
    <row r="17" spans="1:25" ht="19.5" customHeight="1">
      <c r="A17" s="88"/>
      <c r="B17" s="106"/>
      <c r="C17" s="98"/>
      <c r="D17" s="99"/>
      <c r="E17" s="100"/>
      <c r="F17" s="102">
        <f t="shared" si="1"/>
        <v>0</v>
      </c>
      <c r="G17" s="102">
        <f t="shared" si="4"/>
        <v>0</v>
      </c>
      <c r="H17" s="102">
        <f t="shared" si="5"/>
        <v>0</v>
      </c>
      <c r="I17" s="102">
        <f t="shared" si="6"/>
        <v>0</v>
      </c>
      <c r="J17" s="102">
        <f t="shared" si="7"/>
        <v>0</v>
      </c>
      <c r="K17" s="102">
        <f t="shared" si="8"/>
        <v>0</v>
      </c>
      <c r="L17" s="102">
        <f t="shared" si="9"/>
        <v>0</v>
      </c>
      <c r="M17" s="102">
        <f t="shared" si="10"/>
        <v>0</v>
      </c>
      <c r="N17" s="102">
        <f t="shared" si="11"/>
        <v>0</v>
      </c>
      <c r="O17" s="102">
        <f t="shared" si="12"/>
        <v>0</v>
      </c>
      <c r="P17" s="102">
        <f aca="true" t="shared" si="13" ref="P17:P27">$D$17*C7</f>
        <v>0</v>
      </c>
      <c r="Q17" s="103"/>
      <c r="R17" s="104"/>
      <c r="S17" s="94"/>
      <c r="T17" s="70"/>
      <c r="U17" s="138" t="s">
        <v>79</v>
      </c>
      <c r="V17" s="134">
        <f>AVERAGE(V10:V16)</f>
        <v>18.9</v>
      </c>
      <c r="W17" s="134">
        <f>AVERAGE(W10:W16)</f>
        <v>143.4333333333333</v>
      </c>
      <c r="X17" s="134">
        <f>AVERAGE(X10:X16)</f>
        <v>67.53333333333333</v>
      </c>
      <c r="Y17" s="134">
        <f>AVERAGE(Y10:Y16)</f>
        <v>12.600000000000001</v>
      </c>
    </row>
    <row r="18" spans="1:25" ht="19.5" customHeight="1">
      <c r="A18" s="97"/>
      <c r="B18" s="107"/>
      <c r="C18" s="98"/>
      <c r="D18" s="99"/>
      <c r="E18" s="100"/>
      <c r="F18" s="102"/>
      <c r="G18" s="102">
        <f t="shared" si="4"/>
        <v>0</v>
      </c>
      <c r="H18" s="102">
        <f t="shared" si="5"/>
        <v>0</v>
      </c>
      <c r="I18" s="102">
        <f t="shared" si="6"/>
        <v>0</v>
      </c>
      <c r="J18" s="102">
        <f t="shared" si="7"/>
        <v>0</v>
      </c>
      <c r="K18" s="102">
        <f t="shared" si="8"/>
        <v>0</v>
      </c>
      <c r="L18" s="102">
        <f t="shared" si="9"/>
        <v>0</v>
      </c>
      <c r="M18" s="102">
        <f t="shared" si="10"/>
        <v>0</v>
      </c>
      <c r="N18" s="102">
        <f t="shared" si="11"/>
        <v>0</v>
      </c>
      <c r="O18" s="102">
        <f t="shared" si="12"/>
        <v>0</v>
      </c>
      <c r="P18" s="102">
        <f t="shared" si="13"/>
        <v>0</v>
      </c>
      <c r="Q18" s="103"/>
      <c r="R18" s="104"/>
      <c r="S18" s="108"/>
      <c r="T18" s="70"/>
      <c r="Y18" s="70"/>
    </row>
    <row r="19" spans="1:25" ht="19.5" customHeight="1">
      <c r="A19" s="109"/>
      <c r="B19" s="107"/>
      <c r="C19" s="98"/>
      <c r="D19" s="99"/>
      <c r="E19" s="100"/>
      <c r="F19" s="102"/>
      <c r="G19" s="102"/>
      <c r="H19" s="102">
        <f t="shared" si="5"/>
        <v>0</v>
      </c>
      <c r="I19" s="102">
        <f t="shared" si="6"/>
        <v>0</v>
      </c>
      <c r="J19" s="102">
        <f t="shared" si="7"/>
        <v>0</v>
      </c>
      <c r="K19" s="102">
        <f t="shared" si="8"/>
        <v>0</v>
      </c>
      <c r="L19" s="102">
        <f t="shared" si="9"/>
        <v>0</v>
      </c>
      <c r="M19" s="102">
        <f t="shared" si="10"/>
        <v>0</v>
      </c>
      <c r="N19" s="102">
        <f t="shared" si="11"/>
        <v>0</v>
      </c>
      <c r="O19" s="102">
        <f t="shared" si="12"/>
        <v>0</v>
      </c>
      <c r="P19" s="102">
        <f t="shared" si="13"/>
        <v>0</v>
      </c>
      <c r="Q19" s="103"/>
      <c r="R19" s="104"/>
      <c r="S19" s="94"/>
      <c r="T19" s="70"/>
      <c r="U19" s="70"/>
      <c r="V19" s="70"/>
      <c r="W19" s="70"/>
      <c r="X19" s="70"/>
      <c r="Y19" s="70"/>
    </row>
    <row r="20" spans="1:19" ht="19.5" customHeight="1">
      <c r="A20" s="109"/>
      <c r="B20" s="107"/>
      <c r="C20" s="98"/>
      <c r="D20" s="100"/>
      <c r="E20" s="100"/>
      <c r="F20" s="102"/>
      <c r="G20" s="102"/>
      <c r="H20" s="102"/>
      <c r="I20" s="102">
        <f t="shared" si="6"/>
        <v>0</v>
      </c>
      <c r="J20" s="102">
        <f t="shared" si="7"/>
        <v>0</v>
      </c>
      <c r="K20" s="102">
        <f t="shared" si="8"/>
        <v>0</v>
      </c>
      <c r="L20" s="102">
        <f t="shared" si="9"/>
        <v>0</v>
      </c>
      <c r="M20" s="102">
        <f t="shared" si="10"/>
        <v>0</v>
      </c>
      <c r="N20" s="102">
        <f t="shared" si="11"/>
        <v>0</v>
      </c>
      <c r="O20" s="102">
        <f t="shared" si="12"/>
        <v>0</v>
      </c>
      <c r="P20" s="102">
        <f t="shared" si="13"/>
        <v>0</v>
      </c>
      <c r="Q20" s="103"/>
      <c r="R20" s="104"/>
      <c r="S20" s="108"/>
    </row>
    <row r="21" spans="1:19" ht="19.5" customHeight="1">
      <c r="A21" s="109"/>
      <c r="B21" s="107"/>
      <c r="C21" s="98"/>
      <c r="D21" s="100"/>
      <c r="E21" s="100"/>
      <c r="F21" s="102"/>
      <c r="G21" s="102"/>
      <c r="H21" s="102"/>
      <c r="I21" s="102"/>
      <c r="J21" s="102">
        <f t="shared" si="7"/>
        <v>0</v>
      </c>
      <c r="K21" s="102">
        <f t="shared" si="8"/>
        <v>0</v>
      </c>
      <c r="L21" s="102">
        <f t="shared" si="9"/>
        <v>0</v>
      </c>
      <c r="M21" s="102">
        <f t="shared" si="10"/>
        <v>0</v>
      </c>
      <c r="N21" s="102">
        <f t="shared" si="11"/>
        <v>0</v>
      </c>
      <c r="O21" s="102">
        <f t="shared" si="12"/>
        <v>0</v>
      </c>
      <c r="P21" s="102">
        <f t="shared" si="13"/>
        <v>0</v>
      </c>
      <c r="Q21" s="103"/>
      <c r="R21" s="104"/>
      <c r="S21" s="110"/>
    </row>
    <row r="22" spans="1:19" ht="19.5" customHeight="1">
      <c r="A22" s="109"/>
      <c r="B22" s="107"/>
      <c r="C22" s="98"/>
      <c r="D22" s="100"/>
      <c r="E22" s="100"/>
      <c r="F22" s="102"/>
      <c r="G22" s="102"/>
      <c r="H22" s="102"/>
      <c r="I22" s="102"/>
      <c r="J22" s="102"/>
      <c r="K22" s="102">
        <f t="shared" si="8"/>
        <v>0</v>
      </c>
      <c r="L22" s="102">
        <f t="shared" si="9"/>
        <v>0</v>
      </c>
      <c r="M22" s="102">
        <f t="shared" si="10"/>
        <v>0</v>
      </c>
      <c r="N22" s="102">
        <f t="shared" si="11"/>
        <v>0</v>
      </c>
      <c r="O22" s="102">
        <f t="shared" si="12"/>
        <v>0</v>
      </c>
      <c r="P22" s="102">
        <f t="shared" si="13"/>
        <v>0</v>
      </c>
      <c r="Q22" s="103"/>
      <c r="R22" s="104"/>
      <c r="S22" s="108"/>
    </row>
    <row r="23" spans="1:19" ht="19.5" customHeight="1">
      <c r="A23" s="109"/>
      <c r="B23" s="109"/>
      <c r="C23" s="111"/>
      <c r="D23" s="109"/>
      <c r="E23" s="109"/>
      <c r="F23" s="102"/>
      <c r="G23" s="102"/>
      <c r="H23" s="102"/>
      <c r="I23" s="102"/>
      <c r="J23" s="102"/>
      <c r="K23" s="102"/>
      <c r="L23" s="102">
        <f t="shared" si="9"/>
        <v>0</v>
      </c>
      <c r="M23" s="102">
        <f t="shared" si="10"/>
        <v>0</v>
      </c>
      <c r="N23" s="102">
        <f t="shared" si="11"/>
        <v>0</v>
      </c>
      <c r="O23" s="102">
        <f t="shared" si="12"/>
        <v>0</v>
      </c>
      <c r="P23" s="102">
        <f t="shared" si="13"/>
        <v>0</v>
      </c>
      <c r="Q23" s="103"/>
      <c r="R23" s="104"/>
      <c r="S23" s="110"/>
    </row>
    <row r="24" spans="1:19" ht="19.5" customHeight="1">
      <c r="A24" s="109"/>
      <c r="B24" s="109"/>
      <c r="C24" s="109"/>
      <c r="D24" s="109"/>
      <c r="E24" s="109"/>
      <c r="F24" s="102"/>
      <c r="G24" s="102"/>
      <c r="H24" s="102"/>
      <c r="I24" s="102"/>
      <c r="J24" s="102"/>
      <c r="K24" s="102"/>
      <c r="L24" s="102"/>
      <c r="M24" s="102">
        <f t="shared" si="10"/>
        <v>0</v>
      </c>
      <c r="N24" s="102">
        <f t="shared" si="11"/>
        <v>0</v>
      </c>
      <c r="O24" s="102">
        <f t="shared" si="12"/>
        <v>0</v>
      </c>
      <c r="P24" s="102">
        <f t="shared" si="13"/>
        <v>0</v>
      </c>
      <c r="Q24" s="103"/>
      <c r="R24" s="104"/>
      <c r="S24" s="108"/>
    </row>
    <row r="25" spans="1:19" ht="19.5" customHeight="1">
      <c r="A25" s="109"/>
      <c r="B25" s="109"/>
      <c r="C25" s="109"/>
      <c r="D25" s="109"/>
      <c r="E25" s="109"/>
      <c r="F25" s="102"/>
      <c r="G25" s="102"/>
      <c r="H25" s="102"/>
      <c r="I25" s="102"/>
      <c r="J25" s="102"/>
      <c r="K25" s="102"/>
      <c r="L25" s="102"/>
      <c r="M25" s="102"/>
      <c r="N25" s="102">
        <f t="shared" si="11"/>
        <v>0</v>
      </c>
      <c r="O25" s="102">
        <f t="shared" si="12"/>
        <v>0</v>
      </c>
      <c r="P25" s="102">
        <f t="shared" si="13"/>
        <v>0</v>
      </c>
      <c r="Q25" s="103"/>
      <c r="R25" s="104"/>
      <c r="S25" s="110"/>
    </row>
    <row r="26" spans="1:19" ht="19.5" customHeight="1">
      <c r="A26" s="109"/>
      <c r="B26" s="109"/>
      <c r="C26" s="109"/>
      <c r="D26" s="109"/>
      <c r="E26" s="109"/>
      <c r="F26" s="102"/>
      <c r="G26" s="102"/>
      <c r="H26" s="102"/>
      <c r="I26" s="102"/>
      <c r="J26" s="102"/>
      <c r="K26" s="102"/>
      <c r="L26" s="102"/>
      <c r="M26" s="102"/>
      <c r="N26" s="102"/>
      <c r="O26" s="102">
        <f t="shared" si="12"/>
        <v>0</v>
      </c>
      <c r="P26" s="102">
        <f t="shared" si="13"/>
        <v>0</v>
      </c>
      <c r="Q26" s="103"/>
      <c r="R26" s="104"/>
      <c r="S26" s="108"/>
    </row>
    <row r="27" spans="1:19" ht="19.5" customHeight="1">
      <c r="A27" s="109"/>
      <c r="B27" s="109"/>
      <c r="C27" s="109"/>
      <c r="D27" s="109"/>
      <c r="E27" s="109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>
        <f t="shared" si="13"/>
        <v>0</v>
      </c>
      <c r="Q27" s="103"/>
      <c r="R27" s="104"/>
      <c r="S27" s="110"/>
    </row>
    <row r="28" spans="1:19" ht="19.5" customHeight="1">
      <c r="A28" s="112"/>
      <c r="B28" s="112"/>
      <c r="C28" s="112"/>
      <c r="D28" s="112"/>
      <c r="E28" s="112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4"/>
      <c r="R28" s="115"/>
      <c r="S28" s="108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</sheetData>
  <sheetProtection/>
  <mergeCells count="5">
    <mergeCell ref="S10:T10"/>
    <mergeCell ref="A1:R1"/>
    <mergeCell ref="A2:R2"/>
    <mergeCell ref="U8:Y8"/>
    <mergeCell ref="S9:T9"/>
  </mergeCells>
  <conditionalFormatting sqref="V10:Y17">
    <cfRule type="cellIs" priority="1" dxfId="0" operator="lessThanOrEqual" stopIfTrue="1">
      <formula>35</formula>
    </cfRule>
    <cfRule type="cellIs" priority="2" dxfId="1" operator="greaterThan" stopIfTrue="1">
      <formula>35</formula>
    </cfRule>
  </conditionalFormatting>
  <printOptions/>
  <pageMargins left="0.42" right="0" top="0.7480314960629921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2019-08-26T03:41:49Z</dcterms:created>
  <dcterms:modified xsi:type="dcterms:W3CDTF">2021-06-21T09:37:14Z</dcterms:modified>
  <cp:category/>
  <cp:version/>
  <cp:contentType/>
  <cp:contentStatus/>
</cp:coreProperties>
</file>