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2015" windowHeight="10095"/>
  </bookViews>
  <sheets>
    <sheet name="ปตร.ปากคลองFree flow" sheetId="2" r:id="rId1"/>
    <sheet name="ปตร.ปากคลองsubmerged flow" sheetId="3" r:id="rId2"/>
  </sheets>
  <definedNames>
    <definedName name="_xlnm.Print_Area" localSheetId="0">'ปตร.ปากคลองFree flow'!$A$1:$I$103</definedName>
    <definedName name="_xlnm.Print_Area" localSheetId="1">'ปตร.ปากคลองsubmerged flow'!$A$1:$J$103</definedName>
  </definedNames>
  <calcPr calcId="144525"/>
</workbook>
</file>

<file path=xl/calcChain.xml><?xml version="1.0" encoding="utf-8"?>
<calcChain xmlns="http://schemas.openxmlformats.org/spreadsheetml/2006/main">
  <c r="B53" i="3" l="1"/>
  <c r="C53" i="3"/>
  <c r="B54" i="3"/>
  <c r="C54" i="3"/>
  <c r="F54" i="3" s="1"/>
  <c r="D54" i="3"/>
  <c r="E54" i="3" s="1"/>
  <c r="B55" i="3"/>
  <c r="C55" i="3"/>
  <c r="F55" i="3" s="1"/>
  <c r="I55" i="3" s="1"/>
  <c r="B56" i="3"/>
  <c r="D56" i="3" s="1"/>
  <c r="E56" i="3" s="1"/>
  <c r="C56" i="3"/>
  <c r="F56" i="3"/>
  <c r="B57" i="3"/>
  <c r="C57" i="3"/>
  <c r="F57" i="3" s="1"/>
  <c r="B58" i="3"/>
  <c r="C58" i="3"/>
  <c r="F58" i="3" s="1"/>
  <c r="B59" i="3"/>
  <c r="D59" i="3" s="1"/>
  <c r="E59" i="3" s="1"/>
  <c r="C59" i="3"/>
  <c r="F59" i="3"/>
  <c r="I59" i="3" s="1"/>
  <c r="B60" i="3"/>
  <c r="C60" i="3"/>
  <c r="F60" i="3" s="1"/>
  <c r="B87" i="3"/>
  <c r="E87" i="3" s="1"/>
  <c r="C87" i="3"/>
  <c r="D87" i="3" s="1"/>
  <c r="F87" i="3"/>
  <c r="B88" i="3"/>
  <c r="C88" i="3"/>
  <c r="D88" i="3" s="1"/>
  <c r="G88" i="3" s="1"/>
  <c r="H88" i="3" s="1"/>
  <c r="F88" i="3"/>
  <c r="C89" i="3"/>
  <c r="D89" i="3" s="1"/>
  <c r="G89" i="3" s="1"/>
  <c r="H89" i="3" s="1"/>
  <c r="F89" i="3"/>
  <c r="C90" i="3"/>
  <c r="D90" i="3" s="1"/>
  <c r="G90" i="3" s="1"/>
  <c r="H90" i="3" s="1"/>
  <c r="F90" i="3"/>
  <c r="B91" i="3"/>
  <c r="F91" i="3"/>
  <c r="B92" i="3"/>
  <c r="C92" i="3"/>
  <c r="D92" i="3" s="1"/>
  <c r="G92" i="3" s="1"/>
  <c r="H92" i="3" s="1"/>
  <c r="F92" i="3"/>
  <c r="C93" i="3"/>
  <c r="D93" i="3" s="1"/>
  <c r="G93" i="3" s="1"/>
  <c r="H93" i="3" s="1"/>
  <c r="F93" i="3"/>
  <c r="C94" i="3"/>
  <c r="D94" i="3" s="1"/>
  <c r="G94" i="3" s="1"/>
  <c r="H94" i="3" s="1"/>
  <c r="F94" i="3"/>
  <c r="J60" i="3" l="1"/>
  <c r="E92" i="3"/>
  <c r="C91" i="3"/>
  <c r="D91" i="3" s="1"/>
  <c r="G91" i="3" s="1"/>
  <c r="H91" i="3" s="1"/>
  <c r="E88" i="3"/>
  <c r="G87" i="3"/>
  <c r="H87" i="3" s="1"/>
  <c r="D60" i="3"/>
  <c r="E60" i="3" s="1"/>
  <c r="D58" i="3"/>
  <c r="E58" i="3" s="1"/>
  <c r="J58" i="3" s="1"/>
  <c r="D55" i="3"/>
  <c r="E55" i="3" s="1"/>
  <c r="D53" i="3"/>
  <c r="E53" i="3" s="1"/>
  <c r="I92" i="3"/>
  <c r="E91" i="3"/>
  <c r="J56" i="3"/>
  <c r="I57" i="3"/>
  <c r="I88" i="3"/>
  <c r="I58" i="3"/>
  <c r="I54" i="3"/>
  <c r="J54" i="3"/>
  <c r="I87" i="3"/>
  <c r="I60" i="3"/>
  <c r="D57" i="3"/>
  <c r="E57" i="3" s="1"/>
  <c r="J57" i="3" s="1"/>
  <c r="B94" i="3"/>
  <c r="E94" i="3" s="1"/>
  <c r="I94" i="3" s="1"/>
  <c r="B93" i="3"/>
  <c r="E93" i="3" s="1"/>
  <c r="I93" i="3" s="1"/>
  <c r="B90" i="3"/>
  <c r="E90" i="3" s="1"/>
  <c r="I90" i="3" s="1"/>
  <c r="B89" i="3"/>
  <c r="E89" i="3" s="1"/>
  <c r="I89" i="3" s="1"/>
  <c r="J59" i="3"/>
  <c r="J55" i="3"/>
  <c r="F53" i="3"/>
  <c r="I56" i="3"/>
  <c r="E91" i="2"/>
  <c r="E92" i="2"/>
  <c r="E93" i="2"/>
  <c r="E94" i="2"/>
  <c r="C91" i="2"/>
  <c r="C92" i="2"/>
  <c r="C93" i="2"/>
  <c r="C94" i="2"/>
  <c r="C57" i="2"/>
  <c r="C58" i="2"/>
  <c r="C59" i="2"/>
  <c r="C60" i="2"/>
  <c r="B54" i="2"/>
  <c r="B55" i="2"/>
  <c r="B56" i="2"/>
  <c r="B57" i="2"/>
  <c r="B91" i="2" s="1"/>
  <c r="D91" i="2" s="1"/>
  <c r="F91" i="2" s="1"/>
  <c r="G91" i="2" s="1"/>
  <c r="H91" i="2" s="1"/>
  <c r="B58" i="2"/>
  <c r="B92" i="2" s="1"/>
  <c r="D92" i="2" s="1"/>
  <c r="F92" i="2" s="1"/>
  <c r="G92" i="2" s="1"/>
  <c r="H92" i="2" s="1"/>
  <c r="B59" i="2"/>
  <c r="B93" i="2" s="1"/>
  <c r="D93" i="2" s="1"/>
  <c r="F93" i="2" s="1"/>
  <c r="G93" i="2" s="1"/>
  <c r="H93" i="2" s="1"/>
  <c r="B60" i="2"/>
  <c r="D60" i="2" s="1"/>
  <c r="B53" i="2"/>
  <c r="E90" i="2"/>
  <c r="C90" i="2"/>
  <c r="B90" i="2"/>
  <c r="E89" i="2"/>
  <c r="C89" i="2"/>
  <c r="B89" i="2"/>
  <c r="E88" i="2"/>
  <c r="C88" i="2"/>
  <c r="B88" i="2"/>
  <c r="E87" i="2"/>
  <c r="C87" i="2"/>
  <c r="B87" i="2"/>
  <c r="C56" i="2"/>
  <c r="D56" i="2" s="1"/>
  <c r="C55" i="2"/>
  <c r="D55" i="2" s="1"/>
  <c r="C54" i="2"/>
  <c r="C53" i="2"/>
  <c r="B94" i="2" l="1"/>
  <c r="D94" i="2" s="1"/>
  <c r="F94" i="2" s="1"/>
  <c r="G94" i="2" s="1"/>
  <c r="H94" i="2" s="1"/>
  <c r="I91" i="3"/>
  <c r="D53" i="2"/>
  <c r="H53" i="2" s="1"/>
  <c r="D57" i="2"/>
  <c r="E57" i="2" s="1"/>
  <c r="I57" i="2" s="1"/>
  <c r="E53" i="2"/>
  <c r="H60" i="2"/>
  <c r="E60" i="2"/>
  <c r="I60" i="2" s="1"/>
  <c r="H57" i="2"/>
  <c r="D58" i="2"/>
  <c r="D54" i="2"/>
  <c r="H54" i="2" s="1"/>
  <c r="D59" i="2"/>
  <c r="J53" i="3"/>
  <c r="I53" i="3"/>
  <c r="D87" i="2"/>
  <c r="D89" i="2"/>
  <c r="F89" i="2" s="1"/>
  <c r="D90" i="2"/>
  <c r="D88" i="2"/>
  <c r="F88" i="2" s="1"/>
  <c r="E56" i="2"/>
  <c r="I56" i="2" s="1"/>
  <c r="H56" i="2"/>
  <c r="I53" i="2"/>
  <c r="E55" i="2"/>
  <c r="I55" i="2" s="1"/>
  <c r="H55" i="2"/>
  <c r="G88" i="2" l="1"/>
  <c r="H88" i="2" s="1"/>
  <c r="E58" i="2"/>
  <c r="I58" i="2" s="1"/>
  <c r="H58" i="2"/>
  <c r="F87" i="2"/>
  <c r="G87" i="2" s="1"/>
  <c r="H87" i="2" s="1"/>
  <c r="H89" i="2"/>
  <c r="G89" i="2"/>
  <c r="H59" i="2"/>
  <c r="E59" i="2"/>
  <c r="I59" i="2" s="1"/>
  <c r="H90" i="2"/>
  <c r="F90" i="2"/>
  <c r="G90" i="2" s="1"/>
  <c r="E54" i="2"/>
  <c r="I54" i="2" s="1"/>
</calcChain>
</file>

<file path=xl/sharedStrings.xml><?xml version="1.0" encoding="utf-8"?>
<sst xmlns="http://schemas.openxmlformats.org/spreadsheetml/2006/main" count="186" uniqueCount="91">
  <si>
    <t>โครงการสอบเทียบอาคารชลประทาน</t>
  </si>
  <si>
    <t>สำนักบริหารจัดการน้ำและอุทกวิทยา  กรมชลประทาน</t>
  </si>
  <si>
    <t>ข้อมูลทางกายภาพ</t>
  </si>
  <si>
    <t xml:space="preserve">  - ข้อมูลทั่วไปของอาคาร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</si>
  <si>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</si>
  <si>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</si>
  <si>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</si>
  <si>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</si>
  <si>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</si>
  <si>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 xml:space="preserve">  - พิกัด                       </t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</si>
  <si>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</si>
  <si>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</si>
  <si>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</si>
  <si>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 xml:space="preserve">  - ชื่ออาคาร</t>
  </si>
  <si>
    <t>บาน</t>
  </si>
  <si>
    <t>ขนาดบาน</t>
  </si>
  <si>
    <t>กว้าง</t>
  </si>
  <si>
    <t>เมตร</t>
  </si>
  <si>
    <t>สูง</t>
  </si>
  <si>
    <t xml:space="preserve">  - ระดับพื้น Inlet</t>
  </si>
  <si>
    <t xml:space="preserve">  - ระดับพื้น Outlet</t>
  </si>
  <si>
    <t xml:space="preserve">  - ระดับพื้นธรณีอาคาร</t>
  </si>
  <si>
    <t xml:space="preserve">  - ปริมาณน้ำไหลผ่านสูงสุด</t>
  </si>
  <si>
    <t>ลูกบาศก์เมตร/วินาที</t>
  </si>
  <si>
    <t xml:space="preserve">  - รัศมีความโค้งของบาน (สำหรับบานโค้ง)</t>
  </si>
  <si>
    <t>ศูนย์อุทกวิทยาชลประทาน ภาคเหนือตอนบน</t>
  </si>
  <si>
    <t>1.1 ข้อมูลระบบส่งน้ำที่ตั้งของอาคาร</t>
  </si>
  <si>
    <t>อาคาร</t>
  </si>
  <si>
    <t>1.2 ข้อมูลอาคาร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</si>
  <si>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</si>
  <si>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-</t>
  </si>
  <si>
    <t>เมตร (ร.ท.ก.)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</si>
  <si>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</si>
  <si>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</si>
  <si>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</si>
  <si>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</si>
  <si>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Q = ปริมาณน้ำผ่านอาคาร (ลบ.ม./วินาที)</t>
  </si>
  <si>
    <t>C = สัมประสิทธิ์ปริมาณน้ำเมื่อการไหลเป็นแบบอิสระ</t>
  </si>
  <si>
    <t>L = ความกว้างของช่องประตูระบาย (เมตร)</t>
  </si>
  <si>
    <t>Go = การเปิดบาน (เมตร)</t>
  </si>
  <si>
    <t>H = ระดับน้ำด้านหน้าประตู - ระดับน้ำด้านท้ายประตู (เมตร)</t>
  </si>
  <si>
    <t>g = ความเร่งเนื่องจากแรงโน้มถ่วง (เมตร/วินาที)</t>
  </si>
  <si>
    <t>ที่</t>
  </si>
  <si>
    <t>ระดับน้ำ</t>
  </si>
  <si>
    <t>ระดับ</t>
  </si>
  <si>
    <t>H</t>
  </si>
  <si>
    <t>ระยะเปิดบาน</t>
  </si>
  <si>
    <t>Q</t>
  </si>
  <si>
    <t>H/Go</t>
  </si>
  <si>
    <t>Cd</t>
  </si>
  <si>
    <t>ด้านเหนือน้ำ</t>
  </si>
  <si>
    <t>ธรณี</t>
  </si>
  <si>
    <t>(Go)</t>
  </si>
  <si>
    <t>ม.(รทก./รสม.)</t>
  </si>
  <si>
    <t>ม.</t>
  </si>
  <si>
    <t>ลบ.ม./วินาที</t>
  </si>
  <si>
    <t>ข้อมูลการเปิดบานในระดับต่างๆ</t>
  </si>
  <si>
    <t>ระดับธรณี</t>
  </si>
  <si>
    <t>ปริมาณน้ำไหลผ่าน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</si>
  <si>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</si>
  <si>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</si>
  <si>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ปตร.ปากคลองส่งน้ำสายใหญ่ฝั่งซ้าย</t>
  </si>
  <si>
    <t>โครงการส่งน้ำและบำรุงรักษา แม่ยม</t>
  </si>
  <si>
    <t>0+000</t>
  </si>
  <si>
    <t>สอง</t>
  </si>
  <si>
    <t>แพร่</t>
  </si>
  <si>
    <t>N  18º   29'   07.2''</t>
  </si>
  <si>
    <t>E  100º   09'   28.2''</t>
  </si>
  <si>
    <t>ด้านท้ายน้ำ</t>
  </si>
  <si>
    <r>
      <t>C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</si>
  <si>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</si>
  <si>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t>∆H</t>
  </si>
  <si>
    <r>
      <t>H</t>
    </r>
    <r>
      <rPr>
        <sz val="11"/>
        <color indexed="8"/>
        <rFont val="TH SarabunPSK"/>
        <family val="2"/>
      </rPr>
      <t>s</t>
    </r>
  </si>
  <si>
    <t>ท้าย</t>
  </si>
  <si>
    <t>เหนือ</t>
  </si>
  <si>
    <t>Cs</t>
  </si>
  <si>
    <t>Hs/Go</t>
  </si>
  <si>
    <t>∆H = ระดับน้ำด้านหน้าประตู - ระดับด้านท้ายประตู (เมตร)</t>
  </si>
  <si>
    <t>Hs = ระดับน้ำด้านท้ายประตู - ระดับธรณีประตู (เมตร)</t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</si>
  <si>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</si>
  <si>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</si>
  <si>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</si>
  <si>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t>เมตร (ร.ส.ม.)</t>
  </si>
  <si>
    <t>เส้นผ่านศูนย์กลางท่อ</t>
  </si>
  <si>
    <t>E 100º   09'   28.2''</t>
  </si>
  <si>
    <t xml:space="preserve">  - พิกัด                          </t>
  </si>
  <si>
    <r>
      <t xml:space="preserve">  ÿ </t>
    </r>
    <r>
      <rPr>
        <sz val="16"/>
        <color indexed="8"/>
        <rFont val="TH SarabunPSK"/>
        <family val="2"/>
      </rPr>
      <t>ประตูระบายน้ำบานตรง (Sluice gate)</t>
    </r>
  </si>
  <si>
    <t xml:space="preserve">                                                                                                                                                              </t>
  </si>
  <si>
    <t>ปตร. ปากคลอง LMC</t>
  </si>
  <si>
    <t>จำนวนบาน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</si>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</sst>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"/>
    <numFmt numFmtId="188" formatCode="0.0000"/>
    <numFmt numFmtId="189" formatCode="0.000"/>
  </numFmts>
  <fonts count="18" x14ac:knownFonts="1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Symbol"/>
      <family val="1"/>
      <charset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1"/>
      <color indexed="8"/>
      <name val="TH SarabunPSK"/>
      <family val="2"/>
    </font>
    <font>
      <b/>
      <sz val="12"/>
      <color indexed="8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CC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87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1" fillId="0" borderId="0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Border="1" applyAlignment="1">
      <alignment horizontal="left" vertical="top"/>
    </xf>
    <xf numFmtId="2" fontId="1" fillId="0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vertical="top"/>
    </xf>
    <xf numFmtId="2" fontId="1" fillId="0" borderId="0" xfId="0" applyNumberFormat="1" applyFont="1" applyFill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1" fillId="3" borderId="4" xfId="0" applyNumberFormat="1" applyFont="1" applyFill="1" applyBorder="1" applyAlignment="1">
      <alignment horizontal="center" vertical="top"/>
    </xf>
    <xf numFmtId="188" fontId="1" fillId="3" borderId="4" xfId="0" applyNumberFormat="1" applyFont="1" applyFill="1" applyBorder="1" applyAlignment="1">
      <alignment horizontal="center" vertical="top"/>
    </xf>
    <xf numFmtId="189" fontId="5" fillId="0" borderId="4" xfId="0" applyNumberFormat="1" applyFont="1" applyBorder="1" applyAlignment="1">
      <alignment horizontal="center" vertical="top"/>
    </xf>
    <xf numFmtId="189" fontId="1" fillId="3" borderId="4" xfId="0" applyNumberFormat="1" applyFont="1" applyFill="1" applyBorder="1" applyAlignment="1">
      <alignment horizontal="center" vertical="top"/>
    </xf>
    <xf numFmtId="2" fontId="5" fillId="0" borderId="5" xfId="0" applyNumberFormat="1" applyFont="1" applyBorder="1" applyAlignment="1">
      <alignment horizontal="center" vertical="top"/>
    </xf>
    <xf numFmtId="2" fontId="1" fillId="3" borderId="5" xfId="0" applyNumberFormat="1" applyFont="1" applyFill="1" applyBorder="1" applyAlignment="1">
      <alignment horizontal="center" vertical="top"/>
    </xf>
    <xf numFmtId="188" fontId="1" fillId="3" borderId="0" xfId="0" applyNumberFormat="1" applyFont="1" applyFill="1" applyBorder="1" applyAlignment="1">
      <alignment horizontal="center" vertical="top"/>
    </xf>
    <xf numFmtId="2" fontId="5" fillId="0" borderId="0" xfId="0" applyNumberFormat="1" applyFont="1" applyBorder="1" applyAlignment="1">
      <alignment horizontal="center" vertical="top"/>
    </xf>
    <xf numFmtId="189" fontId="5" fillId="0" borderId="0" xfId="0" applyNumberFormat="1" applyFont="1" applyBorder="1" applyAlignment="1">
      <alignment horizontal="center" vertical="top"/>
    </xf>
    <xf numFmtId="189" fontId="1" fillId="3" borderId="5" xfId="0" applyNumberFormat="1" applyFont="1" applyFill="1" applyBorder="1" applyAlignment="1">
      <alignment horizontal="center" vertical="top"/>
    </xf>
    <xf numFmtId="188" fontId="1" fillId="3" borderId="5" xfId="0" applyNumberFormat="1" applyFont="1" applyFill="1" applyBorder="1" applyAlignment="1">
      <alignment horizontal="center" vertical="top"/>
    </xf>
    <xf numFmtId="189" fontId="5" fillId="0" borderId="5" xfId="0" applyNumberFormat="1" applyFont="1" applyBorder="1" applyAlignment="1">
      <alignment horizontal="center" vertical="top"/>
    </xf>
    <xf numFmtId="188" fontId="1" fillId="3" borderId="1" xfId="0" applyNumberFormat="1" applyFont="1" applyFill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189" fontId="5" fillId="0" borderId="1" xfId="0" applyNumberFormat="1" applyFont="1" applyBorder="1" applyAlignment="1">
      <alignment horizontal="center" vertical="top"/>
    </xf>
    <xf numFmtId="2" fontId="1" fillId="0" borderId="5" xfId="0" applyNumberFormat="1" applyFont="1" applyBorder="1" applyAlignment="1">
      <alignment horizontal="center" vertical="top"/>
    </xf>
    <xf numFmtId="2" fontId="11" fillId="0" borderId="5" xfId="0" applyNumberFormat="1" applyFont="1" applyBorder="1" applyAlignment="1">
      <alignment horizontal="center" vertical="top"/>
    </xf>
    <xf numFmtId="189" fontId="1" fillId="0" borderId="5" xfId="0" applyNumberFormat="1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189" fontId="1" fillId="0" borderId="1" xfId="0" applyNumberFormat="1" applyFont="1" applyBorder="1" applyAlignment="1">
      <alignment horizontal="center" vertical="top"/>
    </xf>
    <xf numFmtId="2" fontId="1" fillId="4" borderId="4" xfId="0" applyNumberFormat="1" applyFont="1" applyFill="1" applyBorder="1" applyAlignment="1">
      <alignment horizontal="center" vertical="top"/>
    </xf>
    <xf numFmtId="189" fontId="1" fillId="4" borderId="4" xfId="0" applyNumberFormat="1" applyFont="1" applyFill="1" applyBorder="1" applyAlignment="1">
      <alignment horizontal="center" vertical="top"/>
    </xf>
    <xf numFmtId="189" fontId="1" fillId="4" borderId="2" xfId="0" applyNumberFormat="1" applyFont="1" applyFill="1" applyBorder="1" applyAlignment="1">
      <alignment horizontal="center" vertical="top"/>
    </xf>
    <xf numFmtId="2" fontId="1" fillId="4" borderId="5" xfId="0" applyNumberFormat="1" applyFont="1" applyFill="1" applyBorder="1" applyAlignment="1">
      <alignment horizontal="center" vertical="top"/>
    </xf>
    <xf numFmtId="189" fontId="1" fillId="4" borderId="5" xfId="0" applyNumberFormat="1" applyFont="1" applyFill="1" applyBorder="1" applyAlignment="1">
      <alignment horizontal="center" vertical="top"/>
    </xf>
    <xf numFmtId="189" fontId="1" fillId="4" borderId="0" xfId="0" applyNumberFormat="1" applyFont="1" applyFill="1" applyBorder="1" applyAlignment="1">
      <alignment horizontal="center" vertical="top"/>
    </xf>
    <xf numFmtId="2" fontId="1" fillId="0" borderId="5" xfId="0" applyNumberFormat="1" applyFont="1" applyBorder="1" applyAlignment="1">
      <alignment vertical="top"/>
    </xf>
    <xf numFmtId="189" fontId="1" fillId="4" borderId="1" xfId="0" applyNumberFormat="1" applyFont="1" applyFill="1" applyBorder="1" applyAlignment="1">
      <alignment horizontal="center" vertical="top"/>
    </xf>
    <xf numFmtId="2" fontId="1" fillId="4" borderId="1" xfId="0" applyNumberFormat="1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0" fontId="1" fillId="0" borderId="0" xfId="0" applyFont="1" applyBorder="1"/>
    <xf numFmtId="15" fontId="14" fillId="0" borderId="0" xfId="0" applyNumberFormat="1" applyFont="1" applyBorder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top"/>
    </xf>
    <xf numFmtId="189" fontId="1" fillId="6" borderId="5" xfId="0" applyNumberFormat="1" applyFont="1" applyFill="1" applyBorder="1" applyAlignment="1">
      <alignment horizontal="center" vertical="top"/>
    </xf>
    <xf numFmtId="0" fontId="7" fillId="0" borderId="0" xfId="0" applyFont="1" applyAlignment="1">
      <alignment vertical="top"/>
    </xf>
    <xf numFmtId="0" fontId="13" fillId="0" borderId="0" xfId="0" applyFont="1"/>
    <xf numFmtId="189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2" fontId="1" fillId="4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187" fontId="1" fillId="0" borderId="6" xfId="0" applyNumberFormat="1" applyFont="1" applyBorder="1" applyAlignment="1">
      <alignment horizontal="center" vertical="center"/>
    </xf>
    <xf numFmtId="189" fontId="1" fillId="4" borderId="5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4" borderId="5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0" xfId="0" applyFont="1"/>
    <xf numFmtId="187" fontId="4" fillId="0" borderId="0" xfId="0" applyNumberFormat="1" applyFont="1" applyAlignment="1">
      <alignment horizontal="center" vertical="center"/>
    </xf>
    <xf numFmtId="189" fontId="1" fillId="3" borderId="6" xfId="0" applyNumberFormat="1" applyFont="1" applyFill="1" applyBorder="1" applyAlignment="1">
      <alignment horizontal="center" vertical="center"/>
    </xf>
    <xf numFmtId="0" fontId="1" fillId="0" borderId="6" xfId="0" applyFont="1" applyBorder="1"/>
    <xf numFmtId="188" fontId="1" fillId="3" borderId="6" xfId="0" applyNumberFormat="1" applyFont="1" applyFill="1" applyBorder="1" applyAlignment="1">
      <alignment horizontal="center" vertical="center"/>
    </xf>
    <xf numFmtId="2" fontId="1" fillId="3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Border="1"/>
    <xf numFmtId="189" fontId="1" fillId="3" borderId="5" xfId="0" applyNumberFormat="1" applyFont="1" applyFill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/>
    </xf>
    <xf numFmtId="188" fontId="1" fillId="3" borderId="5" xfId="0" applyNumberFormat="1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189" fontId="1" fillId="9" borderId="5" xfId="0" applyNumberFormat="1" applyFont="1" applyFill="1" applyBorder="1" applyAlignment="1">
      <alignment horizontal="center" vertical="center"/>
    </xf>
    <xf numFmtId="188" fontId="1" fillId="9" borderId="5" xfId="0" applyNumberFormat="1" applyFont="1" applyFill="1" applyBorder="1" applyAlignment="1">
      <alignment horizontal="center" vertical="center"/>
    </xf>
    <xf numFmtId="2" fontId="1" fillId="9" borderId="5" xfId="0" applyNumberFormat="1" applyFont="1" applyFill="1" applyBorder="1" applyAlignment="1">
      <alignment horizontal="center" vertical="center"/>
    </xf>
    <xf numFmtId="189" fontId="1" fillId="9" borderId="2" xfId="0" applyNumberFormat="1" applyFont="1" applyFill="1" applyBorder="1" applyAlignment="1">
      <alignment horizontal="center" vertical="center"/>
    </xf>
    <xf numFmtId="189" fontId="5" fillId="0" borderId="2" xfId="0" applyNumberFormat="1" applyFont="1" applyBorder="1" applyAlignment="1">
      <alignment horizontal="center" vertical="top"/>
    </xf>
    <xf numFmtId="188" fontId="1" fillId="9" borderId="2" xfId="0" applyNumberFormat="1" applyFont="1" applyFill="1" applyBorder="1" applyAlignment="1">
      <alignment horizontal="center" vertical="center"/>
    </xf>
    <xf numFmtId="2" fontId="1" fillId="9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center"/>
    </xf>
    <xf numFmtId="2" fontId="11" fillId="0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/>
    <xf numFmtId="2" fontId="1" fillId="8" borderId="2" xfId="0" applyNumberFormat="1" applyFont="1" applyFill="1" applyBorder="1" applyAlignment="1">
      <alignment horizontal="center" vertical="center"/>
    </xf>
    <xf numFmtId="189" fontId="1" fillId="8" borderId="2" xfId="0" applyNumberFormat="1" applyFont="1" applyFill="1" applyBorder="1" applyAlignment="1">
      <alignment horizontal="center" vertical="center"/>
    </xf>
    <xf numFmtId="2" fontId="1" fillId="8" borderId="1" xfId="0" applyNumberFormat="1" applyFont="1" applyFill="1" applyBorder="1" applyAlignment="1">
      <alignment horizontal="center" vertical="center"/>
    </xf>
    <xf numFmtId="189" fontId="1" fillId="8" borderId="1" xfId="0" applyNumberFormat="1" applyFont="1" applyFill="1" applyBorder="1" applyAlignment="1">
      <alignment horizontal="center" vertical="center"/>
    </xf>
    <xf numFmtId="2" fontId="1" fillId="8" borderId="5" xfId="0" applyNumberFormat="1" applyFont="1" applyFill="1" applyBorder="1" applyAlignment="1">
      <alignment horizontal="center" vertical="center"/>
    </xf>
    <xf numFmtId="189" fontId="1" fillId="8" borderId="5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2" fillId="2" borderId="8" xfId="0" applyFont="1" applyFill="1" applyBorder="1" applyAlignment="1">
      <alignment horizontal="center" vertical="top"/>
    </xf>
    <xf numFmtId="187" fontId="1" fillId="0" borderId="14" xfId="0" applyNumberFormat="1" applyFont="1" applyBorder="1" applyAlignment="1">
      <alignment horizontal="center" vertical="top"/>
    </xf>
    <xf numFmtId="187" fontId="1" fillId="0" borderId="16" xfId="0" applyNumberFormat="1" applyFont="1" applyBorder="1" applyAlignment="1">
      <alignment horizontal="center" vertical="top"/>
    </xf>
    <xf numFmtId="187" fontId="1" fillId="0" borderId="16" xfId="0" applyNumberFormat="1" applyFont="1" applyBorder="1" applyAlignment="1">
      <alignment vertical="top"/>
    </xf>
    <xf numFmtId="187" fontId="1" fillId="0" borderId="18" xfId="0" applyNumberFormat="1" applyFont="1" applyBorder="1" applyAlignment="1">
      <alignment vertical="top"/>
    </xf>
    <xf numFmtId="2" fontId="1" fillId="0" borderId="19" xfId="0" applyNumberFormat="1" applyFont="1" applyBorder="1" applyAlignment="1">
      <alignment vertical="top"/>
    </xf>
    <xf numFmtId="2" fontId="1" fillId="4" borderId="19" xfId="0" applyNumberFormat="1" applyFont="1" applyFill="1" applyBorder="1" applyAlignment="1">
      <alignment horizontal="center" vertical="top"/>
    </xf>
    <xf numFmtId="2" fontId="1" fillId="0" borderId="19" xfId="0" applyNumberFormat="1" applyFont="1" applyBorder="1" applyAlignment="1">
      <alignment horizontal="center" vertical="top"/>
    </xf>
    <xf numFmtId="189" fontId="1" fillId="4" borderId="19" xfId="0" applyNumberFormat="1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21" xfId="0" applyFont="1" applyFill="1" applyBorder="1" applyAlignment="1">
      <alignment horizontal="center" vertical="top"/>
    </xf>
    <xf numFmtId="189" fontId="1" fillId="3" borderId="15" xfId="0" applyNumberFormat="1" applyFont="1" applyFill="1" applyBorder="1" applyAlignment="1">
      <alignment horizontal="center" vertical="top"/>
    </xf>
    <xf numFmtId="189" fontId="1" fillId="3" borderId="17" xfId="0" applyNumberFormat="1" applyFont="1" applyFill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2" fontId="1" fillId="3" borderId="19" xfId="0" applyNumberFormat="1" applyFont="1" applyFill="1" applyBorder="1" applyAlignment="1">
      <alignment horizontal="center" vertical="top"/>
    </xf>
    <xf numFmtId="188" fontId="1" fillId="3" borderId="19" xfId="0" applyNumberFormat="1" applyFont="1" applyFill="1" applyBorder="1" applyAlignment="1">
      <alignment horizontal="center" vertical="top"/>
    </xf>
    <xf numFmtId="0" fontId="1" fillId="0" borderId="19" xfId="0" applyFont="1" applyBorder="1" applyAlignment="1">
      <alignment vertical="top"/>
    </xf>
    <xf numFmtId="189" fontId="1" fillId="3" borderId="19" xfId="0" applyNumberFormat="1" applyFont="1" applyFill="1" applyBorder="1" applyAlignment="1">
      <alignment horizontal="center" vertical="top"/>
    </xf>
    <xf numFmtId="189" fontId="1" fillId="3" borderId="20" xfId="0" applyNumberFormat="1" applyFont="1" applyFill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189" fontId="11" fillId="0" borderId="5" xfId="0" applyNumberFormat="1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9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188" fontId="1" fillId="5" borderId="5" xfId="0" applyNumberFormat="1" applyFont="1" applyFill="1" applyBorder="1" applyAlignment="1">
      <alignment horizontal="center" vertical="top"/>
    </xf>
    <xf numFmtId="188" fontId="1" fillId="5" borderId="17" xfId="0" applyNumberFormat="1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13" xfId="0" applyFont="1" applyFill="1" applyBorder="1" applyAlignment="1">
      <alignment horizontal="center" vertical="top"/>
    </xf>
    <xf numFmtId="188" fontId="1" fillId="5" borderId="4" xfId="0" applyNumberFormat="1" applyFont="1" applyFill="1" applyBorder="1" applyAlignment="1">
      <alignment horizontal="center" vertical="top"/>
    </xf>
    <xf numFmtId="188" fontId="1" fillId="5" borderId="15" xfId="0" applyNumberFormat="1" applyFont="1" applyFill="1" applyBorder="1" applyAlignment="1">
      <alignment horizontal="center" vertical="top"/>
    </xf>
    <xf numFmtId="188" fontId="1" fillId="5" borderId="19" xfId="0" applyNumberFormat="1" applyFont="1" applyFill="1" applyBorder="1" applyAlignment="1">
      <alignment horizontal="center" vertical="top"/>
    </xf>
    <xf numFmtId="188" fontId="1" fillId="5" borderId="20" xfId="0" applyNumberFormat="1" applyFont="1" applyFill="1" applyBorder="1" applyAlignment="1">
      <alignment horizontal="center" vertical="top"/>
    </xf>
    <xf numFmtId="188" fontId="1" fillId="7" borderId="5" xfId="0" applyNumberFormat="1" applyFont="1" applyFill="1" applyBorder="1" applyAlignment="1">
      <alignment horizontal="center" vertical="center"/>
    </xf>
    <xf numFmtId="188" fontId="1" fillId="5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88" fontId="1" fillId="5" borderId="6" xfId="0" applyNumberFormat="1" applyFont="1" applyFill="1" applyBorder="1" applyAlignment="1">
      <alignment horizontal="center" vertical="center"/>
    </xf>
    <xf numFmtId="188" fontId="1" fillId="7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88" fontId="1" fillId="7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ประตูคลองส่งน้ำสายใหญ่ฝั่งซ้าย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แม่ยม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83"/>
          <c:y val="4.0627942435728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8550597842014"/>
          <c:y val="0.20633459814737706"/>
          <c:w val="0.85748000062866392"/>
          <c:h val="0.6705131744639409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0.11549672185490717"/>
                  <c:y val="0.48228507239735896"/>
                </c:manualLayout>
              </c:layout>
              <c:numFmt formatCode="#,##0.0000" sourceLinked="0"/>
              <c:spPr>
                <a:solidFill>
                  <a:schemeClr val="bg1"/>
                </a:solidFill>
                <a:ln w="12700"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'ปตร.ปากคลองFree flow'!$H$53:$H$60</c:f>
              <c:numCache>
                <c:formatCode>0.000</c:formatCode>
                <c:ptCount val="8"/>
                <c:pt idx="0">
                  <c:v>25.299999999999997</c:v>
                </c:pt>
                <c:pt idx="1">
                  <c:v>12.624999999999998</c:v>
                </c:pt>
                <c:pt idx="2">
                  <c:v>8.4166666666666661</c:v>
                </c:pt>
                <c:pt idx="3">
                  <c:v>7.257142857142858</c:v>
                </c:pt>
                <c:pt idx="4">
                  <c:v>5.0599999999999996</c:v>
                </c:pt>
                <c:pt idx="5">
                  <c:v>4.208333333333333</c:v>
                </c:pt>
                <c:pt idx="6">
                  <c:v>3.5928571428571434</c:v>
                </c:pt>
                <c:pt idx="7">
                  <c:v>2.4900000000000002</c:v>
                </c:pt>
              </c:numCache>
            </c:numRef>
          </c:xVal>
          <c:yVal>
            <c:numRef>
              <c:f>'ปตร.ปากคลองFree flow'!$I$53:$I$60</c:f>
              <c:numCache>
                <c:formatCode>0.000</c:formatCode>
                <c:ptCount val="8"/>
                <c:pt idx="0">
                  <c:v>0.4597269664019934</c:v>
                </c:pt>
                <c:pt idx="1">
                  <c:v>0.38003152539847146</c:v>
                </c:pt>
                <c:pt idx="2">
                  <c:v>0.3785559796162552</c:v>
                </c:pt>
                <c:pt idx="3">
                  <c:v>0.36184826791675728</c:v>
                </c:pt>
                <c:pt idx="4">
                  <c:v>0.36536030679561343</c:v>
                </c:pt>
                <c:pt idx="5">
                  <c:v>0.35950992767559103</c:v>
                </c:pt>
                <c:pt idx="6">
                  <c:v>0.33293130638738377</c:v>
                </c:pt>
                <c:pt idx="7">
                  <c:v>0.32089947438292954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855616"/>
        <c:axId val="165857536"/>
      </c:scatterChart>
      <c:valAx>
        <c:axId val="16585561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628"/>
              <c:y val="0.90627841879875815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65857536"/>
        <c:crosses val="autoZero"/>
        <c:crossBetween val="midCat"/>
        <c:minorUnit val="1"/>
      </c:valAx>
      <c:valAx>
        <c:axId val="16585753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65855616"/>
        <c:crosses val="autoZero"/>
        <c:crossBetween val="midCat"/>
        <c:majorUnit val="0.1"/>
        <c:minorUnit val="2.0000000000000011E-2"/>
      </c:valAx>
    </c:plotArea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ประตูคลองส่งน้ำสายใหญ่ฝั่งซ้าย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 แม่ยม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	</a:t>
            </a:r>
          </a:p>
        </c:rich>
      </c:tx>
      <c:layout>
        <c:manualLayout>
          <c:xMode val="edge"/>
          <c:yMode val="edge"/>
          <c:x val="0.16143219728718344"/>
          <c:y val="3.69652685381086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0.23987864335548761"/>
                  <c:y val="-0.23673610050821253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'ปตร.ปากคลองsubmerged flow'!$I$53:$I$60</c:f>
              <c:numCache>
                <c:formatCode>0.000</c:formatCode>
                <c:ptCount val="8"/>
                <c:pt idx="0">
                  <c:v>5</c:v>
                </c:pt>
                <c:pt idx="1">
                  <c:v>3.125</c:v>
                </c:pt>
                <c:pt idx="2">
                  <c:v>2.5833333333333526</c:v>
                </c:pt>
                <c:pt idx="3">
                  <c:v>2.2857142857142776</c:v>
                </c:pt>
                <c:pt idx="4">
                  <c:v>1.7800000000000011</c:v>
                </c:pt>
                <c:pt idx="5">
                  <c:v>1.6416666666666657</c:v>
                </c:pt>
                <c:pt idx="6">
                  <c:v>1.499999999999996</c:v>
                </c:pt>
                <c:pt idx="7">
                  <c:v>1.125</c:v>
                </c:pt>
              </c:numCache>
            </c:numRef>
          </c:xVal>
          <c:yVal>
            <c:numRef>
              <c:f>'ปตร.ปากคลองsubmerged flow'!$J$53:$J$60</c:f>
              <c:numCache>
                <c:formatCode>0.000</c:formatCode>
                <c:ptCount val="8"/>
                <c:pt idx="0">
                  <c:v>0.10264604403819425</c:v>
                </c:pt>
                <c:pt idx="1">
                  <c:v>0.14019208471971181</c:v>
                </c:pt>
                <c:pt idx="2">
                  <c:v>0.17601972158666818</c:v>
                </c:pt>
                <c:pt idx="3">
                  <c:v>0.19126996994612558</c:v>
                </c:pt>
                <c:pt idx="4">
                  <c:v>0.25494100736604369</c:v>
                </c:pt>
                <c:pt idx="5">
                  <c:v>0.28041176976935517</c:v>
                </c:pt>
                <c:pt idx="6">
                  <c:v>0.29081282699082334</c:v>
                </c:pt>
                <c:pt idx="7">
                  <c:v>0.38525637256198197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45824"/>
        <c:axId val="166447744"/>
      </c:scatterChart>
      <c:valAx>
        <c:axId val="166445824"/>
        <c:scaling>
          <c:orientation val="minMax"/>
          <c:max val="6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Hs/Go</a:t>
                </a:r>
              </a:p>
            </c:rich>
          </c:tx>
          <c:layout>
            <c:manualLayout>
              <c:xMode val="edge"/>
              <c:yMode val="edge"/>
              <c:x val="0.49475262368815592"/>
              <c:y val="0.9067405355494017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66447744"/>
        <c:crosses val="autoZero"/>
        <c:crossBetween val="midCat"/>
      </c:valAx>
      <c:valAx>
        <c:axId val="166447744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Cs</a:t>
                </a:r>
              </a:p>
            </c:rich>
          </c:tx>
          <c:layout>
            <c:manualLayout>
              <c:xMode val="edge"/>
              <c:yMode val="edge"/>
              <c:x val="7.2766766223187945E-4"/>
              <c:y val="0.451591199802936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low"/>
        <c:spPr>
          <a:ln>
            <a:noFill/>
          </a:ln>
        </c:spPr>
        <c:txPr>
          <a:bodyPr rot="0" vert="horz" anchor="t" anchorCtr="0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166445824"/>
        <c:crossesAt val="0.1"/>
        <c:crossBetween val="midCat"/>
        <c:majorUnit val="0.1"/>
        <c:minorUnit val="2.0000000000000011E-2"/>
      </c:valAx>
    </c:plotArea>
    <c:plotVisOnly val="1"/>
    <c:dispBlanksAs val="gap"/>
    <c:showDLblsOverMax val="0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488" l="0.70000000000000062" r="0.70000000000000062" t="0.7500000000000048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3.jpeg"/><Relationship Id="rId4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chart" Target="../charts/chart2.xml"/><Relationship Id="rId1" Type="http://schemas.openxmlformats.org/officeDocument/2006/relationships/image" Target="../media/image8.jpeg"/><Relationship Id="rId4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23379</xdr:colOff>
      <xdr:row>67</xdr:row>
      <xdr:rowOff>172317</xdr:rowOff>
    </xdr:from>
    <xdr:to>
      <xdr:col>8</xdr:col>
      <xdr:colOff>649431</xdr:colOff>
      <xdr:row>79</xdr:row>
      <xdr:rowOff>187903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640292</xdr:colOff>
      <xdr:row>26</xdr:row>
      <xdr:rowOff>119881</xdr:rowOff>
    </xdr:from>
    <xdr:to>
      <xdr:col>9</xdr:col>
      <xdr:colOff>171009</xdr:colOff>
      <xdr:row>34</xdr:row>
      <xdr:rowOff>55378</xdr:rowOff>
    </xdr:to>
    <xdr:pic>
      <xdr:nvPicPr>
        <xdr:cNvPr id="5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6843" t="30321" r="21516" b="42590"/>
        <a:stretch>
          <a:fillRect/>
        </a:stretch>
      </xdr:blipFill>
      <xdr:spPr bwMode="auto">
        <a:xfrm>
          <a:off x="3434292" y="6872048"/>
          <a:ext cx="3160800" cy="205216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140277</xdr:colOff>
      <xdr:row>36</xdr:row>
      <xdr:rowOff>48491</xdr:rowOff>
    </xdr:from>
    <xdr:to>
      <xdr:col>1</xdr:col>
      <xdr:colOff>283152</xdr:colOff>
      <xdr:row>36</xdr:row>
      <xdr:rowOff>227734</xdr:rowOff>
    </xdr:to>
    <xdr:cxnSp macro="">
      <xdr:nvCxnSpPr>
        <xdr:cNvPr id="6" name="ตัวเชื่อมต่อตรง 5"/>
        <xdr:cNvCxnSpPr/>
      </xdr:nvCxnSpPr>
      <xdr:spPr>
        <a:xfrm flipV="1">
          <a:off x="426027" y="9686059"/>
          <a:ext cx="142875" cy="17924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26377</xdr:colOff>
      <xdr:row>11</xdr:row>
      <xdr:rowOff>30708</xdr:rowOff>
    </xdr:from>
    <xdr:to>
      <xdr:col>5</xdr:col>
      <xdr:colOff>169252</xdr:colOff>
      <xdr:row>11</xdr:row>
      <xdr:rowOff>208752</xdr:rowOff>
    </xdr:to>
    <xdr:cxnSp macro="">
      <xdr:nvCxnSpPr>
        <xdr:cNvPr id="8" name="ตัวเชื่อมต่อตรง 7"/>
        <xdr:cNvCxnSpPr/>
      </xdr:nvCxnSpPr>
      <xdr:spPr>
        <a:xfrm flipV="1">
          <a:off x="3533309" y="3113344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120479</xdr:colOff>
      <xdr:row>26</xdr:row>
      <xdr:rowOff>115878</xdr:rowOff>
    </xdr:from>
    <xdr:to>
      <xdr:col>4</xdr:col>
      <xdr:colOff>487279</xdr:colOff>
      <xdr:row>33</xdr:row>
      <xdr:rowOff>243417</xdr:rowOff>
    </xdr:to>
    <xdr:pic>
      <xdr:nvPicPr>
        <xdr:cNvPr id="9" name="รูปภาพ 8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0479" y="6868045"/>
          <a:ext cx="3160800" cy="1979622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  <xdr:twoCellAnchor>
    <xdr:from>
      <xdr:col>1</xdr:col>
      <xdr:colOff>140277</xdr:colOff>
      <xdr:row>37</xdr:row>
      <xdr:rowOff>12892</xdr:rowOff>
    </xdr:from>
    <xdr:to>
      <xdr:col>1</xdr:col>
      <xdr:colOff>283152</xdr:colOff>
      <xdr:row>37</xdr:row>
      <xdr:rowOff>192135</xdr:rowOff>
    </xdr:to>
    <xdr:cxnSp macro="">
      <xdr:nvCxnSpPr>
        <xdr:cNvPr id="10" name="ตัวเชื่อมต่อตรง 9"/>
        <xdr:cNvCxnSpPr/>
      </xdr:nvCxnSpPr>
      <xdr:spPr>
        <a:xfrm flipV="1">
          <a:off x="426027" y="9686059"/>
          <a:ext cx="142875" cy="179243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38</xdr:row>
          <xdr:rowOff>295275</xdr:rowOff>
        </xdr:from>
        <xdr:to>
          <xdr:col>3</xdr:col>
          <xdr:colOff>485775</xdr:colOff>
          <xdr:row>40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49</xdr:row>
          <xdr:rowOff>133350</xdr:rowOff>
        </xdr:from>
        <xdr:to>
          <xdr:col>4</xdr:col>
          <xdr:colOff>619125</xdr:colOff>
          <xdr:row>50</xdr:row>
          <xdr:rowOff>180975</xdr:rowOff>
        </xdr:to>
        <xdr:sp macro="" textlink="">
          <xdr:nvSpPr>
            <xdr:cNvPr id="1026" name="AutoShape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10477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285750</xdr:colOff>
      <xdr:row>14</xdr:row>
      <xdr:rowOff>238125</xdr:rowOff>
    </xdr:from>
    <xdr:to>
      <xdr:col>2</xdr:col>
      <xdr:colOff>428625</xdr:colOff>
      <xdr:row>15</xdr:row>
      <xdr:rowOff>152400</xdr:rowOff>
    </xdr:to>
    <xdr:cxnSp macro="">
      <xdr:nvCxnSpPr>
        <xdr:cNvPr id="3" name="ตัวเชื่อมต่อตรง 2"/>
        <xdr:cNvCxnSpPr/>
      </xdr:nvCxnSpPr>
      <xdr:spPr>
        <a:xfrm flipV="1">
          <a:off x="1657350" y="2714625"/>
          <a:ext cx="142875" cy="15240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68</xdr:row>
      <xdr:rowOff>11907</xdr:rowOff>
    </xdr:from>
    <xdr:to>
      <xdr:col>9</xdr:col>
      <xdr:colOff>466725</xdr:colOff>
      <xdr:row>80</xdr:row>
      <xdr:rowOff>180977</xdr:rowOff>
    </xdr:to>
    <xdr:graphicFrame macro="">
      <xdr:nvGraphicFramePr>
        <xdr:cNvPr id="4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152400</xdr:colOff>
      <xdr:row>36</xdr:row>
      <xdr:rowOff>0</xdr:rowOff>
    </xdr:from>
    <xdr:to>
      <xdr:col>1</xdr:col>
      <xdr:colOff>295275</xdr:colOff>
      <xdr:row>36</xdr:row>
      <xdr:rowOff>180975</xdr:rowOff>
    </xdr:to>
    <xdr:cxnSp macro="">
      <xdr:nvCxnSpPr>
        <xdr:cNvPr id="5" name="ตัวเชื่อมต่อตรง 4"/>
        <xdr:cNvCxnSpPr/>
      </xdr:nvCxnSpPr>
      <xdr:spPr>
        <a:xfrm flipV="1">
          <a:off x="838200" y="65151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161925</xdr:colOff>
      <xdr:row>36</xdr:row>
      <xdr:rowOff>304800</xdr:rowOff>
    </xdr:from>
    <xdr:to>
      <xdr:col>1</xdr:col>
      <xdr:colOff>304800</xdr:colOff>
      <xdr:row>37</xdr:row>
      <xdr:rowOff>171450</xdr:rowOff>
    </xdr:to>
    <xdr:cxnSp macro="">
      <xdr:nvCxnSpPr>
        <xdr:cNvPr id="6" name="ตัวเชื่อมต่อตรง 5"/>
        <xdr:cNvCxnSpPr/>
      </xdr:nvCxnSpPr>
      <xdr:spPr>
        <a:xfrm flipV="1">
          <a:off x="847725" y="6696075"/>
          <a:ext cx="142875" cy="1714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152398</xdr:colOff>
      <xdr:row>25</xdr:row>
      <xdr:rowOff>209550</xdr:rowOff>
    </xdr:from>
    <xdr:to>
      <xdr:col>10</xdr:col>
      <xdr:colOff>66674</xdr:colOff>
      <xdr:row>33</xdr:row>
      <xdr:rowOff>95250</xdr:rowOff>
    </xdr:to>
    <xdr:pic>
      <xdr:nvPicPr>
        <xdr:cNvPr id="7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32840" t="32629" r="17258" b="39839"/>
        <a:stretch>
          <a:fillRect/>
        </a:stretch>
      </xdr:blipFill>
      <xdr:spPr bwMode="auto">
        <a:xfrm>
          <a:off x="3352798" y="6734175"/>
          <a:ext cx="3162301" cy="20193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66675</xdr:colOff>
      <xdr:row>10</xdr:row>
      <xdr:rowOff>247650</xdr:rowOff>
    </xdr:from>
    <xdr:to>
      <xdr:col>5</xdr:col>
      <xdr:colOff>209550</xdr:colOff>
      <xdr:row>11</xdr:row>
      <xdr:rowOff>161925</xdr:rowOff>
    </xdr:to>
    <xdr:cxnSp macro="">
      <xdr:nvCxnSpPr>
        <xdr:cNvPr id="8" name="ตัวเชื่อมต่อตรง 7"/>
        <xdr:cNvCxnSpPr/>
      </xdr:nvCxnSpPr>
      <xdr:spPr>
        <a:xfrm flipV="1">
          <a:off x="3495675" y="1990725"/>
          <a:ext cx="142875" cy="16192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95251</xdr:colOff>
      <xdr:row>25</xdr:row>
      <xdr:rowOff>219076</xdr:rowOff>
    </xdr:from>
    <xdr:to>
      <xdr:col>5</xdr:col>
      <xdr:colOff>57151</xdr:colOff>
      <xdr:row>32</xdr:row>
      <xdr:rowOff>190500</xdr:rowOff>
    </xdr:to>
    <xdr:pic>
      <xdr:nvPicPr>
        <xdr:cNvPr id="9" name="รูปภาพ 8" descr="7. 3ขวา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5251" y="6743701"/>
          <a:ext cx="3162300" cy="1838324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38</xdr:row>
          <xdr:rowOff>285750</xdr:rowOff>
        </xdr:from>
        <xdr:to>
          <xdr:col>3</xdr:col>
          <xdr:colOff>581025</xdr:colOff>
          <xdr:row>40</xdr:row>
          <xdr:rowOff>123825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49</xdr:row>
          <xdr:rowOff>142875</xdr:rowOff>
        </xdr:from>
        <xdr:to>
          <xdr:col>4</xdr:col>
          <xdr:colOff>638175</xdr:colOff>
          <xdr:row>50</xdr:row>
          <xdr:rowOff>123825</xdr:rowOff>
        </xdr:to>
        <xdr:sp macro="" textlink="">
          <xdr:nvSpPr>
            <xdr:cNvPr id="2050" name="AutoShape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A1:N103"/>
  <sheetViews>
    <sheetView tabSelected="1" zoomScale="90" zoomScaleNormal="90" zoomScaleSheetLayoutView="110" zoomScalePageLayoutView="110" workbookViewId="0">
      <selection activeCell="L21" sqref="L21"/>
    </sheetView>
  </sheetViews>
  <sheetFormatPr defaultRowHeight="24" x14ac:dyDescent="0.5500000000000000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0" width="9" style="1"/>
    <col min="11" max="13" width="9" style="51"/>
    <col min="14" max="16384" width="9" style="1"/>
  </cols>
  <sheetData>
    <row r="1" spans="1:9" ht="30.75" x14ac:dyDescent="0.55000000000000004">
      <c r="B1" s="141" t="s">
        <v>0</v>
      </c>
      <c r="C1" s="141"/>
      <c r="D1" s="141"/>
      <c r="E1" s="141"/>
      <c r="F1" s="141"/>
      <c r="G1" s="141"/>
      <c r="H1" s="141"/>
      <c r="I1" s="141"/>
    </row>
    <row r="2" spans="1:9" ht="22.5" customHeight="1" x14ac:dyDescent="0.55000000000000004">
      <c r="A2" s="2"/>
      <c r="B2" s="142" t="s">
        <v>1</v>
      </c>
      <c r="C2" s="142"/>
      <c r="D2" s="142"/>
      <c r="E2" s="142"/>
      <c r="F2" s="142"/>
      <c r="G2" s="142"/>
      <c r="H2" s="142"/>
      <c r="I2" s="142"/>
    </row>
    <row r="3" spans="1:9" ht="21" customHeight="1" x14ac:dyDescent="0.55000000000000004">
      <c r="A3" s="2"/>
      <c r="B3" s="143" t="s">
        <v>25</v>
      </c>
      <c r="C3" s="143"/>
      <c r="D3" s="143"/>
      <c r="E3" s="143"/>
      <c r="F3" s="143"/>
      <c r="G3" s="143"/>
      <c r="H3" s="143"/>
      <c r="I3" s="143"/>
    </row>
    <row r="4" spans="1:9" ht="18" customHeight="1" x14ac:dyDescent="0.55000000000000004">
      <c r="A4" s="2"/>
      <c r="B4" s="2"/>
      <c r="C4" s="2"/>
      <c r="D4" s="2"/>
      <c r="E4" s="2"/>
      <c r="F4" s="2"/>
      <c r="G4" s="2"/>
      <c r="H4" s="2"/>
      <c r="I4" s="2"/>
    </row>
    <row r="5" spans="1:9" x14ac:dyDescent="0.55000000000000004">
      <c r="A5" s="3">
        <v>1</v>
      </c>
      <c r="B5" s="4" t="s">
        <v>2</v>
      </c>
      <c r="C5" s="2"/>
      <c r="D5" s="2"/>
      <c r="E5" s="2"/>
      <c r="F5" s="2"/>
      <c r="G5" s="2"/>
      <c r="H5" s="2"/>
      <c r="I5" s="2"/>
    </row>
    <row r="6" spans="1:9" ht="21.2" customHeight="1" x14ac:dyDescent="0.55000000000000004">
      <c r="A6" s="2"/>
      <c r="B6" s="4" t="s">
        <v>26</v>
      </c>
      <c r="C6" s="2"/>
      <c r="D6" s="2"/>
      <c r="E6" s="2"/>
      <c r="F6" s="2"/>
      <c r="G6" s="2"/>
      <c r="H6" s="2"/>
      <c r="I6" s="2"/>
    </row>
    <row r="7" spans="1:9" ht="21.2" customHeight="1" x14ac:dyDescent="0.55000000000000004">
      <c r="A7" s="2"/>
      <c r="B7" s="4" t="s">
        <v>3</v>
      </c>
      <c r="C7" s="2"/>
      <c r="D7" s="5" t="s">
        <v>61</v>
      </c>
      <c r="E7" s="5"/>
      <c r="F7" s="5"/>
      <c r="G7" s="5"/>
      <c r="H7" s="6" t="s">
        <v>27</v>
      </c>
      <c r="I7" s="7"/>
    </row>
    <row r="8" spans="1:9" ht="21.2" customHeight="1" x14ac:dyDescent="0.55000000000000004">
      <c r="A8" s="2"/>
      <c r="B8" s="4" t="s">
        <v>4</v>
      </c>
      <c r="C8" s="2"/>
      <c r="D8" s="5" t="s">
        <v>62</v>
      </c>
      <c r="E8" s="5"/>
      <c r="F8" s="8"/>
      <c r="G8" s="9"/>
      <c r="H8" s="10"/>
      <c r="I8" s="10"/>
    </row>
    <row r="9" spans="1:9" ht="21.2" customHeight="1" x14ac:dyDescent="0.55000000000000004">
      <c r="A9" s="2"/>
      <c r="B9" s="4" t="s">
        <v>5</v>
      </c>
      <c r="C9" s="2"/>
      <c r="D9" s="11" t="s">
        <v>63</v>
      </c>
      <c r="E9" s="7"/>
      <c r="F9" s="10"/>
      <c r="G9" s="10"/>
      <c r="H9" s="6" t="s">
        <v>6</v>
      </c>
      <c r="I9" s="7"/>
    </row>
    <row r="10" spans="1:9" ht="21.2" customHeight="1" x14ac:dyDescent="0.55000000000000004">
      <c r="A10" s="2"/>
      <c r="B10" s="4" t="s">
        <v>7</v>
      </c>
      <c r="C10" s="2"/>
      <c r="D10" s="7" t="s">
        <v>64</v>
      </c>
      <c r="E10" s="7"/>
      <c r="F10" s="10"/>
      <c r="G10" s="10"/>
      <c r="H10" s="6" t="s">
        <v>8</v>
      </c>
      <c r="I10" s="7" t="s">
        <v>65</v>
      </c>
    </row>
    <row r="11" spans="1:9" ht="21.2" customHeight="1" x14ac:dyDescent="0.55000000000000004">
      <c r="A11" s="2"/>
      <c r="B11" s="4" t="s">
        <v>9</v>
      </c>
      <c r="C11" s="2"/>
      <c r="D11" s="144" t="s">
        <v>66</v>
      </c>
      <c r="E11" s="144"/>
      <c r="F11" s="144" t="s">
        <v>67</v>
      </c>
      <c r="G11" s="144"/>
      <c r="H11" s="10"/>
      <c r="I11" s="10"/>
    </row>
    <row r="12" spans="1:9" ht="21.2" customHeight="1" x14ac:dyDescent="0.55000000000000004">
      <c r="A12" s="2"/>
      <c r="B12" s="4" t="s">
        <v>10</v>
      </c>
      <c r="C12" s="2"/>
      <c r="D12" s="2" t="s">
        <v>11</v>
      </c>
      <c r="E12" s="2"/>
      <c r="F12" s="2" t="s">
        <v>12</v>
      </c>
      <c r="G12" s="2"/>
      <c r="H12" s="2"/>
      <c r="I12" s="2"/>
    </row>
    <row r="13" spans="1:9" ht="14.1" customHeight="1" x14ac:dyDescent="0.55000000000000004">
      <c r="A13" s="2"/>
      <c r="B13" s="4"/>
      <c r="C13" s="2"/>
      <c r="D13" s="2"/>
      <c r="E13" s="2"/>
      <c r="F13" s="2"/>
      <c r="G13" s="2"/>
      <c r="H13" s="2"/>
      <c r="I13" s="2"/>
    </row>
    <row r="14" spans="1:9" ht="21.2" customHeight="1" x14ac:dyDescent="0.55000000000000004">
      <c r="A14" s="2"/>
      <c r="B14" s="4" t="s">
        <v>28</v>
      </c>
      <c r="C14" s="2"/>
      <c r="D14" s="2"/>
      <c r="E14" s="2"/>
      <c r="F14" s="2"/>
      <c r="G14" s="2"/>
      <c r="H14" s="2"/>
      <c r="I14" s="2"/>
    </row>
    <row r="15" spans="1:9" ht="21.2" customHeight="1" x14ac:dyDescent="0.55000000000000004">
      <c r="A15" s="2"/>
      <c r="B15" s="4" t="s">
        <v>13</v>
      </c>
      <c r="C15" s="2" t="s">
        <v>88</v>
      </c>
      <c r="D15" s="2"/>
      <c r="E15" s="2"/>
      <c r="F15" s="2"/>
      <c r="G15" s="2"/>
      <c r="H15" s="2"/>
      <c r="I15" s="2"/>
    </row>
    <row r="16" spans="1:9" ht="21.2" customHeight="1" x14ac:dyDescent="0.55000000000000004">
      <c r="A16" s="2"/>
      <c r="B16" s="4"/>
      <c r="C16" s="2"/>
      <c r="D16" s="2" t="s">
        <v>89</v>
      </c>
      <c r="E16" s="2"/>
      <c r="F16" s="2"/>
      <c r="G16" s="14">
        <v>2</v>
      </c>
      <c r="H16" s="2" t="s">
        <v>14</v>
      </c>
      <c r="I16" s="2"/>
    </row>
    <row r="17" spans="1:14" ht="21.2" customHeight="1" x14ac:dyDescent="0.55000000000000004">
      <c r="A17" s="2"/>
      <c r="B17" s="4"/>
      <c r="C17" s="2"/>
      <c r="D17" s="2" t="s">
        <v>15</v>
      </c>
      <c r="E17" s="15" t="s">
        <v>16</v>
      </c>
      <c r="F17" s="13"/>
      <c r="G17" s="16">
        <v>4</v>
      </c>
      <c r="H17" s="2" t="s">
        <v>17</v>
      </c>
      <c r="I17" s="2"/>
    </row>
    <row r="18" spans="1:14" ht="21.2" customHeight="1" x14ac:dyDescent="0.55000000000000004">
      <c r="A18" s="2"/>
      <c r="B18" s="4"/>
      <c r="C18" s="2"/>
      <c r="D18" s="2"/>
      <c r="E18" s="15" t="s">
        <v>18</v>
      </c>
      <c r="F18" s="17"/>
      <c r="G18" s="18">
        <v>3.5</v>
      </c>
      <c r="H18" s="2" t="s">
        <v>17</v>
      </c>
      <c r="I18" s="2"/>
    </row>
    <row r="19" spans="1:14" ht="21.2" customHeight="1" x14ac:dyDescent="0.55000000000000004">
      <c r="A19" s="2"/>
      <c r="B19" s="4" t="s">
        <v>19</v>
      </c>
      <c r="C19" s="2"/>
      <c r="D19" s="2"/>
      <c r="E19" s="2"/>
      <c r="F19" s="2"/>
      <c r="G19" s="138" t="s">
        <v>30</v>
      </c>
      <c r="H19" s="2" t="s">
        <v>31</v>
      </c>
      <c r="I19" s="2"/>
    </row>
    <row r="20" spans="1:14" ht="21.2" customHeight="1" x14ac:dyDescent="0.55000000000000004">
      <c r="A20" s="2"/>
      <c r="B20" s="4" t="s">
        <v>20</v>
      </c>
      <c r="C20" s="2"/>
      <c r="D20" s="2"/>
      <c r="E20" s="2"/>
      <c r="F20" s="2"/>
      <c r="G20" s="138" t="s">
        <v>30</v>
      </c>
      <c r="H20" s="2" t="s">
        <v>31</v>
      </c>
      <c r="I20" s="2"/>
    </row>
    <row r="21" spans="1:14" ht="21.2" customHeight="1" x14ac:dyDescent="0.55000000000000004">
      <c r="A21" s="2"/>
      <c r="B21" s="12" t="s">
        <v>21</v>
      </c>
      <c r="C21" s="2"/>
      <c r="D21" s="2"/>
      <c r="E21" s="2"/>
      <c r="F21" s="2"/>
      <c r="G21" s="139">
        <v>0</v>
      </c>
      <c r="H21" s="2" t="s">
        <v>82</v>
      </c>
      <c r="I21" s="2"/>
    </row>
    <row r="22" spans="1:14" ht="21.2" customHeight="1" x14ac:dyDescent="0.55000000000000004">
      <c r="A22" s="2"/>
      <c r="B22" s="4" t="s">
        <v>22</v>
      </c>
      <c r="C22" s="2"/>
      <c r="D22" s="2"/>
      <c r="E22" s="2"/>
      <c r="F22" s="2"/>
      <c r="G22" s="138">
        <v>0</v>
      </c>
      <c r="H22" s="2" t="s">
        <v>23</v>
      </c>
      <c r="I22" s="2"/>
      <c r="N22" s="1" t="s">
        <v>87</v>
      </c>
    </row>
    <row r="23" spans="1:14" ht="21.2" customHeight="1" x14ac:dyDescent="0.55000000000000004">
      <c r="A23" s="2"/>
      <c r="B23" s="4" t="s">
        <v>24</v>
      </c>
      <c r="C23" s="2"/>
      <c r="D23" s="2"/>
      <c r="E23" s="2"/>
      <c r="F23" s="2"/>
      <c r="G23" s="14" t="s">
        <v>30</v>
      </c>
      <c r="H23" s="2" t="s">
        <v>17</v>
      </c>
      <c r="I23" s="2"/>
    </row>
    <row r="24" spans="1:14" ht="14.1" customHeight="1" x14ac:dyDescent="0.55000000000000004">
      <c r="A24" s="2"/>
      <c r="B24" s="4"/>
      <c r="C24" s="2"/>
      <c r="D24" s="13"/>
      <c r="E24" s="2"/>
      <c r="F24" s="2"/>
      <c r="G24" s="2"/>
      <c r="H24" s="2"/>
      <c r="I24" s="2"/>
    </row>
    <row r="25" spans="1:14" ht="21.2" customHeight="1" x14ac:dyDescent="0.55000000000000004">
      <c r="A25" s="2"/>
      <c r="B25" s="4" t="s">
        <v>32</v>
      </c>
      <c r="C25" s="2"/>
      <c r="D25" s="2"/>
      <c r="E25" s="2"/>
      <c r="F25" s="2"/>
      <c r="G25" s="2"/>
      <c r="H25" s="2"/>
      <c r="I25" s="2"/>
    </row>
    <row r="26" spans="1:14" ht="21.2" customHeight="1" x14ac:dyDescent="0.55000000000000004">
      <c r="A26" s="140"/>
      <c r="B26" s="140"/>
      <c r="C26" s="140"/>
      <c r="D26" s="140"/>
      <c r="E26" s="140"/>
      <c r="F26" s="140"/>
      <c r="G26" s="140"/>
      <c r="H26" s="140"/>
      <c r="I26" s="140"/>
    </row>
    <row r="27" spans="1:14" ht="21.2" customHeight="1" x14ac:dyDescent="0.55000000000000004">
      <c r="A27" s="140"/>
      <c r="B27" s="140"/>
      <c r="C27" s="140"/>
      <c r="D27" s="140"/>
      <c r="E27" s="140"/>
      <c r="F27" s="140"/>
      <c r="G27" s="140"/>
      <c r="H27" s="140"/>
      <c r="I27" s="140"/>
    </row>
    <row r="28" spans="1:14" ht="21.2" customHeight="1" x14ac:dyDescent="0.55000000000000004">
      <c r="A28" s="140"/>
      <c r="B28" s="140"/>
      <c r="C28" s="140"/>
      <c r="D28" s="140"/>
      <c r="E28" s="140"/>
      <c r="F28" s="140"/>
      <c r="G28" s="140"/>
      <c r="H28" s="140"/>
      <c r="I28" s="140"/>
    </row>
    <row r="29" spans="1:14" ht="21.2" customHeight="1" x14ac:dyDescent="0.55000000000000004">
      <c r="A29" s="140"/>
      <c r="B29" s="140"/>
      <c r="C29" s="140"/>
      <c r="D29" s="140"/>
      <c r="E29" s="140"/>
      <c r="F29" s="140"/>
      <c r="G29" s="140"/>
      <c r="H29" s="140"/>
      <c r="I29" s="140"/>
    </row>
    <row r="30" spans="1:14" ht="21.2" customHeight="1" x14ac:dyDescent="0.55000000000000004">
      <c r="A30" s="140"/>
      <c r="B30" s="140"/>
      <c r="C30" s="140"/>
      <c r="D30" s="140"/>
      <c r="E30" s="140"/>
      <c r="F30" s="140"/>
      <c r="G30" s="140"/>
      <c r="H30" s="140"/>
      <c r="I30" s="140"/>
    </row>
    <row r="31" spans="1:14" ht="21.2" customHeight="1" x14ac:dyDescent="0.55000000000000004">
      <c r="A31" s="140"/>
      <c r="B31" s="140"/>
      <c r="C31" s="140"/>
      <c r="D31" s="140"/>
      <c r="E31" s="140"/>
      <c r="F31" s="140"/>
      <c r="G31" s="140"/>
      <c r="H31" s="140"/>
      <c r="I31" s="140"/>
    </row>
    <row r="32" spans="1:14" ht="21.2" customHeight="1" x14ac:dyDescent="0.55000000000000004">
      <c r="A32" s="140"/>
      <c r="B32" s="140"/>
      <c r="C32" s="140"/>
      <c r="D32" s="140"/>
      <c r="E32" s="140"/>
      <c r="F32" s="140"/>
      <c r="G32" s="140"/>
      <c r="H32" s="140"/>
      <c r="I32" s="140"/>
    </row>
    <row r="33" spans="1:9" ht="21.2" customHeight="1" x14ac:dyDescent="0.55000000000000004">
      <c r="A33" s="140"/>
      <c r="B33" s="140"/>
      <c r="C33" s="140"/>
      <c r="D33" s="140"/>
      <c r="E33" s="140"/>
      <c r="F33" s="140"/>
      <c r="G33" s="140"/>
      <c r="H33" s="140"/>
      <c r="I33" s="140"/>
    </row>
    <row r="34" spans="1:9" ht="21.2" customHeight="1" x14ac:dyDescent="0.55000000000000004">
      <c r="A34" s="140"/>
      <c r="B34" s="140"/>
      <c r="C34" s="140"/>
      <c r="D34" s="140"/>
      <c r="E34" s="140"/>
      <c r="F34" s="140"/>
      <c r="G34" s="140"/>
      <c r="H34" s="140"/>
      <c r="I34" s="140"/>
    </row>
    <row r="35" spans="1:9" ht="21.2" customHeight="1" x14ac:dyDescent="0.55000000000000004">
      <c r="A35" s="140"/>
      <c r="B35" s="140"/>
      <c r="C35" s="140"/>
      <c r="D35" s="140"/>
      <c r="E35" s="140"/>
      <c r="F35" s="140"/>
      <c r="G35" s="140"/>
      <c r="H35" s="140"/>
      <c r="I35" s="140"/>
    </row>
    <row r="36" spans="1:9" x14ac:dyDescent="0.55000000000000004">
      <c r="A36" s="3">
        <v>2</v>
      </c>
      <c r="B36" s="4" t="s">
        <v>33</v>
      </c>
      <c r="C36" s="2"/>
      <c r="D36" s="2"/>
      <c r="E36" s="2"/>
      <c r="F36" s="2"/>
      <c r="G36" s="2"/>
      <c r="H36" s="2"/>
      <c r="I36" s="2"/>
    </row>
    <row r="37" spans="1:9" x14ac:dyDescent="0.55000000000000004">
      <c r="A37" s="2"/>
      <c r="B37" s="56" t="s">
        <v>86</v>
      </c>
      <c r="C37" s="2"/>
      <c r="D37" s="2"/>
      <c r="E37" s="2"/>
      <c r="F37" s="2"/>
      <c r="G37" s="2"/>
      <c r="H37" s="2"/>
      <c r="I37" s="2"/>
    </row>
    <row r="38" spans="1:9" x14ac:dyDescent="0.55000000000000004">
      <c r="A38" s="2"/>
      <c r="B38" s="2" t="s">
        <v>90</v>
      </c>
      <c r="C38" s="2"/>
      <c r="D38" s="2"/>
      <c r="E38" s="2"/>
      <c r="F38" s="2"/>
      <c r="G38" s="2"/>
      <c r="H38" s="2"/>
      <c r="I38" s="2"/>
    </row>
    <row r="39" spans="1:9" x14ac:dyDescent="0.55000000000000004">
      <c r="A39" s="2"/>
      <c r="B39" s="2" t="s">
        <v>34</v>
      </c>
      <c r="C39" s="2"/>
      <c r="D39" s="2"/>
      <c r="E39" s="2"/>
      <c r="F39" s="2"/>
      <c r="G39" s="2"/>
      <c r="H39" s="2"/>
      <c r="I39" s="2"/>
    </row>
    <row r="40" spans="1:9" ht="14.1" customHeight="1" x14ac:dyDescent="0.55000000000000004">
      <c r="A40" s="2"/>
      <c r="B40" s="2"/>
      <c r="C40" s="2"/>
      <c r="D40" s="2"/>
      <c r="E40" s="2"/>
      <c r="F40" s="2"/>
      <c r="G40" s="2"/>
      <c r="H40" s="2"/>
      <c r="I40" s="2"/>
    </row>
    <row r="41" spans="1:9" ht="14.1" customHeight="1" x14ac:dyDescent="0.55000000000000004">
      <c r="A41" s="2"/>
      <c r="B41" s="2"/>
      <c r="C41" s="2"/>
      <c r="D41" s="2"/>
      <c r="E41" s="2"/>
      <c r="F41" s="2"/>
      <c r="G41" s="2"/>
      <c r="H41" s="2"/>
      <c r="I41" s="2"/>
    </row>
    <row r="42" spans="1:9" ht="21.2" customHeight="1" x14ac:dyDescent="0.55000000000000004">
      <c r="A42" s="2"/>
      <c r="B42" s="2" t="s">
        <v>35</v>
      </c>
      <c r="C42" s="2" t="s">
        <v>36</v>
      </c>
      <c r="D42" s="2"/>
      <c r="E42" s="2"/>
      <c r="F42" s="2"/>
      <c r="G42" s="2"/>
      <c r="H42" s="2"/>
      <c r="I42" s="2"/>
    </row>
    <row r="43" spans="1:9" ht="21.2" customHeight="1" x14ac:dyDescent="0.55000000000000004">
      <c r="A43" s="2"/>
      <c r="B43" s="2"/>
      <c r="C43" s="2" t="s">
        <v>37</v>
      </c>
      <c r="D43" s="2"/>
      <c r="E43" s="2"/>
      <c r="F43" s="2"/>
      <c r="G43" s="2"/>
      <c r="H43" s="2"/>
      <c r="I43" s="2"/>
    </row>
    <row r="44" spans="1:9" ht="21.2" customHeight="1" x14ac:dyDescent="0.55000000000000004">
      <c r="A44" s="2"/>
      <c r="B44" s="2"/>
      <c r="C44" s="2" t="s">
        <v>38</v>
      </c>
      <c r="D44" s="2"/>
      <c r="E44" s="2"/>
      <c r="F44" s="2"/>
      <c r="G44" s="2"/>
      <c r="H44" s="2"/>
      <c r="I44" s="2"/>
    </row>
    <row r="45" spans="1:9" ht="21.2" customHeight="1" x14ac:dyDescent="0.55000000000000004">
      <c r="A45" s="2"/>
      <c r="B45" s="2"/>
      <c r="C45" s="2" t="s">
        <v>39</v>
      </c>
      <c r="D45" s="2"/>
      <c r="E45" s="2"/>
      <c r="F45" s="2"/>
      <c r="G45" s="2"/>
      <c r="H45" s="2"/>
      <c r="I45" s="2"/>
    </row>
    <row r="46" spans="1:9" ht="21.2" customHeight="1" x14ac:dyDescent="0.55000000000000004">
      <c r="A46" s="2"/>
      <c r="B46" s="2"/>
      <c r="C46" s="2" t="s">
        <v>40</v>
      </c>
      <c r="D46" s="2"/>
      <c r="E46" s="2"/>
      <c r="F46" s="2"/>
      <c r="G46" s="2"/>
      <c r="H46" s="2"/>
      <c r="I46" s="2"/>
    </row>
    <row r="47" spans="1:9" ht="21.2" customHeight="1" x14ac:dyDescent="0.55000000000000004">
      <c r="A47" s="2"/>
      <c r="B47" s="2"/>
      <c r="C47" s="2" t="s">
        <v>41</v>
      </c>
      <c r="D47" s="2"/>
      <c r="E47" s="2"/>
      <c r="F47" s="2"/>
      <c r="G47" s="2"/>
      <c r="H47" s="2"/>
      <c r="I47" s="2"/>
    </row>
    <row r="48" spans="1:9" ht="21.2" customHeight="1" x14ac:dyDescent="0.55000000000000004">
      <c r="A48" s="2"/>
      <c r="B48" s="2"/>
      <c r="C48" s="2"/>
      <c r="D48" s="2"/>
      <c r="E48" s="2"/>
      <c r="F48" s="2"/>
      <c r="G48" s="2"/>
      <c r="H48" s="2"/>
      <c r="I48" s="2"/>
    </row>
    <row r="49" spans="1:13" ht="11.25" customHeight="1" x14ac:dyDescent="0.55000000000000004">
      <c r="A49" s="2"/>
      <c r="B49" s="2"/>
      <c r="C49" s="2"/>
      <c r="D49" s="2"/>
      <c r="E49" s="2"/>
      <c r="F49" s="2"/>
      <c r="G49" s="2"/>
      <c r="H49" s="2"/>
      <c r="I49" s="2"/>
    </row>
    <row r="50" spans="1:13" ht="19.7" customHeight="1" x14ac:dyDescent="0.55000000000000004">
      <c r="A50" s="145" t="s">
        <v>42</v>
      </c>
      <c r="B50" s="117" t="s">
        <v>43</v>
      </c>
      <c r="C50" s="117" t="s">
        <v>44</v>
      </c>
      <c r="D50" s="147" t="s">
        <v>45</v>
      </c>
      <c r="E50" s="117"/>
      <c r="F50" s="117" t="s">
        <v>46</v>
      </c>
      <c r="G50" s="147" t="s">
        <v>47</v>
      </c>
      <c r="H50" s="147" t="s">
        <v>48</v>
      </c>
      <c r="I50" s="150" t="s">
        <v>49</v>
      </c>
    </row>
    <row r="51" spans="1:13" ht="19.7" customHeight="1" x14ac:dyDescent="0.55000000000000004">
      <c r="A51" s="146"/>
      <c r="B51" s="116" t="s">
        <v>50</v>
      </c>
      <c r="C51" s="116" t="s">
        <v>51</v>
      </c>
      <c r="D51" s="148"/>
      <c r="E51" s="113"/>
      <c r="F51" s="116" t="s">
        <v>52</v>
      </c>
      <c r="G51" s="149"/>
      <c r="H51" s="148"/>
      <c r="I51" s="151"/>
    </row>
    <row r="52" spans="1:13" ht="19.7" customHeight="1" thickBot="1" x14ac:dyDescent="0.6">
      <c r="A52" s="127"/>
      <c r="B52" s="19" t="s">
        <v>53</v>
      </c>
      <c r="C52" s="19" t="s">
        <v>53</v>
      </c>
      <c r="D52" s="114"/>
      <c r="E52" s="114"/>
      <c r="F52" s="19" t="s">
        <v>54</v>
      </c>
      <c r="G52" s="19" t="s">
        <v>55</v>
      </c>
      <c r="H52" s="113"/>
      <c r="I52" s="128"/>
    </row>
    <row r="53" spans="1:13" x14ac:dyDescent="0.55000000000000004">
      <c r="A53" s="119">
        <v>1</v>
      </c>
      <c r="B53" s="54">
        <f>+$G$21+L53</f>
        <v>5.0599999999999996</v>
      </c>
      <c r="C53" s="21">
        <f>$G$21</f>
        <v>0</v>
      </c>
      <c r="D53" s="21">
        <f>$B53-$C53</f>
        <v>5.0599999999999996</v>
      </c>
      <c r="E53" s="22">
        <f>SQRT(2*9.81*D53)</f>
        <v>9.9637944579361921</v>
      </c>
      <c r="F53" s="20">
        <v>0.2</v>
      </c>
      <c r="G53" s="23">
        <v>7.3289999999999997</v>
      </c>
      <c r="H53" s="24">
        <f t="shared" ref="H53:H60" si="0">D53/F53</f>
        <v>25.299999999999997</v>
      </c>
      <c r="I53" s="129">
        <f t="shared" ref="I53:I60" si="1">G53/(($G$16*$G$17)*F53*E53)</f>
        <v>0.4597269664019934</v>
      </c>
      <c r="K53" s="52">
        <v>240951</v>
      </c>
      <c r="L53" s="53">
        <v>5.0599999999999996</v>
      </c>
      <c r="M53" s="53">
        <v>1</v>
      </c>
    </row>
    <row r="54" spans="1:13" x14ac:dyDescent="0.55000000000000004">
      <c r="A54" s="120">
        <v>2</v>
      </c>
      <c r="B54" s="25">
        <f t="shared" ref="B54:B60" si="2">+$G$21+L54</f>
        <v>5.05</v>
      </c>
      <c r="C54" s="26">
        <f>$G$21</f>
        <v>0</v>
      </c>
      <c r="D54" s="26">
        <f>$B54-$C54</f>
        <v>5.05</v>
      </c>
      <c r="E54" s="27">
        <f>SQRT(2*9.81*D54)</f>
        <v>9.9539439419759645</v>
      </c>
      <c r="F54" s="28">
        <v>0.4</v>
      </c>
      <c r="G54" s="29">
        <v>12.105</v>
      </c>
      <c r="H54" s="30">
        <f t="shared" si="0"/>
        <v>12.624999999999998</v>
      </c>
      <c r="I54" s="130">
        <f t="shared" si="1"/>
        <v>0.38003152539847146</v>
      </c>
      <c r="K54" s="52">
        <v>240951</v>
      </c>
      <c r="L54" s="53">
        <v>5.05</v>
      </c>
      <c r="M54" s="53">
        <v>1.25</v>
      </c>
    </row>
    <row r="55" spans="1:13" x14ac:dyDescent="0.55000000000000004">
      <c r="A55" s="120">
        <v>3</v>
      </c>
      <c r="B55" s="25">
        <f t="shared" si="2"/>
        <v>5.05</v>
      </c>
      <c r="C55" s="26">
        <f>$G$21</f>
        <v>0</v>
      </c>
      <c r="D55" s="26">
        <f>$B55-$C55</f>
        <v>5.05</v>
      </c>
      <c r="E55" s="31">
        <f>SQRT(2*9.81*D55)</f>
        <v>9.9539439419759645</v>
      </c>
      <c r="F55" s="25">
        <v>0.6</v>
      </c>
      <c r="G55" s="32">
        <v>18.087</v>
      </c>
      <c r="H55" s="30">
        <f t="shared" si="0"/>
        <v>8.4166666666666661</v>
      </c>
      <c r="I55" s="130">
        <f t="shared" si="1"/>
        <v>0.3785559796162552</v>
      </c>
      <c r="K55" s="52">
        <v>240951</v>
      </c>
      <c r="L55" s="53">
        <v>5.05</v>
      </c>
      <c r="M55" s="53">
        <v>1.55</v>
      </c>
    </row>
    <row r="56" spans="1:13" x14ac:dyDescent="0.55000000000000004">
      <c r="A56" s="120">
        <v>4</v>
      </c>
      <c r="B56" s="25">
        <f t="shared" si="2"/>
        <v>5.08</v>
      </c>
      <c r="C56" s="26">
        <f>$G$21</f>
        <v>0</v>
      </c>
      <c r="D56" s="26">
        <f>$B56-$C56</f>
        <v>5.08</v>
      </c>
      <c r="E56" s="33">
        <f>SQRT(2*9.81*D56)</f>
        <v>9.9834663318909431</v>
      </c>
      <c r="F56" s="34">
        <v>0.7</v>
      </c>
      <c r="G56" s="35">
        <v>20.23</v>
      </c>
      <c r="H56" s="30">
        <f t="shared" si="0"/>
        <v>7.257142857142858</v>
      </c>
      <c r="I56" s="130">
        <f t="shared" si="1"/>
        <v>0.36184826791675728</v>
      </c>
      <c r="K56" s="52">
        <v>240951</v>
      </c>
      <c r="L56" s="53">
        <v>5.08</v>
      </c>
      <c r="M56" s="53">
        <v>1.6</v>
      </c>
    </row>
    <row r="57" spans="1:13" x14ac:dyDescent="0.55000000000000004">
      <c r="A57" s="120">
        <v>5</v>
      </c>
      <c r="B57" s="25">
        <f t="shared" si="2"/>
        <v>5.0599999999999996</v>
      </c>
      <c r="C57" s="26">
        <f t="shared" ref="C57:C60" si="3">$G$21</f>
        <v>0</v>
      </c>
      <c r="D57" s="26">
        <f t="shared" ref="D57:D60" si="4">$B57-$C57</f>
        <v>5.0599999999999996</v>
      </c>
      <c r="E57" s="33">
        <f t="shared" ref="E57:E60" si="5">SQRT(2*9.81*D57)</f>
        <v>9.9637944579361921</v>
      </c>
      <c r="F57" s="37">
        <v>1</v>
      </c>
      <c r="G57" s="55">
        <v>29.123000000000001</v>
      </c>
      <c r="H57" s="30">
        <f t="shared" si="0"/>
        <v>5.0599999999999996</v>
      </c>
      <c r="I57" s="130">
        <f t="shared" si="1"/>
        <v>0.36536030679561343</v>
      </c>
      <c r="K57" s="52">
        <v>240951</v>
      </c>
      <c r="L57" s="53">
        <v>5.0599999999999996</v>
      </c>
      <c r="M57" s="53">
        <v>1.78</v>
      </c>
    </row>
    <row r="58" spans="1:13" x14ac:dyDescent="0.55000000000000004">
      <c r="A58" s="120">
        <v>6</v>
      </c>
      <c r="B58" s="25">
        <f t="shared" si="2"/>
        <v>5.05</v>
      </c>
      <c r="C58" s="26">
        <f t="shared" si="3"/>
        <v>0</v>
      </c>
      <c r="D58" s="26">
        <f t="shared" si="4"/>
        <v>5.05</v>
      </c>
      <c r="E58" s="33">
        <f t="shared" si="5"/>
        <v>9.9539439419759645</v>
      </c>
      <c r="F58" s="39">
        <v>1.2</v>
      </c>
      <c r="G58" s="40">
        <v>34.353999999999999</v>
      </c>
      <c r="H58" s="30">
        <f t="shared" si="0"/>
        <v>4.208333333333333</v>
      </c>
      <c r="I58" s="130">
        <f t="shared" si="1"/>
        <v>0.35950992767559103</v>
      </c>
      <c r="K58" s="52">
        <v>240951</v>
      </c>
      <c r="L58" s="53">
        <v>5.05</v>
      </c>
      <c r="M58" s="53">
        <v>1.97</v>
      </c>
    </row>
    <row r="59" spans="1:13" x14ac:dyDescent="0.55000000000000004">
      <c r="A59" s="120">
        <v>7</v>
      </c>
      <c r="B59" s="25">
        <f t="shared" si="2"/>
        <v>5.03</v>
      </c>
      <c r="C59" s="26">
        <f t="shared" si="3"/>
        <v>0</v>
      </c>
      <c r="D59" s="26">
        <f t="shared" si="4"/>
        <v>5.03</v>
      </c>
      <c r="E59" s="33">
        <f t="shared" si="5"/>
        <v>9.9342136075282781</v>
      </c>
      <c r="F59" s="36">
        <v>1.4</v>
      </c>
      <c r="G59" s="38">
        <v>37.042999999999999</v>
      </c>
      <c r="H59" s="30">
        <f t="shared" si="0"/>
        <v>3.5928571428571434</v>
      </c>
      <c r="I59" s="130">
        <f t="shared" si="1"/>
        <v>0.33293130638738377</v>
      </c>
      <c r="K59" s="52">
        <v>240951</v>
      </c>
      <c r="L59" s="53">
        <v>5.03</v>
      </c>
      <c r="M59" s="53">
        <v>2.1</v>
      </c>
    </row>
    <row r="60" spans="1:13" x14ac:dyDescent="0.55000000000000004">
      <c r="A60" s="120">
        <v>8</v>
      </c>
      <c r="B60" s="34">
        <f t="shared" si="2"/>
        <v>4.9800000000000004</v>
      </c>
      <c r="C60" s="26">
        <f t="shared" si="3"/>
        <v>0</v>
      </c>
      <c r="D60" s="26">
        <f t="shared" si="4"/>
        <v>4.9800000000000004</v>
      </c>
      <c r="E60" s="33">
        <f t="shared" si="5"/>
        <v>9.8847154739021192</v>
      </c>
      <c r="F60" s="36">
        <v>2</v>
      </c>
      <c r="G60" s="38">
        <v>50.752000000000002</v>
      </c>
      <c r="H60" s="30">
        <f t="shared" si="0"/>
        <v>2.4900000000000002</v>
      </c>
      <c r="I60" s="130">
        <f t="shared" si="1"/>
        <v>0.32089947438292954</v>
      </c>
      <c r="K60" s="52">
        <v>240951</v>
      </c>
      <c r="L60" s="53">
        <v>4.9800000000000004</v>
      </c>
      <c r="M60" s="53">
        <v>2.25</v>
      </c>
    </row>
    <row r="61" spans="1:13" x14ac:dyDescent="0.55000000000000004">
      <c r="A61" s="131"/>
      <c r="B61" s="36"/>
      <c r="C61" s="26"/>
      <c r="D61" s="26"/>
      <c r="E61" s="31"/>
      <c r="F61" s="36"/>
      <c r="G61" s="36"/>
      <c r="H61" s="30"/>
      <c r="I61" s="130"/>
    </row>
    <row r="62" spans="1:13" x14ac:dyDescent="0.55000000000000004">
      <c r="A62" s="131"/>
      <c r="B62" s="36"/>
      <c r="C62" s="26"/>
      <c r="D62" s="26"/>
      <c r="E62" s="31"/>
      <c r="F62" s="36"/>
      <c r="G62" s="36"/>
      <c r="H62" s="30"/>
      <c r="I62" s="130"/>
    </row>
    <row r="63" spans="1:13" x14ac:dyDescent="0.55000000000000004">
      <c r="A63" s="131"/>
      <c r="B63" s="36"/>
      <c r="C63" s="26"/>
      <c r="D63" s="26"/>
      <c r="E63" s="31"/>
      <c r="F63" s="36"/>
      <c r="G63" s="36"/>
      <c r="H63" s="30"/>
      <c r="I63" s="130"/>
    </row>
    <row r="64" spans="1:13" x14ac:dyDescent="0.55000000000000004">
      <c r="A64" s="131"/>
      <c r="B64" s="36"/>
      <c r="C64" s="26"/>
      <c r="D64" s="26"/>
      <c r="E64" s="31"/>
      <c r="F64" s="36"/>
      <c r="G64" s="36"/>
      <c r="H64" s="30"/>
      <c r="I64" s="130"/>
    </row>
    <row r="65" spans="1:9" x14ac:dyDescent="0.55000000000000004">
      <c r="A65" s="131"/>
      <c r="B65" s="36"/>
      <c r="C65" s="26"/>
      <c r="D65" s="26"/>
      <c r="E65" s="31"/>
      <c r="F65" s="36"/>
      <c r="G65" s="36"/>
      <c r="H65" s="30"/>
      <c r="I65" s="130"/>
    </row>
    <row r="66" spans="1:9" x14ac:dyDescent="0.55000000000000004">
      <c r="A66" s="131"/>
      <c r="B66" s="36"/>
      <c r="C66" s="26"/>
      <c r="D66" s="26"/>
      <c r="E66" s="31"/>
      <c r="F66" s="36"/>
      <c r="G66" s="36"/>
      <c r="H66" s="30"/>
      <c r="I66" s="130"/>
    </row>
    <row r="67" spans="1:9" x14ac:dyDescent="0.55000000000000004">
      <c r="A67" s="132"/>
      <c r="B67" s="123"/>
      <c r="C67" s="133"/>
      <c r="D67" s="133"/>
      <c r="E67" s="134"/>
      <c r="F67" s="135"/>
      <c r="G67" s="135"/>
      <c r="H67" s="136"/>
      <c r="I67" s="137"/>
    </row>
    <row r="68" spans="1:9" x14ac:dyDescent="0.55000000000000004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55000000000000004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55000000000000004">
      <c r="A70" s="140"/>
      <c r="B70" s="140"/>
      <c r="C70" s="140"/>
      <c r="D70" s="140"/>
      <c r="E70" s="140"/>
      <c r="F70" s="140"/>
      <c r="G70" s="140"/>
      <c r="H70" s="140"/>
      <c r="I70" s="140"/>
    </row>
    <row r="71" spans="1:9" x14ac:dyDescent="0.55000000000000004">
      <c r="A71" s="140"/>
      <c r="B71" s="140"/>
      <c r="C71" s="140"/>
      <c r="D71" s="140"/>
      <c r="E71" s="140"/>
      <c r="F71" s="140"/>
      <c r="G71" s="140"/>
      <c r="H71" s="140"/>
      <c r="I71" s="140"/>
    </row>
    <row r="72" spans="1:9" x14ac:dyDescent="0.55000000000000004">
      <c r="A72" s="140"/>
      <c r="B72" s="140"/>
      <c r="C72" s="140"/>
      <c r="D72" s="140"/>
      <c r="E72" s="140"/>
      <c r="F72" s="140"/>
      <c r="G72" s="140"/>
      <c r="H72" s="140"/>
      <c r="I72" s="140"/>
    </row>
    <row r="73" spans="1:9" x14ac:dyDescent="0.55000000000000004">
      <c r="A73" s="140"/>
      <c r="B73" s="140"/>
      <c r="C73" s="140"/>
      <c r="D73" s="140"/>
      <c r="E73" s="140"/>
      <c r="F73" s="140"/>
      <c r="G73" s="140"/>
      <c r="H73" s="140"/>
      <c r="I73" s="140"/>
    </row>
    <row r="74" spans="1:9" x14ac:dyDescent="0.55000000000000004">
      <c r="A74" s="140"/>
      <c r="B74" s="140"/>
      <c r="C74" s="140"/>
      <c r="D74" s="140"/>
      <c r="E74" s="140"/>
      <c r="F74" s="140"/>
      <c r="G74" s="140"/>
      <c r="H74" s="140"/>
      <c r="I74" s="140"/>
    </row>
    <row r="75" spans="1:9" x14ac:dyDescent="0.55000000000000004">
      <c r="A75" s="140"/>
      <c r="B75" s="140"/>
      <c r="C75" s="140"/>
      <c r="D75" s="140"/>
      <c r="E75" s="140"/>
      <c r="F75" s="140"/>
      <c r="G75" s="140"/>
      <c r="H75" s="140"/>
      <c r="I75" s="140"/>
    </row>
    <row r="76" spans="1:9" x14ac:dyDescent="0.55000000000000004">
      <c r="A76" s="140"/>
      <c r="B76" s="140"/>
      <c r="C76" s="140"/>
      <c r="D76" s="140"/>
      <c r="E76" s="140"/>
      <c r="F76" s="140"/>
      <c r="G76" s="140"/>
      <c r="H76" s="140"/>
      <c r="I76" s="140"/>
    </row>
    <row r="77" spans="1:9" x14ac:dyDescent="0.55000000000000004">
      <c r="A77" s="140"/>
      <c r="B77" s="140"/>
      <c r="C77" s="140"/>
      <c r="D77" s="140"/>
      <c r="E77" s="140"/>
      <c r="F77" s="140"/>
      <c r="G77" s="140"/>
      <c r="H77" s="140"/>
      <c r="I77" s="140"/>
    </row>
    <row r="78" spans="1:9" x14ac:dyDescent="0.55000000000000004">
      <c r="A78" s="140"/>
      <c r="B78" s="140"/>
      <c r="C78" s="140"/>
      <c r="D78" s="140"/>
      <c r="E78" s="140"/>
      <c r="F78" s="140"/>
      <c r="G78" s="140"/>
      <c r="H78" s="140"/>
      <c r="I78" s="140"/>
    </row>
    <row r="79" spans="1:9" x14ac:dyDescent="0.55000000000000004">
      <c r="A79" s="140"/>
      <c r="B79" s="140"/>
      <c r="C79" s="140"/>
      <c r="D79" s="140"/>
      <c r="E79" s="140"/>
      <c r="F79" s="140"/>
      <c r="G79" s="140"/>
      <c r="H79" s="140"/>
      <c r="I79" s="140"/>
    </row>
    <row r="80" spans="1:9" x14ac:dyDescent="0.55000000000000004">
      <c r="A80" s="140"/>
      <c r="B80" s="140"/>
      <c r="C80" s="140"/>
      <c r="D80" s="140"/>
      <c r="E80" s="140"/>
      <c r="F80" s="140"/>
      <c r="G80" s="140"/>
      <c r="H80" s="140"/>
      <c r="I80" s="140"/>
    </row>
    <row r="81" spans="1:9" x14ac:dyDescent="0.55000000000000004">
      <c r="A81" s="140"/>
      <c r="B81" s="140"/>
      <c r="C81" s="140"/>
      <c r="D81" s="140"/>
      <c r="E81" s="140"/>
      <c r="F81" s="140"/>
      <c r="G81" s="140"/>
      <c r="H81" s="140"/>
      <c r="I81" s="140"/>
    </row>
    <row r="82" spans="1:9" x14ac:dyDescent="0.55000000000000004">
      <c r="A82" s="3">
        <v>3</v>
      </c>
      <c r="B82" s="4" t="s">
        <v>56</v>
      </c>
      <c r="C82" s="2"/>
      <c r="D82" s="2"/>
      <c r="E82" s="2"/>
      <c r="F82" s="2"/>
      <c r="G82" s="2"/>
      <c r="H82" s="2"/>
      <c r="I82" s="2"/>
    </row>
    <row r="83" spans="1:9" ht="11.25" customHeight="1" x14ac:dyDescent="0.55000000000000004">
      <c r="A83" s="2"/>
      <c r="B83" s="2"/>
      <c r="C83" s="2"/>
      <c r="D83" s="2"/>
      <c r="E83" s="2"/>
      <c r="F83" s="2"/>
      <c r="G83" s="2"/>
      <c r="H83" s="2"/>
      <c r="I83" s="2"/>
    </row>
    <row r="84" spans="1:9" ht="19.7" customHeight="1" x14ac:dyDescent="0.55000000000000004">
      <c r="A84" s="145" t="s">
        <v>42</v>
      </c>
      <c r="B84" s="117" t="s">
        <v>43</v>
      </c>
      <c r="C84" s="147" t="s">
        <v>57</v>
      </c>
      <c r="D84" s="147" t="s">
        <v>45</v>
      </c>
      <c r="E84" s="118" t="s">
        <v>46</v>
      </c>
      <c r="F84" s="147" t="s">
        <v>48</v>
      </c>
      <c r="G84" s="147" t="s">
        <v>49</v>
      </c>
      <c r="H84" s="147" t="s">
        <v>58</v>
      </c>
      <c r="I84" s="150"/>
    </row>
    <row r="85" spans="1:9" ht="19.7" customHeight="1" x14ac:dyDescent="0.55000000000000004">
      <c r="A85" s="146"/>
      <c r="B85" s="116" t="s">
        <v>50</v>
      </c>
      <c r="C85" s="148"/>
      <c r="D85" s="148"/>
      <c r="E85" s="116" t="s">
        <v>52</v>
      </c>
      <c r="F85" s="148"/>
      <c r="G85" s="148"/>
      <c r="H85" s="148"/>
      <c r="I85" s="151"/>
    </row>
    <row r="86" spans="1:9" ht="19.7" customHeight="1" thickBot="1" x14ac:dyDescent="0.6">
      <c r="A86" s="154"/>
      <c r="B86" s="115" t="s">
        <v>53</v>
      </c>
      <c r="C86" s="115" t="s">
        <v>53</v>
      </c>
      <c r="D86" s="155"/>
      <c r="E86" s="19" t="s">
        <v>54</v>
      </c>
      <c r="F86" s="155"/>
      <c r="G86" s="155"/>
      <c r="H86" s="156" t="s">
        <v>55</v>
      </c>
      <c r="I86" s="157"/>
    </row>
    <row r="87" spans="1:9" ht="21.2" customHeight="1" x14ac:dyDescent="0.55000000000000004">
      <c r="A87" s="119">
        <v>1</v>
      </c>
      <c r="B87" s="20">
        <f>B53</f>
        <v>5.0599999999999996</v>
      </c>
      <c r="C87" s="41">
        <f>$G$21</f>
        <v>0</v>
      </c>
      <c r="D87" s="41">
        <f>B87-C87</f>
        <v>5.0599999999999996</v>
      </c>
      <c r="E87" s="20">
        <f>F53</f>
        <v>0.2</v>
      </c>
      <c r="F87" s="42">
        <f>D87/E87</f>
        <v>25.299999999999997</v>
      </c>
      <c r="G87" s="43">
        <f>(0.0054*F87)+0.3237</f>
        <v>0.46031999999999995</v>
      </c>
      <c r="H87" s="158">
        <f>G87*($G$16*$G$17)*E87*(2*9.81*D87)^0.5</f>
        <v>7.3384541838035</v>
      </c>
      <c r="I87" s="159"/>
    </row>
    <row r="88" spans="1:9" ht="21.2" customHeight="1" x14ac:dyDescent="0.55000000000000004">
      <c r="A88" s="120">
        <v>2</v>
      </c>
      <c r="B88" s="25">
        <f>B54</f>
        <v>5.05</v>
      </c>
      <c r="C88" s="44">
        <f>$G$21</f>
        <v>0</v>
      </c>
      <c r="D88" s="44">
        <f>B88-C88</f>
        <v>5.05</v>
      </c>
      <c r="E88" s="28">
        <f>F54</f>
        <v>0.4</v>
      </c>
      <c r="F88" s="45">
        <f>D88/E88</f>
        <v>12.624999999999998</v>
      </c>
      <c r="G88" s="45">
        <f t="shared" ref="G88:G94" si="6">(0.0054*F88)+0.3237</f>
        <v>0.39187499999999997</v>
      </c>
      <c r="H88" s="152">
        <f>G88*($G$16*$G$17)*E88*(2*9.81*D88)^0.5</f>
        <v>12.48224570323786</v>
      </c>
      <c r="I88" s="153"/>
    </row>
    <row r="89" spans="1:9" ht="21.2" customHeight="1" x14ac:dyDescent="0.55000000000000004">
      <c r="A89" s="120">
        <v>3</v>
      </c>
      <c r="B89" s="25">
        <f>B55</f>
        <v>5.05</v>
      </c>
      <c r="C89" s="44">
        <f>$G$21</f>
        <v>0</v>
      </c>
      <c r="D89" s="44">
        <f>B89-C89</f>
        <v>5.05</v>
      </c>
      <c r="E89" s="25">
        <f>F55</f>
        <v>0.6</v>
      </c>
      <c r="F89" s="45">
        <f>D89/E89</f>
        <v>8.4166666666666661</v>
      </c>
      <c r="G89" s="45">
        <f t="shared" si="6"/>
        <v>0.36914999999999998</v>
      </c>
      <c r="H89" s="152">
        <f>G89*($G$16*$G$17)*E89*(2*9.81*D89)^0.5</f>
        <v>17.63759234966605</v>
      </c>
      <c r="I89" s="153"/>
    </row>
    <row r="90" spans="1:9" ht="21.2" customHeight="1" x14ac:dyDescent="0.55000000000000004">
      <c r="A90" s="120">
        <v>4</v>
      </c>
      <c r="B90" s="25">
        <f>B56</f>
        <v>5.08</v>
      </c>
      <c r="C90" s="44">
        <f>$G$21</f>
        <v>0</v>
      </c>
      <c r="D90" s="44">
        <f>B90-C90</f>
        <v>5.08</v>
      </c>
      <c r="E90" s="34">
        <f>F56</f>
        <v>0.7</v>
      </c>
      <c r="F90" s="45">
        <f t="shared" ref="F90:F94" si="7">D90/E90</f>
        <v>7.257142857142858</v>
      </c>
      <c r="G90" s="45">
        <f t="shared" si="6"/>
        <v>0.36288857142857145</v>
      </c>
      <c r="H90" s="152">
        <f>G90*($G$16*$G$17)*E90*(2*9.81*D90)^0.5</f>
        <v>20.28816067647681</v>
      </c>
      <c r="I90" s="153"/>
    </row>
    <row r="91" spans="1:9" ht="21.2" customHeight="1" x14ac:dyDescent="0.55000000000000004">
      <c r="A91" s="120">
        <v>5</v>
      </c>
      <c r="B91" s="25">
        <f t="shared" ref="B91:B94" si="8">B57</f>
        <v>5.0599999999999996</v>
      </c>
      <c r="C91" s="44">
        <f t="shared" ref="C91:C94" si="9">$G$21</f>
        <v>0</v>
      </c>
      <c r="D91" s="44">
        <f t="shared" ref="D91:D94" si="10">B91-C91</f>
        <v>5.0599999999999996</v>
      </c>
      <c r="E91" s="34">
        <f t="shared" ref="E91:E94" si="11">F57</f>
        <v>1</v>
      </c>
      <c r="F91" s="45">
        <f t="shared" si="7"/>
        <v>5.0599999999999996</v>
      </c>
      <c r="G91" s="45">
        <f t="shared" si="6"/>
        <v>0.351024</v>
      </c>
      <c r="H91" s="152">
        <f t="shared" ref="H91:H94" si="12">G91*($G$16*$G$17)*E91*(2*9.81*D91)^0.5</f>
        <v>27.980247886420752</v>
      </c>
      <c r="I91" s="153"/>
    </row>
    <row r="92" spans="1:9" ht="21.2" customHeight="1" x14ac:dyDescent="0.55000000000000004">
      <c r="A92" s="120">
        <v>6</v>
      </c>
      <c r="B92" s="25">
        <f t="shared" si="8"/>
        <v>5.05</v>
      </c>
      <c r="C92" s="44">
        <f t="shared" si="9"/>
        <v>0</v>
      </c>
      <c r="D92" s="44">
        <f t="shared" si="10"/>
        <v>5.05</v>
      </c>
      <c r="E92" s="34">
        <f t="shared" si="11"/>
        <v>1.2</v>
      </c>
      <c r="F92" s="45">
        <f t="shared" si="7"/>
        <v>4.208333333333333</v>
      </c>
      <c r="G92" s="45">
        <f t="shared" si="6"/>
        <v>0.34642499999999998</v>
      </c>
      <c r="H92" s="152">
        <f t="shared" si="12"/>
        <v>33.103632288950621</v>
      </c>
      <c r="I92" s="153"/>
    </row>
    <row r="93" spans="1:9" ht="21.2" customHeight="1" x14ac:dyDescent="0.55000000000000004">
      <c r="A93" s="120">
        <v>7</v>
      </c>
      <c r="B93" s="25">
        <f t="shared" si="8"/>
        <v>5.03</v>
      </c>
      <c r="C93" s="44">
        <f t="shared" si="9"/>
        <v>0</v>
      </c>
      <c r="D93" s="44">
        <f t="shared" si="10"/>
        <v>5.03</v>
      </c>
      <c r="E93" s="34">
        <f t="shared" si="11"/>
        <v>1.4</v>
      </c>
      <c r="F93" s="45">
        <f t="shared" si="7"/>
        <v>3.5928571428571434</v>
      </c>
      <c r="G93" s="45">
        <f t="shared" si="6"/>
        <v>0.34310142857142856</v>
      </c>
      <c r="H93" s="152">
        <f t="shared" si="12"/>
        <v>38.174560261338783</v>
      </c>
      <c r="I93" s="153"/>
    </row>
    <row r="94" spans="1:9" ht="21.2" customHeight="1" x14ac:dyDescent="0.55000000000000004">
      <c r="A94" s="120">
        <v>8</v>
      </c>
      <c r="B94" s="25">
        <f t="shared" si="8"/>
        <v>4.9800000000000004</v>
      </c>
      <c r="C94" s="44">
        <f t="shared" si="9"/>
        <v>0</v>
      </c>
      <c r="D94" s="44">
        <f t="shared" si="10"/>
        <v>4.9800000000000004</v>
      </c>
      <c r="E94" s="34">
        <f t="shared" si="11"/>
        <v>2</v>
      </c>
      <c r="F94" s="45">
        <f t="shared" si="7"/>
        <v>2.4900000000000002</v>
      </c>
      <c r="G94" s="46">
        <f t="shared" si="6"/>
        <v>0.337146</v>
      </c>
      <c r="H94" s="152">
        <f t="shared" si="12"/>
        <v>53.321476530627265</v>
      </c>
      <c r="I94" s="153"/>
    </row>
    <row r="95" spans="1:9" ht="21.2" customHeight="1" x14ac:dyDescent="0.55000000000000004">
      <c r="A95" s="121"/>
      <c r="B95" s="47"/>
      <c r="C95" s="44"/>
      <c r="D95" s="44"/>
      <c r="E95" s="36"/>
      <c r="F95" s="45"/>
      <c r="G95" s="45"/>
      <c r="H95" s="152"/>
      <c r="I95" s="153"/>
    </row>
    <row r="96" spans="1:9" ht="21.2" customHeight="1" x14ac:dyDescent="0.55000000000000004">
      <c r="A96" s="121"/>
      <c r="B96" s="47"/>
      <c r="C96" s="44"/>
      <c r="D96" s="44"/>
      <c r="E96" s="36"/>
      <c r="F96" s="45"/>
      <c r="G96" s="45"/>
      <c r="H96" s="152"/>
      <c r="I96" s="153"/>
    </row>
    <row r="97" spans="1:9" ht="21.2" customHeight="1" x14ac:dyDescent="0.55000000000000004">
      <c r="A97" s="121"/>
      <c r="B97" s="47"/>
      <c r="C97" s="44"/>
      <c r="D97" s="44"/>
      <c r="E97" s="36"/>
      <c r="F97" s="45"/>
      <c r="G97" s="45"/>
      <c r="H97" s="152"/>
      <c r="I97" s="153"/>
    </row>
    <row r="98" spans="1:9" ht="21.2" customHeight="1" x14ac:dyDescent="0.55000000000000004">
      <c r="A98" s="121"/>
      <c r="B98" s="47"/>
      <c r="C98" s="44"/>
      <c r="D98" s="44"/>
      <c r="E98" s="39"/>
      <c r="F98" s="48"/>
      <c r="G98" s="45"/>
      <c r="H98" s="152"/>
      <c r="I98" s="153"/>
    </row>
    <row r="99" spans="1:9" ht="21.2" customHeight="1" x14ac:dyDescent="0.55000000000000004">
      <c r="A99" s="121"/>
      <c r="B99" s="47"/>
      <c r="C99" s="44"/>
      <c r="D99" s="44"/>
      <c r="E99" s="36"/>
      <c r="F99" s="45"/>
      <c r="G99" s="45"/>
      <c r="H99" s="152"/>
      <c r="I99" s="153"/>
    </row>
    <row r="100" spans="1:9" ht="21.2" customHeight="1" x14ac:dyDescent="0.55000000000000004">
      <c r="A100" s="121"/>
      <c r="B100" s="47"/>
      <c r="C100" s="49"/>
      <c r="D100" s="44"/>
      <c r="E100" s="39"/>
      <c r="F100" s="48"/>
      <c r="G100" s="45"/>
      <c r="H100" s="152"/>
      <c r="I100" s="153"/>
    </row>
    <row r="101" spans="1:9" ht="21.2" customHeight="1" x14ac:dyDescent="0.55000000000000004">
      <c r="A101" s="122"/>
      <c r="B101" s="123"/>
      <c r="C101" s="124"/>
      <c r="D101" s="124"/>
      <c r="E101" s="125"/>
      <c r="F101" s="126"/>
      <c r="G101" s="126"/>
      <c r="H101" s="160"/>
      <c r="I101" s="161"/>
    </row>
    <row r="102" spans="1:9" ht="21.2" customHeight="1" x14ac:dyDescent="0.55000000000000004">
      <c r="A102" s="50" t="s">
        <v>59</v>
      </c>
      <c r="B102" s="2"/>
      <c r="C102" s="2"/>
      <c r="D102" s="2"/>
      <c r="E102" s="2"/>
      <c r="F102" s="2"/>
      <c r="G102" s="2"/>
      <c r="H102" s="2"/>
      <c r="I102" s="2"/>
    </row>
    <row r="103" spans="1:9" ht="21.2" customHeight="1" x14ac:dyDescent="0.55000000000000004">
      <c r="A103" s="2"/>
      <c r="B103" s="50" t="s">
        <v>60</v>
      </c>
      <c r="C103" s="2"/>
      <c r="D103" s="2"/>
      <c r="E103" s="2"/>
      <c r="F103" s="2"/>
      <c r="G103" s="2"/>
      <c r="H103" s="2"/>
      <c r="I103" s="2"/>
    </row>
  </sheetData>
  <mergeCells count="34">
    <mergeCell ref="H99:I99"/>
    <mergeCell ref="H100:I100"/>
    <mergeCell ref="H101:I101"/>
    <mergeCell ref="H93:I93"/>
    <mergeCell ref="H94:I94"/>
    <mergeCell ref="H95:I95"/>
    <mergeCell ref="H96:I96"/>
    <mergeCell ref="H97:I97"/>
    <mergeCell ref="H98:I98"/>
    <mergeCell ref="H92:I92"/>
    <mergeCell ref="A84:A86"/>
    <mergeCell ref="C84:C85"/>
    <mergeCell ref="D84:D86"/>
    <mergeCell ref="F84:F86"/>
    <mergeCell ref="G84:G86"/>
    <mergeCell ref="H84:I85"/>
    <mergeCell ref="H86:I86"/>
    <mergeCell ref="H87:I87"/>
    <mergeCell ref="H88:I88"/>
    <mergeCell ref="H89:I89"/>
    <mergeCell ref="H90:I90"/>
    <mergeCell ref="H91:I91"/>
    <mergeCell ref="A70:I81"/>
    <mergeCell ref="B1:I1"/>
    <mergeCell ref="B2:I2"/>
    <mergeCell ref="B3:I3"/>
    <mergeCell ref="D11:E11"/>
    <mergeCell ref="F11:G11"/>
    <mergeCell ref="A26:I35"/>
    <mergeCell ref="A50:A51"/>
    <mergeCell ref="D50:D51"/>
    <mergeCell ref="G50:G51"/>
    <mergeCell ref="H50:H51"/>
    <mergeCell ref="I50:I51"/>
  </mergeCells>
  <printOptions horizontalCentered="1"/>
  <pageMargins left="0.78740157480314965" right="0.39370078740157483" top="0.59055118110236227" bottom="0.59055118110236227" header="0" footer="0"/>
  <pageSetup paperSize="9" orientation="portrait" r:id="rId1"/>
  <rowBreaks count="2" manualBreakCount="2">
    <brk id="35" max="8" man="1"/>
    <brk id="67" max="8" man="1"/>
  </rowBreaks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28575</xdr:colOff>
                <xdr:row>38</xdr:row>
                <xdr:rowOff>295275</xdr:rowOff>
              </from>
              <to>
                <xdr:col>3</xdr:col>
                <xdr:colOff>485775</xdr:colOff>
                <xdr:row>40</xdr:row>
                <xdr:rowOff>114300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4</xdr:col>
                <xdr:colOff>152400</xdr:colOff>
                <xdr:row>49</xdr:row>
                <xdr:rowOff>133350</xdr:rowOff>
              </from>
              <to>
                <xdr:col>4</xdr:col>
                <xdr:colOff>619125</xdr:colOff>
                <xdr:row>50</xdr:row>
                <xdr:rowOff>180975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N103"/>
  <sheetViews>
    <sheetView topLeftCell="A31" zoomScaleNormal="100" workbookViewId="0">
      <selection activeCell="O76" sqref="O76"/>
    </sheetView>
  </sheetViews>
  <sheetFormatPr defaultRowHeight="24" x14ac:dyDescent="0.5500000000000000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 x14ac:dyDescent="0.55000000000000004">
      <c r="B1" s="141" t="s">
        <v>0</v>
      </c>
      <c r="C1" s="141"/>
      <c r="D1" s="141"/>
      <c r="E1" s="141"/>
      <c r="F1" s="141"/>
      <c r="G1" s="141"/>
      <c r="H1" s="141"/>
      <c r="I1" s="141"/>
      <c r="J1" s="141"/>
    </row>
    <row r="2" spans="1:10" ht="22.5" customHeight="1" x14ac:dyDescent="0.55000000000000004">
      <c r="B2" s="172" t="s">
        <v>1</v>
      </c>
      <c r="C2" s="172"/>
      <c r="D2" s="172"/>
      <c r="E2" s="172"/>
      <c r="F2" s="172"/>
      <c r="G2" s="172"/>
      <c r="H2" s="172"/>
      <c r="I2" s="172"/>
      <c r="J2" s="172"/>
    </row>
    <row r="3" spans="1:10" ht="21" customHeight="1" x14ac:dyDescent="0.55000000000000004">
      <c r="B3" s="173" t="s">
        <v>25</v>
      </c>
      <c r="C3" s="173"/>
      <c r="D3" s="173"/>
      <c r="E3" s="173"/>
      <c r="F3" s="173"/>
      <c r="G3" s="173"/>
      <c r="H3" s="173"/>
      <c r="I3" s="173"/>
      <c r="J3" s="173"/>
    </row>
    <row r="4" spans="1:10" ht="18" customHeight="1" x14ac:dyDescent="0.55000000000000004"/>
    <row r="5" spans="1:10" x14ac:dyDescent="0.55000000000000004">
      <c r="A5" s="78">
        <v>1</v>
      </c>
      <c r="B5" s="77" t="s">
        <v>2</v>
      </c>
    </row>
    <row r="6" spans="1:10" ht="21.2" customHeight="1" x14ac:dyDescent="0.55000000000000004">
      <c r="B6" s="77" t="s">
        <v>26</v>
      </c>
    </row>
    <row r="7" spans="1:10" ht="21.2" customHeight="1" x14ac:dyDescent="0.55000000000000004">
      <c r="B7" s="77" t="s">
        <v>3</v>
      </c>
      <c r="D7" s="1" t="s">
        <v>61</v>
      </c>
      <c r="G7" s="77" t="s">
        <v>27</v>
      </c>
    </row>
    <row r="8" spans="1:10" ht="21.2" customHeight="1" x14ac:dyDescent="0.55000000000000004">
      <c r="B8" s="77" t="s">
        <v>4</v>
      </c>
      <c r="D8" s="1" t="s">
        <v>62</v>
      </c>
      <c r="G8" s="77"/>
    </row>
    <row r="9" spans="1:10" ht="21.2" customHeight="1" x14ac:dyDescent="0.55000000000000004">
      <c r="B9" s="77" t="s">
        <v>5</v>
      </c>
      <c r="D9" s="1" t="s">
        <v>63</v>
      </c>
      <c r="G9" s="77" t="s">
        <v>6</v>
      </c>
    </row>
    <row r="10" spans="1:10" ht="21.2" customHeight="1" x14ac:dyDescent="0.55000000000000004">
      <c r="B10" s="77" t="s">
        <v>7</v>
      </c>
      <c r="D10" s="106" t="s">
        <v>64</v>
      </c>
      <c r="G10" s="77" t="s">
        <v>8</v>
      </c>
      <c r="H10" s="1" t="s">
        <v>65</v>
      </c>
    </row>
    <row r="11" spans="1:10" ht="21.2" customHeight="1" x14ac:dyDescent="0.55000000000000004">
      <c r="B11" s="77" t="s">
        <v>85</v>
      </c>
      <c r="D11" s="1" t="s">
        <v>66</v>
      </c>
      <c r="F11" s="1" t="s">
        <v>84</v>
      </c>
    </row>
    <row r="12" spans="1:10" ht="21.2" customHeight="1" x14ac:dyDescent="0.55000000000000004">
      <c r="B12" s="77" t="s">
        <v>10</v>
      </c>
      <c r="D12" s="1" t="s">
        <v>11</v>
      </c>
      <c r="F12" s="1" t="s">
        <v>12</v>
      </c>
    </row>
    <row r="13" spans="1:10" ht="14.1" customHeight="1" x14ac:dyDescent="0.55000000000000004">
      <c r="B13" s="77"/>
    </row>
    <row r="14" spans="1:10" ht="21.2" customHeight="1" x14ac:dyDescent="0.55000000000000004">
      <c r="B14" s="77" t="s">
        <v>28</v>
      </c>
    </row>
    <row r="15" spans="1:10" ht="21.2" customHeight="1" x14ac:dyDescent="0.55000000000000004">
      <c r="B15" s="77" t="s">
        <v>13</v>
      </c>
    </row>
    <row r="16" spans="1:10" ht="21.2" customHeight="1" x14ac:dyDescent="0.55000000000000004">
      <c r="B16" s="77" t="s">
        <v>29</v>
      </c>
      <c r="H16" s="99">
        <v>2</v>
      </c>
      <c r="I16" s="1" t="s">
        <v>14</v>
      </c>
    </row>
    <row r="17" spans="1:10" ht="21.2" customHeight="1" x14ac:dyDescent="0.55000000000000004">
      <c r="B17" s="77"/>
      <c r="D17" s="1" t="s">
        <v>15</v>
      </c>
      <c r="E17" s="105" t="s">
        <v>83</v>
      </c>
      <c r="G17" s="104"/>
      <c r="H17" s="64">
        <v>4</v>
      </c>
      <c r="I17" s="1" t="s">
        <v>17</v>
      </c>
    </row>
    <row r="18" spans="1:10" ht="21.2" customHeight="1" x14ac:dyDescent="0.55000000000000004">
      <c r="B18" s="77"/>
      <c r="E18" s="15" t="s">
        <v>18</v>
      </c>
      <c r="G18" s="51"/>
      <c r="H18" s="101">
        <v>2.5</v>
      </c>
      <c r="I18" s="1" t="s">
        <v>17</v>
      </c>
    </row>
    <row r="19" spans="1:10" ht="21.2" customHeight="1" x14ac:dyDescent="0.55000000000000004">
      <c r="B19" s="77" t="s">
        <v>19</v>
      </c>
      <c r="H19" s="101" t="s">
        <v>30</v>
      </c>
      <c r="I19" s="1" t="s">
        <v>31</v>
      </c>
    </row>
    <row r="20" spans="1:10" ht="21.2" customHeight="1" x14ac:dyDescent="0.55000000000000004">
      <c r="B20" s="77" t="s">
        <v>20</v>
      </c>
      <c r="H20" s="101" t="s">
        <v>30</v>
      </c>
      <c r="I20" s="1" t="s">
        <v>31</v>
      </c>
    </row>
    <row r="21" spans="1:10" ht="21.2" customHeight="1" x14ac:dyDescent="0.55000000000000004">
      <c r="B21" s="103" t="s">
        <v>21</v>
      </c>
      <c r="H21" s="102">
        <v>178.3</v>
      </c>
      <c r="I21" s="1" t="s">
        <v>82</v>
      </c>
    </row>
    <row r="22" spans="1:10" ht="21.2" customHeight="1" x14ac:dyDescent="0.55000000000000004">
      <c r="B22" s="77" t="s">
        <v>22</v>
      </c>
      <c r="H22" s="101">
        <v>30</v>
      </c>
      <c r="I22" s="100" t="s">
        <v>23</v>
      </c>
    </row>
    <row r="23" spans="1:10" ht="21.2" customHeight="1" x14ac:dyDescent="0.55000000000000004">
      <c r="B23" s="77" t="s">
        <v>24</v>
      </c>
      <c r="H23" s="99" t="s">
        <v>30</v>
      </c>
      <c r="I23" s="1" t="s">
        <v>17</v>
      </c>
    </row>
    <row r="24" spans="1:10" ht="14.1" customHeight="1" x14ac:dyDescent="0.55000000000000004">
      <c r="B24" s="77"/>
      <c r="D24" s="98"/>
    </row>
    <row r="25" spans="1:10" ht="21.2" customHeight="1" x14ac:dyDescent="0.55000000000000004">
      <c r="B25" s="77" t="s">
        <v>32</v>
      </c>
    </row>
    <row r="26" spans="1:10" ht="21.2" customHeight="1" x14ac:dyDescent="0.55000000000000004">
      <c r="A26" s="174"/>
      <c r="B26" s="174"/>
      <c r="C26" s="174"/>
      <c r="D26" s="174"/>
      <c r="E26" s="174"/>
      <c r="F26" s="174"/>
      <c r="G26" s="174"/>
      <c r="H26" s="174"/>
      <c r="I26" s="174"/>
      <c r="J26" s="174"/>
    </row>
    <row r="27" spans="1:10" ht="21.2" customHeight="1" x14ac:dyDescent="0.55000000000000004">
      <c r="A27" s="174"/>
      <c r="B27" s="174"/>
      <c r="C27" s="174"/>
      <c r="D27" s="174"/>
      <c r="E27" s="174"/>
      <c r="F27" s="174"/>
      <c r="G27" s="174"/>
      <c r="H27" s="174"/>
      <c r="I27" s="174"/>
      <c r="J27" s="174"/>
    </row>
    <row r="28" spans="1:10" ht="21.2" customHeight="1" x14ac:dyDescent="0.55000000000000004">
      <c r="A28" s="174"/>
      <c r="B28" s="174"/>
      <c r="C28" s="174"/>
      <c r="D28" s="174"/>
      <c r="E28" s="174"/>
      <c r="F28" s="174"/>
      <c r="G28" s="174"/>
      <c r="H28" s="174"/>
      <c r="I28" s="174"/>
      <c r="J28" s="174"/>
    </row>
    <row r="29" spans="1:10" ht="21.2" customHeight="1" x14ac:dyDescent="0.55000000000000004">
      <c r="A29" s="174"/>
      <c r="B29" s="174"/>
      <c r="C29" s="174"/>
      <c r="D29" s="174"/>
      <c r="E29" s="174"/>
      <c r="F29" s="174"/>
      <c r="G29" s="174"/>
      <c r="H29" s="174"/>
      <c r="I29" s="174"/>
      <c r="J29" s="174"/>
    </row>
    <row r="30" spans="1:10" ht="21.2" customHeight="1" x14ac:dyDescent="0.55000000000000004">
      <c r="A30" s="174"/>
      <c r="B30" s="174"/>
      <c r="C30" s="174"/>
      <c r="D30" s="174"/>
      <c r="E30" s="174"/>
      <c r="F30" s="174"/>
      <c r="G30" s="174"/>
      <c r="H30" s="174"/>
      <c r="I30" s="174"/>
      <c r="J30" s="174"/>
    </row>
    <row r="31" spans="1:10" ht="21.2" customHeight="1" x14ac:dyDescent="0.55000000000000004">
      <c r="A31" s="174"/>
      <c r="B31" s="174"/>
      <c r="C31" s="174"/>
      <c r="D31" s="174"/>
      <c r="E31" s="174"/>
      <c r="F31" s="174"/>
      <c r="G31" s="174"/>
      <c r="H31" s="174"/>
      <c r="I31" s="174"/>
      <c r="J31" s="174"/>
    </row>
    <row r="32" spans="1:10" ht="21.2" customHeight="1" x14ac:dyDescent="0.55000000000000004">
      <c r="A32" s="174"/>
      <c r="B32" s="174"/>
      <c r="C32" s="174"/>
      <c r="D32" s="174"/>
      <c r="E32" s="174"/>
      <c r="F32" s="174"/>
      <c r="G32" s="174"/>
      <c r="H32" s="174"/>
      <c r="I32" s="174"/>
      <c r="J32" s="174"/>
    </row>
    <row r="33" spans="1:10" ht="21.2" customHeight="1" x14ac:dyDescent="0.55000000000000004">
      <c r="A33" s="174"/>
      <c r="B33" s="174"/>
      <c r="C33" s="174"/>
      <c r="D33" s="174"/>
      <c r="E33" s="174"/>
      <c r="F33" s="174"/>
      <c r="G33" s="174"/>
      <c r="H33" s="174"/>
      <c r="I33" s="174"/>
      <c r="J33" s="174"/>
    </row>
    <row r="34" spans="1:10" ht="21.2" customHeight="1" x14ac:dyDescent="0.55000000000000004">
      <c r="A34" s="174"/>
      <c r="B34" s="174"/>
      <c r="C34" s="174"/>
      <c r="D34" s="174"/>
      <c r="E34" s="174"/>
      <c r="F34" s="174"/>
      <c r="G34" s="174"/>
      <c r="H34" s="174"/>
      <c r="I34" s="174"/>
      <c r="J34" s="174"/>
    </row>
    <row r="35" spans="1:10" ht="29.25" customHeight="1" x14ac:dyDescent="0.55000000000000004">
      <c r="A35" s="174"/>
      <c r="B35" s="174"/>
      <c r="C35" s="174"/>
      <c r="D35" s="174"/>
      <c r="E35" s="174"/>
      <c r="F35" s="174"/>
      <c r="G35" s="174"/>
      <c r="H35" s="174"/>
      <c r="I35" s="174"/>
      <c r="J35" s="174"/>
    </row>
    <row r="36" spans="1:10" x14ac:dyDescent="0.55000000000000004">
      <c r="A36" s="78">
        <v>2</v>
      </c>
      <c r="B36" s="77" t="s">
        <v>33</v>
      </c>
    </row>
    <row r="37" spans="1:10" ht="24.75" x14ac:dyDescent="0.55000000000000004">
      <c r="B37" s="1" t="s">
        <v>81</v>
      </c>
    </row>
    <row r="38" spans="1:10" ht="24.75" x14ac:dyDescent="0.55000000000000004">
      <c r="B38" s="1" t="s">
        <v>80</v>
      </c>
    </row>
    <row r="39" spans="1:10" x14ac:dyDescent="0.55000000000000004">
      <c r="B39" s="1" t="s">
        <v>34</v>
      </c>
    </row>
    <row r="40" spans="1:10" ht="14.1" customHeight="1" x14ac:dyDescent="0.55000000000000004"/>
    <row r="41" spans="1:10" ht="14.1" customHeight="1" x14ac:dyDescent="0.55000000000000004"/>
    <row r="42" spans="1:10" ht="21.2" customHeight="1" x14ac:dyDescent="0.55000000000000004">
      <c r="B42" s="1" t="s">
        <v>35</v>
      </c>
      <c r="C42" s="1" t="s">
        <v>36</v>
      </c>
    </row>
    <row r="43" spans="1:10" ht="21.2" customHeight="1" x14ac:dyDescent="0.55000000000000004">
      <c r="C43" s="1" t="s">
        <v>79</v>
      </c>
    </row>
    <row r="44" spans="1:10" ht="21.2" customHeight="1" x14ac:dyDescent="0.55000000000000004">
      <c r="C44" s="1" t="s">
        <v>38</v>
      </c>
    </row>
    <row r="45" spans="1:10" ht="21.2" customHeight="1" x14ac:dyDescent="0.55000000000000004">
      <c r="C45" s="1" t="s">
        <v>78</v>
      </c>
    </row>
    <row r="46" spans="1:10" ht="21.2" customHeight="1" x14ac:dyDescent="0.55000000000000004">
      <c r="C46" s="1" t="s">
        <v>77</v>
      </c>
    </row>
    <row r="47" spans="1:10" ht="21.2" customHeight="1" x14ac:dyDescent="0.55000000000000004">
      <c r="C47" s="1" t="s">
        <v>41</v>
      </c>
    </row>
    <row r="48" spans="1:10" ht="21.2" customHeight="1" x14ac:dyDescent="0.55000000000000004">
      <c r="C48" s="1" t="s">
        <v>39</v>
      </c>
    </row>
    <row r="49" spans="1:14" ht="11.25" customHeight="1" thickBot="1" x14ac:dyDescent="0.6"/>
    <row r="50" spans="1:14" ht="19.7" customHeight="1" x14ac:dyDescent="0.55000000000000004">
      <c r="A50" s="164" t="s">
        <v>42</v>
      </c>
      <c r="B50" s="76" t="s">
        <v>43</v>
      </c>
      <c r="C50" s="76" t="s">
        <v>43</v>
      </c>
      <c r="D50" s="164" t="s">
        <v>71</v>
      </c>
      <c r="E50" s="76"/>
      <c r="F50" s="164" t="s">
        <v>72</v>
      </c>
      <c r="G50" s="97" t="s">
        <v>46</v>
      </c>
      <c r="H50" s="164" t="s">
        <v>47</v>
      </c>
      <c r="I50" s="164" t="s">
        <v>76</v>
      </c>
      <c r="J50" s="164" t="s">
        <v>75</v>
      </c>
    </row>
    <row r="51" spans="1:14" ht="19.7" customHeight="1" x14ac:dyDescent="0.55000000000000004">
      <c r="A51" s="165"/>
      <c r="B51" s="74" t="s">
        <v>50</v>
      </c>
      <c r="C51" s="74" t="s">
        <v>68</v>
      </c>
      <c r="D51" s="165"/>
      <c r="E51" s="96"/>
      <c r="F51" s="165"/>
      <c r="G51" s="74" t="s">
        <v>52</v>
      </c>
      <c r="H51" s="175"/>
      <c r="I51" s="165"/>
      <c r="J51" s="165"/>
    </row>
    <row r="52" spans="1:14" ht="19.7" customHeight="1" thickBot="1" x14ac:dyDescent="0.6">
      <c r="A52" s="95"/>
      <c r="B52" s="73" t="s">
        <v>53</v>
      </c>
      <c r="C52" s="72" t="s">
        <v>53</v>
      </c>
      <c r="D52" s="95"/>
      <c r="E52" s="95"/>
      <c r="F52" s="95"/>
      <c r="G52" s="72" t="s">
        <v>54</v>
      </c>
      <c r="H52" s="72" t="s">
        <v>55</v>
      </c>
      <c r="I52" s="96"/>
      <c r="J52" s="95"/>
      <c r="M52" s="1" t="s">
        <v>74</v>
      </c>
      <c r="N52" s="1" t="s">
        <v>73</v>
      </c>
    </row>
    <row r="53" spans="1:14" x14ac:dyDescent="0.55000000000000004">
      <c r="A53" s="71">
        <v>1</v>
      </c>
      <c r="B53" s="66">
        <f t="shared" ref="B53:C60" si="0">+$H$21+M53</f>
        <v>183.36</v>
      </c>
      <c r="C53" s="70">
        <f t="shared" si="0"/>
        <v>179.3</v>
      </c>
      <c r="D53" s="94">
        <f t="shared" ref="D53:D60" si="1">B53-C53</f>
        <v>4.0600000000000023</v>
      </c>
      <c r="E53" s="93">
        <f t="shared" ref="E53:E60" si="2">SQRT(2*9.81*D53)</f>
        <v>8.9250882348579648</v>
      </c>
      <c r="F53" s="93">
        <f t="shared" ref="F53:F60" si="3">C53-$H$21</f>
        <v>1</v>
      </c>
      <c r="G53" s="54">
        <v>0.2</v>
      </c>
      <c r="H53" s="92">
        <v>7.3289999999999997</v>
      </c>
      <c r="I53" s="91">
        <f t="shared" ref="I53:I60" si="4">F53/G53</f>
        <v>5</v>
      </c>
      <c r="J53" s="91">
        <f t="shared" ref="J53:J60" si="5">H53/(($H$16*$H$17)*F53*E53)</f>
        <v>0.10264604403819425</v>
      </c>
      <c r="L53" s="52">
        <v>240951</v>
      </c>
      <c r="M53" s="53">
        <v>5.0599999999999996</v>
      </c>
      <c r="N53" s="53">
        <v>1</v>
      </c>
    </row>
    <row r="54" spans="1:14" x14ac:dyDescent="0.55000000000000004">
      <c r="A54" s="68">
        <v>2</v>
      </c>
      <c r="B54" s="69">
        <f t="shared" si="0"/>
        <v>183.35000000000002</v>
      </c>
      <c r="C54" s="69">
        <f t="shared" si="0"/>
        <v>179.55</v>
      </c>
      <c r="D54" s="90">
        <f t="shared" si="1"/>
        <v>3.8000000000000114</v>
      </c>
      <c r="E54" s="89">
        <f t="shared" si="2"/>
        <v>8.6345816343352855</v>
      </c>
      <c r="F54" s="89">
        <f t="shared" si="3"/>
        <v>1.25</v>
      </c>
      <c r="G54" s="25">
        <v>0.4</v>
      </c>
      <c r="H54" s="32">
        <v>12.105</v>
      </c>
      <c r="I54" s="88">
        <f t="shared" si="4"/>
        <v>3.125</v>
      </c>
      <c r="J54" s="88">
        <f t="shared" si="5"/>
        <v>0.14019208471971181</v>
      </c>
      <c r="L54" s="52">
        <v>240951</v>
      </c>
      <c r="M54" s="53">
        <v>5.05</v>
      </c>
      <c r="N54" s="53">
        <v>1.25</v>
      </c>
    </row>
    <row r="55" spans="1:14" x14ac:dyDescent="0.55000000000000004">
      <c r="A55" s="68">
        <v>3</v>
      </c>
      <c r="B55" s="69">
        <f t="shared" si="0"/>
        <v>183.35000000000002</v>
      </c>
      <c r="C55" s="69">
        <f t="shared" si="0"/>
        <v>179.85000000000002</v>
      </c>
      <c r="D55" s="90">
        <f t="shared" si="1"/>
        <v>3.5</v>
      </c>
      <c r="E55" s="89">
        <f t="shared" si="2"/>
        <v>8.2867363901598807</v>
      </c>
      <c r="F55" s="89">
        <f t="shared" si="3"/>
        <v>1.5500000000000114</v>
      </c>
      <c r="G55" s="25">
        <v>0.6</v>
      </c>
      <c r="H55" s="32">
        <v>18.087</v>
      </c>
      <c r="I55" s="88">
        <f t="shared" si="4"/>
        <v>2.5833333333333526</v>
      </c>
      <c r="J55" s="88">
        <f t="shared" si="5"/>
        <v>0.17601972158666818</v>
      </c>
      <c r="L55" s="52">
        <v>240951</v>
      </c>
      <c r="M55" s="53">
        <v>5.05</v>
      </c>
      <c r="N55" s="53">
        <v>1.55</v>
      </c>
    </row>
    <row r="56" spans="1:14" x14ac:dyDescent="0.55000000000000004">
      <c r="A56" s="68">
        <v>4</v>
      </c>
      <c r="B56" s="69">
        <f t="shared" si="0"/>
        <v>183.38000000000002</v>
      </c>
      <c r="C56" s="69">
        <f t="shared" si="0"/>
        <v>179.9</v>
      </c>
      <c r="D56" s="90">
        <f t="shared" si="1"/>
        <v>3.4800000000000182</v>
      </c>
      <c r="E56" s="89">
        <f t="shared" si="2"/>
        <v>8.2630260800750452</v>
      </c>
      <c r="F56" s="89">
        <f t="shared" si="3"/>
        <v>1.5999999999999943</v>
      </c>
      <c r="G56" s="25">
        <v>0.7</v>
      </c>
      <c r="H56" s="32">
        <v>20.23</v>
      </c>
      <c r="I56" s="88">
        <f t="shared" si="4"/>
        <v>2.2857142857142776</v>
      </c>
      <c r="J56" s="88">
        <f t="shared" si="5"/>
        <v>0.19126996994612558</v>
      </c>
      <c r="L56" s="52">
        <v>240951</v>
      </c>
      <c r="M56" s="53">
        <v>5.08</v>
      </c>
      <c r="N56" s="53">
        <v>1.6</v>
      </c>
    </row>
    <row r="57" spans="1:14" x14ac:dyDescent="0.55000000000000004">
      <c r="A57" s="68">
        <v>5</v>
      </c>
      <c r="B57" s="69">
        <f t="shared" si="0"/>
        <v>183.36</v>
      </c>
      <c r="C57" s="69">
        <f t="shared" si="0"/>
        <v>180.08</v>
      </c>
      <c r="D57" s="90">
        <f t="shared" si="1"/>
        <v>3.2800000000000011</v>
      </c>
      <c r="E57" s="89">
        <f t="shared" si="2"/>
        <v>8.022069558411971</v>
      </c>
      <c r="F57" s="89">
        <f t="shared" si="3"/>
        <v>1.7800000000000011</v>
      </c>
      <c r="G57" s="37">
        <v>1</v>
      </c>
      <c r="H57" s="55">
        <v>29.123000000000001</v>
      </c>
      <c r="I57" s="88">
        <f t="shared" si="4"/>
        <v>1.7800000000000011</v>
      </c>
      <c r="J57" s="88">
        <f t="shared" si="5"/>
        <v>0.25494100736604369</v>
      </c>
      <c r="L57" s="52">
        <v>240951</v>
      </c>
      <c r="M57" s="53">
        <v>5.0599999999999996</v>
      </c>
      <c r="N57" s="53">
        <v>1.78</v>
      </c>
    </row>
    <row r="58" spans="1:14" x14ac:dyDescent="0.55000000000000004">
      <c r="A58" s="68">
        <v>6</v>
      </c>
      <c r="B58" s="69">
        <f t="shared" si="0"/>
        <v>183.35000000000002</v>
      </c>
      <c r="C58" s="69">
        <f t="shared" si="0"/>
        <v>180.27</v>
      </c>
      <c r="D58" s="90">
        <f t="shared" si="1"/>
        <v>3.0800000000000125</v>
      </c>
      <c r="E58" s="89">
        <f t="shared" si="2"/>
        <v>7.7736477923816594</v>
      </c>
      <c r="F58" s="89">
        <f t="shared" si="3"/>
        <v>1.9699999999999989</v>
      </c>
      <c r="G58" s="36">
        <v>1.2</v>
      </c>
      <c r="H58" s="38">
        <v>34.353999999999999</v>
      </c>
      <c r="I58" s="88">
        <f t="shared" si="4"/>
        <v>1.6416666666666657</v>
      </c>
      <c r="J58" s="88">
        <f t="shared" si="5"/>
        <v>0.28041176976935517</v>
      </c>
      <c r="L58" s="52">
        <v>240951</v>
      </c>
      <c r="M58" s="53">
        <v>5.05</v>
      </c>
      <c r="N58" s="53">
        <v>1.97</v>
      </c>
    </row>
    <row r="59" spans="1:14" x14ac:dyDescent="0.55000000000000004">
      <c r="A59" s="68">
        <v>7</v>
      </c>
      <c r="B59" s="69">
        <f t="shared" si="0"/>
        <v>183.33</v>
      </c>
      <c r="C59" s="69">
        <f t="shared" si="0"/>
        <v>180.4</v>
      </c>
      <c r="D59" s="90">
        <f t="shared" si="1"/>
        <v>2.9300000000000068</v>
      </c>
      <c r="E59" s="89">
        <f t="shared" si="2"/>
        <v>7.5819918227336629</v>
      </c>
      <c r="F59" s="89">
        <f t="shared" si="3"/>
        <v>2.0999999999999943</v>
      </c>
      <c r="G59" s="36">
        <v>1.4</v>
      </c>
      <c r="H59" s="38">
        <v>37.042999999999999</v>
      </c>
      <c r="I59" s="88">
        <f t="shared" si="4"/>
        <v>1.499999999999996</v>
      </c>
      <c r="J59" s="88">
        <f t="shared" si="5"/>
        <v>0.29081282699082334</v>
      </c>
      <c r="L59" s="52">
        <v>240951</v>
      </c>
      <c r="M59" s="53">
        <v>5.03</v>
      </c>
      <c r="N59" s="53">
        <v>2.1</v>
      </c>
    </row>
    <row r="60" spans="1:14" x14ac:dyDescent="0.55000000000000004">
      <c r="A60" s="68">
        <v>8</v>
      </c>
      <c r="B60" s="69">
        <f t="shared" si="0"/>
        <v>183.28</v>
      </c>
      <c r="C60" s="69">
        <f t="shared" si="0"/>
        <v>180.55</v>
      </c>
      <c r="D60" s="90">
        <f t="shared" si="1"/>
        <v>2.7299999999999898</v>
      </c>
      <c r="E60" s="89">
        <f t="shared" si="2"/>
        <v>7.3186474160188784</v>
      </c>
      <c r="F60" s="89">
        <f t="shared" si="3"/>
        <v>2.25</v>
      </c>
      <c r="G60" s="36">
        <v>2</v>
      </c>
      <c r="H60" s="38">
        <v>50.752000000000002</v>
      </c>
      <c r="I60" s="88">
        <f t="shared" si="4"/>
        <v>1.125</v>
      </c>
      <c r="J60" s="88">
        <f t="shared" si="5"/>
        <v>0.38525637256198197</v>
      </c>
      <c r="L60" s="52">
        <v>240951</v>
      </c>
      <c r="M60" s="53">
        <v>4.9800000000000004</v>
      </c>
      <c r="N60" s="53">
        <v>2.25</v>
      </c>
    </row>
    <row r="61" spans="1:14" x14ac:dyDescent="0.55000000000000004">
      <c r="A61" s="68"/>
      <c r="B61" s="67"/>
      <c r="C61" s="69"/>
      <c r="D61" s="87"/>
      <c r="E61" s="86"/>
      <c r="F61" s="86"/>
      <c r="G61" s="85"/>
      <c r="H61" s="85"/>
      <c r="I61" s="84"/>
      <c r="J61" s="84"/>
    </row>
    <row r="62" spans="1:14" x14ac:dyDescent="0.55000000000000004">
      <c r="A62" s="68"/>
      <c r="B62" s="67"/>
      <c r="C62" s="69"/>
      <c r="D62" s="87"/>
      <c r="E62" s="86"/>
      <c r="F62" s="86"/>
      <c r="G62" s="85"/>
      <c r="H62" s="85"/>
      <c r="I62" s="84"/>
      <c r="J62" s="84"/>
    </row>
    <row r="63" spans="1:14" x14ac:dyDescent="0.55000000000000004">
      <c r="A63" s="68"/>
      <c r="B63" s="67"/>
      <c r="C63" s="69"/>
      <c r="D63" s="87"/>
      <c r="E63" s="86"/>
      <c r="F63" s="86"/>
      <c r="G63" s="85"/>
      <c r="H63" s="85"/>
      <c r="I63" s="84"/>
      <c r="J63" s="84"/>
    </row>
    <row r="64" spans="1:14" x14ac:dyDescent="0.55000000000000004">
      <c r="A64" s="68"/>
      <c r="B64" s="67"/>
      <c r="C64" s="69"/>
      <c r="D64" s="87"/>
      <c r="E64" s="86"/>
      <c r="F64" s="86"/>
      <c r="G64" s="85"/>
      <c r="H64" s="85"/>
      <c r="I64" s="84"/>
      <c r="J64" s="84"/>
    </row>
    <row r="65" spans="1:10" x14ac:dyDescent="0.55000000000000004">
      <c r="A65" s="68"/>
      <c r="B65" s="67"/>
      <c r="C65" s="69"/>
      <c r="D65" s="87"/>
      <c r="E65" s="86"/>
      <c r="F65" s="86"/>
      <c r="G65" s="85"/>
      <c r="H65" s="85"/>
      <c r="I65" s="84"/>
      <c r="J65" s="84"/>
    </row>
    <row r="66" spans="1:10" x14ac:dyDescent="0.55000000000000004">
      <c r="A66" s="68"/>
      <c r="B66" s="67"/>
      <c r="C66" s="69"/>
      <c r="D66" s="87"/>
      <c r="E66" s="86"/>
      <c r="F66" s="86"/>
      <c r="G66" s="85"/>
      <c r="H66" s="85"/>
      <c r="I66" s="84"/>
      <c r="J66" s="84"/>
    </row>
    <row r="67" spans="1:10" ht="24.75" thickBot="1" x14ac:dyDescent="0.6">
      <c r="A67" s="62"/>
      <c r="B67" s="83"/>
      <c r="C67" s="61"/>
      <c r="D67" s="82"/>
      <c r="E67" s="81"/>
      <c r="F67" s="81"/>
      <c r="G67" s="80"/>
      <c r="H67" s="80"/>
      <c r="I67" s="79"/>
      <c r="J67" s="79"/>
    </row>
    <row r="70" spans="1:10" x14ac:dyDescent="0.55000000000000004">
      <c r="A70" s="170"/>
      <c r="B70" s="170"/>
      <c r="C70" s="170"/>
      <c r="D70" s="170"/>
      <c r="E70" s="170"/>
      <c r="F70" s="170"/>
      <c r="G70" s="170"/>
      <c r="H70" s="170"/>
      <c r="I70" s="170"/>
      <c r="J70" s="170"/>
    </row>
    <row r="71" spans="1:10" x14ac:dyDescent="0.55000000000000004">
      <c r="A71" s="170"/>
      <c r="B71" s="170"/>
      <c r="C71" s="170"/>
      <c r="D71" s="170"/>
      <c r="E71" s="170"/>
      <c r="F71" s="170"/>
      <c r="G71" s="170"/>
      <c r="H71" s="170"/>
      <c r="I71" s="170"/>
      <c r="J71" s="170"/>
    </row>
    <row r="72" spans="1:10" x14ac:dyDescent="0.55000000000000004">
      <c r="A72" s="170"/>
      <c r="B72" s="170"/>
      <c r="C72" s="170"/>
      <c r="D72" s="170"/>
      <c r="E72" s="170"/>
      <c r="F72" s="170"/>
      <c r="G72" s="170"/>
      <c r="H72" s="170"/>
      <c r="I72" s="170"/>
      <c r="J72" s="170"/>
    </row>
    <row r="73" spans="1:10" x14ac:dyDescent="0.55000000000000004">
      <c r="A73" s="170"/>
      <c r="B73" s="170"/>
      <c r="C73" s="170"/>
      <c r="D73" s="170"/>
      <c r="E73" s="170"/>
      <c r="F73" s="170"/>
      <c r="G73" s="170"/>
      <c r="H73" s="170"/>
      <c r="I73" s="170"/>
      <c r="J73" s="170"/>
    </row>
    <row r="74" spans="1:10" x14ac:dyDescent="0.55000000000000004">
      <c r="A74" s="170"/>
      <c r="B74" s="170"/>
      <c r="C74" s="170"/>
      <c r="D74" s="170"/>
      <c r="E74" s="170"/>
      <c r="F74" s="170"/>
      <c r="G74" s="170"/>
      <c r="H74" s="170"/>
      <c r="I74" s="170"/>
      <c r="J74" s="170"/>
    </row>
    <row r="75" spans="1:10" x14ac:dyDescent="0.55000000000000004">
      <c r="A75" s="170"/>
      <c r="B75" s="170"/>
      <c r="C75" s="170"/>
      <c r="D75" s="170"/>
      <c r="E75" s="170"/>
      <c r="F75" s="170"/>
      <c r="G75" s="170"/>
      <c r="H75" s="170"/>
      <c r="I75" s="170"/>
      <c r="J75" s="170"/>
    </row>
    <row r="76" spans="1:10" x14ac:dyDescent="0.55000000000000004">
      <c r="A76" s="170"/>
      <c r="B76" s="170"/>
      <c r="C76" s="170"/>
      <c r="D76" s="170"/>
      <c r="E76" s="170"/>
      <c r="F76" s="170"/>
      <c r="G76" s="170"/>
      <c r="H76" s="170"/>
      <c r="I76" s="170"/>
      <c r="J76" s="170"/>
    </row>
    <row r="77" spans="1:10" x14ac:dyDescent="0.55000000000000004">
      <c r="A77" s="170"/>
      <c r="B77" s="170"/>
      <c r="C77" s="170"/>
      <c r="D77" s="170"/>
      <c r="E77" s="170"/>
      <c r="F77" s="170"/>
      <c r="G77" s="170"/>
      <c r="H77" s="170"/>
      <c r="I77" s="170"/>
      <c r="J77" s="170"/>
    </row>
    <row r="78" spans="1:10" x14ac:dyDescent="0.55000000000000004">
      <c r="A78" s="170"/>
      <c r="B78" s="170"/>
      <c r="C78" s="170"/>
      <c r="D78" s="170"/>
      <c r="E78" s="170"/>
      <c r="F78" s="170"/>
      <c r="G78" s="170"/>
      <c r="H78" s="170"/>
      <c r="I78" s="170"/>
      <c r="J78" s="170"/>
    </row>
    <row r="79" spans="1:10" x14ac:dyDescent="0.55000000000000004">
      <c r="A79" s="170"/>
      <c r="B79" s="170"/>
      <c r="C79" s="170"/>
      <c r="D79" s="170"/>
      <c r="E79" s="170"/>
      <c r="F79" s="170"/>
      <c r="G79" s="170"/>
      <c r="H79" s="170"/>
      <c r="I79" s="170"/>
      <c r="J79" s="170"/>
    </row>
    <row r="80" spans="1:10" x14ac:dyDescent="0.55000000000000004">
      <c r="A80" s="170"/>
      <c r="B80" s="170"/>
      <c r="C80" s="170"/>
      <c r="D80" s="170"/>
      <c r="E80" s="170"/>
      <c r="F80" s="170"/>
      <c r="G80" s="170"/>
      <c r="H80" s="170"/>
      <c r="I80" s="170"/>
      <c r="J80" s="170"/>
    </row>
    <row r="81" spans="1:10" x14ac:dyDescent="0.55000000000000004">
      <c r="A81" s="170"/>
      <c r="B81" s="170"/>
      <c r="C81" s="170"/>
      <c r="D81" s="170"/>
      <c r="E81" s="170"/>
      <c r="F81" s="170"/>
      <c r="G81" s="170"/>
      <c r="H81" s="170"/>
      <c r="I81" s="170"/>
      <c r="J81" s="170"/>
    </row>
    <row r="82" spans="1:10" x14ac:dyDescent="0.55000000000000004">
      <c r="A82" s="78">
        <v>3</v>
      </c>
      <c r="B82" s="77" t="s">
        <v>56</v>
      </c>
    </row>
    <row r="83" spans="1:10" ht="11.25" customHeight="1" thickBot="1" x14ac:dyDescent="0.6"/>
    <row r="84" spans="1:10" ht="19.7" customHeight="1" x14ac:dyDescent="0.55000000000000004">
      <c r="A84" s="164" t="s">
        <v>42</v>
      </c>
      <c r="B84" s="76" t="s">
        <v>43</v>
      </c>
      <c r="C84" s="76" t="s">
        <v>43</v>
      </c>
      <c r="D84" s="164" t="s">
        <v>72</v>
      </c>
      <c r="E84" s="164" t="s">
        <v>71</v>
      </c>
      <c r="F84" s="75" t="s">
        <v>46</v>
      </c>
      <c r="G84" s="164" t="s">
        <v>70</v>
      </c>
      <c r="H84" s="164" t="s">
        <v>69</v>
      </c>
      <c r="I84" s="164" t="s">
        <v>58</v>
      </c>
      <c r="J84" s="164"/>
    </row>
    <row r="85" spans="1:10" ht="19.7" customHeight="1" x14ac:dyDescent="0.55000000000000004">
      <c r="A85" s="165"/>
      <c r="B85" s="74" t="s">
        <v>50</v>
      </c>
      <c r="C85" s="74" t="s">
        <v>68</v>
      </c>
      <c r="D85" s="165"/>
      <c r="E85" s="165"/>
      <c r="F85" s="74" t="s">
        <v>52</v>
      </c>
      <c r="G85" s="165"/>
      <c r="H85" s="165"/>
      <c r="I85" s="165"/>
      <c r="J85" s="165"/>
    </row>
    <row r="86" spans="1:10" ht="19.7" customHeight="1" thickBot="1" x14ac:dyDescent="0.6">
      <c r="A86" s="166"/>
      <c r="B86" s="73" t="s">
        <v>53</v>
      </c>
      <c r="C86" s="73" t="s">
        <v>53</v>
      </c>
      <c r="D86" s="166"/>
      <c r="E86" s="166"/>
      <c r="F86" s="72" t="s">
        <v>54</v>
      </c>
      <c r="G86" s="166"/>
      <c r="H86" s="166"/>
      <c r="I86" s="167" t="s">
        <v>55</v>
      </c>
      <c r="J86" s="167"/>
    </row>
    <row r="87" spans="1:10" ht="21.2" customHeight="1" x14ac:dyDescent="0.55000000000000004">
      <c r="A87" s="71">
        <v>1</v>
      </c>
      <c r="B87" s="70">
        <f t="shared" ref="B87:C94" si="6">B53</f>
        <v>183.36</v>
      </c>
      <c r="C87" s="70">
        <f t="shared" si="6"/>
        <v>179.3</v>
      </c>
      <c r="D87" s="107">
        <f t="shared" ref="D87:D94" si="7">C87-$H$21</f>
        <v>1</v>
      </c>
      <c r="E87" s="107">
        <f t="shared" ref="E87:E94" si="8">B87-C87</f>
        <v>4.0600000000000023</v>
      </c>
      <c r="F87" s="70">
        <f t="shared" ref="F87:F94" si="9">G53</f>
        <v>0.2</v>
      </c>
      <c r="G87" s="108">
        <f t="shared" ref="G87:G94" si="10">D87/F87</f>
        <v>5</v>
      </c>
      <c r="H87" s="108">
        <f t="shared" ref="H87:H94" si="11">(0.4248*G87)^(-0.9167)</f>
        <v>0.501299715885556</v>
      </c>
      <c r="I87" s="171">
        <f t="shared" ref="I87:I94" si="12">H87*($H$16*$H$17)*D87*(2*9.81*E87)^0.5</f>
        <v>35.793153571102529</v>
      </c>
      <c r="J87" s="171"/>
    </row>
    <row r="88" spans="1:10" ht="21.2" customHeight="1" x14ac:dyDescent="0.55000000000000004">
      <c r="A88" s="68">
        <v>2</v>
      </c>
      <c r="B88" s="69">
        <f t="shared" si="6"/>
        <v>183.35000000000002</v>
      </c>
      <c r="C88" s="69">
        <f t="shared" si="6"/>
        <v>179.55</v>
      </c>
      <c r="D88" s="111">
        <f t="shared" si="7"/>
        <v>1.25</v>
      </c>
      <c r="E88" s="111">
        <f t="shared" si="8"/>
        <v>3.8000000000000114</v>
      </c>
      <c r="F88" s="69">
        <f t="shared" si="9"/>
        <v>0.4</v>
      </c>
      <c r="G88" s="112">
        <f t="shared" si="10"/>
        <v>3.125</v>
      </c>
      <c r="H88" s="112">
        <f t="shared" si="11"/>
        <v>0.77128386573246821</v>
      </c>
      <c r="I88" s="162">
        <f t="shared" si="12"/>
        <v>66.597135019126924</v>
      </c>
      <c r="J88" s="162"/>
    </row>
    <row r="89" spans="1:10" ht="21.2" customHeight="1" x14ac:dyDescent="0.55000000000000004">
      <c r="A89" s="68">
        <v>3</v>
      </c>
      <c r="B89" s="69">
        <f t="shared" si="6"/>
        <v>183.35000000000002</v>
      </c>
      <c r="C89" s="69">
        <f t="shared" si="6"/>
        <v>179.85000000000002</v>
      </c>
      <c r="D89" s="111">
        <f t="shared" si="7"/>
        <v>1.5500000000000114</v>
      </c>
      <c r="E89" s="111">
        <f t="shared" si="8"/>
        <v>3.5</v>
      </c>
      <c r="F89" s="69">
        <f t="shared" si="9"/>
        <v>0.6</v>
      </c>
      <c r="G89" s="112">
        <f t="shared" si="10"/>
        <v>2.5833333333333526</v>
      </c>
      <c r="H89" s="112">
        <f t="shared" si="11"/>
        <v>0.91832719377439409</v>
      </c>
      <c r="I89" s="162">
        <f t="shared" si="12"/>
        <v>94.363198646574261</v>
      </c>
      <c r="J89" s="162"/>
    </row>
    <row r="90" spans="1:10" ht="21.2" customHeight="1" x14ac:dyDescent="0.55000000000000004">
      <c r="A90" s="68">
        <v>4</v>
      </c>
      <c r="B90" s="69">
        <f t="shared" si="6"/>
        <v>183.38000000000002</v>
      </c>
      <c r="C90" s="69">
        <f t="shared" si="6"/>
        <v>179.9</v>
      </c>
      <c r="D90" s="111">
        <f t="shared" si="7"/>
        <v>1.5999999999999943</v>
      </c>
      <c r="E90" s="111">
        <f t="shared" si="8"/>
        <v>3.4800000000000182</v>
      </c>
      <c r="F90" s="69">
        <f t="shared" si="9"/>
        <v>0.7</v>
      </c>
      <c r="G90" s="112">
        <f t="shared" si="10"/>
        <v>2.2857142857142776</v>
      </c>
      <c r="H90" s="112">
        <f t="shared" si="11"/>
        <v>1.0273722870508402</v>
      </c>
      <c r="I90" s="162">
        <f t="shared" si="12"/>
        <v>108.66181122364681</v>
      </c>
      <c r="J90" s="162"/>
    </row>
    <row r="91" spans="1:10" ht="21.2" customHeight="1" x14ac:dyDescent="0.55000000000000004">
      <c r="A91" s="68">
        <v>5</v>
      </c>
      <c r="B91" s="69">
        <f t="shared" si="6"/>
        <v>183.36</v>
      </c>
      <c r="C91" s="69">
        <f t="shared" si="6"/>
        <v>180.08</v>
      </c>
      <c r="D91" s="111">
        <f t="shared" si="7"/>
        <v>1.7800000000000011</v>
      </c>
      <c r="E91" s="111">
        <f t="shared" si="8"/>
        <v>3.2800000000000011</v>
      </c>
      <c r="F91" s="69">
        <f t="shared" si="9"/>
        <v>1</v>
      </c>
      <c r="G91" s="112">
        <f t="shared" si="10"/>
        <v>1.7800000000000011</v>
      </c>
      <c r="H91" s="112">
        <f t="shared" si="11"/>
        <v>1.2920616769555515</v>
      </c>
      <c r="I91" s="162">
        <f t="shared" si="12"/>
        <v>147.59772312325302</v>
      </c>
      <c r="J91" s="162"/>
    </row>
    <row r="92" spans="1:10" ht="21.2" customHeight="1" x14ac:dyDescent="0.55000000000000004">
      <c r="A92" s="68">
        <v>6</v>
      </c>
      <c r="B92" s="69">
        <f t="shared" si="6"/>
        <v>183.35000000000002</v>
      </c>
      <c r="C92" s="69">
        <f t="shared" si="6"/>
        <v>180.27</v>
      </c>
      <c r="D92" s="111">
        <f t="shared" si="7"/>
        <v>1.9699999999999989</v>
      </c>
      <c r="E92" s="111">
        <f t="shared" si="8"/>
        <v>3.0800000000000125</v>
      </c>
      <c r="F92" s="69">
        <f t="shared" si="9"/>
        <v>1.2</v>
      </c>
      <c r="G92" s="112">
        <f t="shared" si="10"/>
        <v>1.6416666666666657</v>
      </c>
      <c r="H92" s="112">
        <f t="shared" si="11"/>
        <v>1.391526624312003</v>
      </c>
      <c r="I92" s="162">
        <f t="shared" si="12"/>
        <v>170.4796688489032</v>
      </c>
      <c r="J92" s="162"/>
    </row>
    <row r="93" spans="1:10" ht="21.2" customHeight="1" x14ac:dyDescent="0.55000000000000004">
      <c r="A93" s="68">
        <v>7</v>
      </c>
      <c r="B93" s="69">
        <f t="shared" si="6"/>
        <v>183.33</v>
      </c>
      <c r="C93" s="69">
        <f t="shared" si="6"/>
        <v>180.4</v>
      </c>
      <c r="D93" s="111">
        <f t="shared" si="7"/>
        <v>2.0999999999999943</v>
      </c>
      <c r="E93" s="111">
        <f t="shared" si="8"/>
        <v>2.9300000000000068</v>
      </c>
      <c r="F93" s="69">
        <f t="shared" si="9"/>
        <v>1.4</v>
      </c>
      <c r="G93" s="112">
        <f t="shared" si="10"/>
        <v>1.499999999999996</v>
      </c>
      <c r="H93" s="112">
        <f t="shared" si="11"/>
        <v>1.5115426445813662</v>
      </c>
      <c r="I93" s="162">
        <f t="shared" si="12"/>
        <v>192.53646671160891</v>
      </c>
      <c r="J93" s="162"/>
    </row>
    <row r="94" spans="1:10" ht="21.2" customHeight="1" x14ac:dyDescent="0.55000000000000004">
      <c r="A94" s="68">
        <v>8</v>
      </c>
      <c r="B94" s="69">
        <f t="shared" si="6"/>
        <v>183.28</v>
      </c>
      <c r="C94" s="66">
        <f t="shared" si="6"/>
        <v>180.55</v>
      </c>
      <c r="D94" s="109">
        <f t="shared" si="7"/>
        <v>2.25</v>
      </c>
      <c r="E94" s="109">
        <f t="shared" si="8"/>
        <v>2.7299999999999898</v>
      </c>
      <c r="F94" s="66">
        <f t="shared" si="9"/>
        <v>2</v>
      </c>
      <c r="G94" s="110">
        <f t="shared" si="10"/>
        <v>1.125</v>
      </c>
      <c r="H94" s="110">
        <f t="shared" si="11"/>
        <v>1.9676676435809946</v>
      </c>
      <c r="I94" s="169">
        <f t="shared" si="12"/>
        <v>259.21198287500403</v>
      </c>
      <c r="J94" s="169"/>
    </row>
    <row r="95" spans="1:10" ht="21.2" customHeight="1" x14ac:dyDescent="0.55000000000000004">
      <c r="A95" s="68"/>
      <c r="B95" s="67"/>
      <c r="C95" s="69"/>
      <c r="D95" s="65"/>
      <c r="E95" s="65"/>
      <c r="F95" s="67"/>
      <c r="G95" s="63"/>
      <c r="H95" s="63"/>
      <c r="I95" s="163"/>
      <c r="J95" s="163"/>
    </row>
    <row r="96" spans="1:10" ht="21.2" customHeight="1" x14ac:dyDescent="0.55000000000000004">
      <c r="A96" s="68"/>
      <c r="B96" s="67"/>
      <c r="C96" s="69"/>
      <c r="D96" s="65"/>
      <c r="E96" s="65"/>
      <c r="F96" s="67"/>
      <c r="G96" s="63"/>
      <c r="H96" s="63"/>
      <c r="I96" s="163"/>
      <c r="J96" s="163"/>
    </row>
    <row r="97" spans="1:10" ht="21.2" customHeight="1" x14ac:dyDescent="0.55000000000000004">
      <c r="A97" s="68"/>
      <c r="B97" s="67"/>
      <c r="C97" s="69"/>
      <c r="D97" s="65"/>
      <c r="E97" s="65"/>
      <c r="F97" s="67"/>
      <c r="G97" s="63"/>
      <c r="H97" s="63"/>
      <c r="I97" s="163"/>
      <c r="J97" s="163"/>
    </row>
    <row r="98" spans="1:10" ht="21.2" customHeight="1" x14ac:dyDescent="0.55000000000000004">
      <c r="A98" s="68"/>
      <c r="B98" s="67"/>
      <c r="C98" s="69"/>
      <c r="D98" s="65"/>
      <c r="E98" s="65"/>
      <c r="F98" s="64"/>
      <c r="G98" s="63"/>
      <c r="H98" s="63"/>
      <c r="I98" s="163"/>
      <c r="J98" s="163"/>
    </row>
    <row r="99" spans="1:10" ht="21.2" customHeight="1" x14ac:dyDescent="0.55000000000000004">
      <c r="A99" s="68"/>
      <c r="B99" s="67"/>
      <c r="C99" s="69"/>
      <c r="D99" s="65"/>
      <c r="E99" s="65"/>
      <c r="F99" s="67"/>
      <c r="G99" s="63"/>
      <c r="H99" s="63"/>
      <c r="I99" s="163"/>
      <c r="J99" s="163"/>
    </row>
    <row r="100" spans="1:10" ht="21.2" customHeight="1" x14ac:dyDescent="0.55000000000000004">
      <c r="A100" s="68"/>
      <c r="B100" s="67"/>
      <c r="C100" s="66"/>
      <c r="D100" s="65"/>
      <c r="E100" s="65"/>
      <c r="F100" s="64"/>
      <c r="G100" s="63"/>
      <c r="H100" s="63"/>
      <c r="I100" s="163"/>
      <c r="J100" s="163"/>
    </row>
    <row r="101" spans="1:10" ht="21.2" customHeight="1" thickBot="1" x14ac:dyDescent="0.6">
      <c r="A101" s="62"/>
      <c r="B101" s="59"/>
      <c r="C101" s="61"/>
      <c r="D101" s="60"/>
      <c r="E101" s="60"/>
      <c r="F101" s="59"/>
      <c r="G101" s="58"/>
      <c r="H101" s="58"/>
      <c r="I101" s="168"/>
      <c r="J101" s="168"/>
    </row>
    <row r="102" spans="1:10" ht="21.2" customHeight="1" x14ac:dyDescent="0.55000000000000004">
      <c r="A102" s="57" t="s">
        <v>59</v>
      </c>
    </row>
    <row r="103" spans="1:10" ht="21.2" customHeight="1" x14ac:dyDescent="0.55000000000000004">
      <c r="B103" s="57" t="s">
        <v>60</v>
      </c>
    </row>
  </sheetData>
  <mergeCells count="33">
    <mergeCell ref="B1:J1"/>
    <mergeCell ref="B2:J2"/>
    <mergeCell ref="B3:J3"/>
    <mergeCell ref="A26:J35"/>
    <mergeCell ref="A50:A51"/>
    <mergeCell ref="I50:I51"/>
    <mergeCell ref="D50:D51"/>
    <mergeCell ref="H50:H51"/>
    <mergeCell ref="J50:J51"/>
    <mergeCell ref="F50:F51"/>
    <mergeCell ref="A70:J81"/>
    <mergeCell ref="D84:D86"/>
    <mergeCell ref="A84:A86"/>
    <mergeCell ref="I90:J90"/>
    <mergeCell ref="I89:J89"/>
    <mergeCell ref="G84:G86"/>
    <mergeCell ref="E84:E86"/>
    <mergeCell ref="I88:J88"/>
    <mergeCell ref="I87:J87"/>
    <mergeCell ref="I101:J101"/>
    <mergeCell ref="I96:J96"/>
    <mergeCell ref="I97:J97"/>
    <mergeCell ref="I98:J98"/>
    <mergeCell ref="I92:J92"/>
    <mergeCell ref="I94:J94"/>
    <mergeCell ref="I99:J99"/>
    <mergeCell ref="I91:J91"/>
    <mergeCell ref="I95:J95"/>
    <mergeCell ref="I100:J100"/>
    <mergeCell ref="I93:J93"/>
    <mergeCell ref="H84:H86"/>
    <mergeCell ref="I84:J85"/>
    <mergeCell ref="I86:J86"/>
  </mergeCells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2</xdr:col>
                <xdr:colOff>19050</xdr:colOff>
                <xdr:row>38</xdr:row>
                <xdr:rowOff>285750</xdr:rowOff>
              </from>
              <to>
                <xdr:col>3</xdr:col>
                <xdr:colOff>581025</xdr:colOff>
                <xdr:row>40</xdr:row>
                <xdr:rowOff>123825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>
              <from>
                <xdr:col>4</xdr:col>
                <xdr:colOff>28575</xdr:colOff>
                <xdr:row>49</xdr:row>
                <xdr:rowOff>142875</xdr:rowOff>
              </from>
              <to>
                <xdr:col>4</xdr:col>
                <xdr:colOff>638175</xdr:colOff>
                <xdr:row>50</xdr:row>
                <xdr:rowOff>123825</xdr:rowOff>
              </to>
            </anchor>
          </objectPr>
        </oleObject>
      </mc:Choice>
      <mc:Fallback>
        <oleObject progId="Equation.3" shapeId="2050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ปตร.ปากคลองFree flow</vt:lpstr>
      <vt:lpstr>ปตร.ปากคลองsubmerged flow</vt:lpstr>
      <vt:lpstr>'ปตร.ปากคลองFree flow'!Print_Area</vt:lpstr>
      <vt:lpstr>'ปตร.ปากคลองsubmerged flow'!Print_Area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ppp</cp:lastModifiedBy>
  <cp:lastPrinted>2016-12-15T08:44:43Z</cp:lastPrinted>
  <dcterms:created xsi:type="dcterms:W3CDTF">2016-08-01T04:32:40Z</dcterms:created>
  <dcterms:modified xsi:type="dcterms:W3CDTF">2017-08-07T09:27:23Z</dcterms:modified>
</cp:coreProperties>
</file>