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น้ำฝายแม่สาว" sheetId="4" r:id="rId1"/>
  </sheets>
  <definedNames>
    <definedName name="_xlnm.Print_Area" localSheetId="0">ปตร.น้ำฝายแม่สาว!$A$1:$J$103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91"/>
  <c r="H87"/>
  <c r="I87" s="1"/>
  <c r="E88"/>
  <c r="E89"/>
  <c r="E90"/>
  <c r="E91"/>
  <c r="E87"/>
  <c r="D88"/>
  <c r="G88"/>
  <c r="I88"/>
  <c r="D89"/>
  <c r="G89"/>
  <c r="I89"/>
  <c r="D90"/>
  <c r="G90"/>
  <c r="I90"/>
  <c r="D91"/>
  <c r="G91"/>
  <c r="I91"/>
  <c r="D87"/>
  <c r="G87"/>
  <c r="F54"/>
  <c r="I54"/>
  <c r="F55"/>
  <c r="I55"/>
  <c r="F56"/>
  <c r="I56"/>
  <c r="F57"/>
  <c r="I57"/>
  <c r="F53"/>
  <c r="I53"/>
  <c r="D54"/>
  <c r="E54"/>
  <c r="D55"/>
  <c r="D56"/>
  <c r="D57"/>
  <c r="D53"/>
  <c r="E53"/>
  <c r="J53"/>
  <c r="E57"/>
  <c r="J57"/>
  <c r="J54"/>
  <c r="E55"/>
  <c r="J55"/>
  <c r="E56"/>
  <c r="J56"/>
</calcChain>
</file>

<file path=xl/sharedStrings.xml><?xml version="1.0" encoding="utf-8"?>
<sst xmlns="http://schemas.openxmlformats.org/spreadsheetml/2006/main" count="94" uniqueCount="72">
  <si>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</si>
  <si>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</si>
  <si>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</si>
  <si>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</si>
  <si>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</si>
  <si>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</si>
  <si>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</si>
  <si>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</si>
  <si>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</si>
  <si>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</si>
  <si>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</si>
  <si>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</si>
  <si>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</si>
  <si>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</si>
  <si>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</si>
  <si>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</si>
  <si>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</si>
  <si>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</si>
  <si>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</si>
  <si>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</si>
  <si>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</si>
  <si>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</si>
  <si>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</si>
  <si>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</si>
  <si>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</si>
  <si>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</si>
  <si>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</si>
  <si>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</si>
  <si>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</si>
  <si>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</si>
  <si>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</si>
  <si>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</si>
  <si>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</si>
  <si>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</si>
  <si>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</si>
  <si>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</si>
  <si>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</si>
  <si>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</si>
  <si>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</si>
  <si>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</si>
  <si>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</si>
  <si>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</si>
  <si>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</si>
  <si>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</si>
  <si>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</si>
  <si>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</si>
  <si>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</si>
  <si>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</si>
  <si>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</si>
  <si>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</si>
  <si>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</si>
  <si>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</si>
  <si>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</si>
  <si>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</si>
  <si>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</si>
  <si>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</si>
  <si>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</si>
  <si>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</si>
  <si>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</si>
  <si>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</si>
  <si>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</si>
  <si>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</si>
  <si>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</si>
  <si>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0 + 000</t>
  </si>
  <si>
    <t>โครงการชลประทานเชียงใหม่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</si>
  <si>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</si>
  <si>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ปตร.น้ำฝายแม่สาว</t>
  </si>
  <si>
    <t>แม่อาย</t>
  </si>
  <si>
    <t>เชียงใหม่</t>
  </si>
  <si>
    <t>N  2213551</t>
  </si>
  <si>
    <r>
      <t>E</t>
    </r>
    <r>
      <rPr>
        <sz val="16"/>
        <color indexed="8"/>
        <rFont val="TH SarabunPSK"/>
        <family val="2"/>
      </rPr>
      <t xml:space="preserve">  5207028</t>
    </r>
  </si>
  <si>
    <t>ยาว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</si>
</sst>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2" fontId="8" fillId="0" borderId="0" xfId="0" applyNumberFormat="1" applyFont="1" applyAlignment="1">
      <alignment horizontal="center"/>
    </xf>
    <xf numFmtId="187" fontId="8" fillId="4" borderId="6" xfId="0" applyNumberFormat="1" applyFont="1" applyFill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87" fontId="8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ปตร.น้ำฝายแม่สาว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ชลประทานเชียงใหม่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25338622145915973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075187969924809"/>
          <c:y val="0.149584689859832"/>
          <c:w val="0.85563909774436098"/>
          <c:h val="0.6703610175199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6073142965563039"/>
                  <c:y val="-5.5995416617698905E-2"/>
                </c:manualLayout>
              </c:layout>
              <c:numFmt formatCode="General" sourceLinked="0"/>
            </c:trendlineLbl>
          </c:trendline>
          <c:xVal>
            <c:numRef>
              <c:f>ปตร.น้ำฝายแม่สาว!$I$53:$I$57</c:f>
              <c:numCache>
                <c:formatCode>0.000</c:formatCode>
                <c:ptCount val="5"/>
                <c:pt idx="0">
                  <c:v>1.9999999999999996</c:v>
                </c:pt>
                <c:pt idx="1">
                  <c:v>1.9999999999999996</c:v>
                </c:pt>
                <c:pt idx="2">
                  <c:v>1.8333333333333335</c:v>
                </c:pt>
                <c:pt idx="3">
                  <c:v>1.5499999999999996</c:v>
                </c:pt>
                <c:pt idx="4">
                  <c:v>1.2199999999999998</c:v>
                </c:pt>
              </c:numCache>
            </c:numRef>
          </c:xVal>
          <c:yVal>
            <c:numRef>
              <c:f>ปตร.น้ำฝายแม่สาว!$J$53:$J$57</c:f>
              <c:numCache>
                <c:formatCode>0.000</c:formatCode>
                <c:ptCount val="5"/>
                <c:pt idx="0">
                  <c:v>0.19171869339805978</c:v>
                </c:pt>
                <c:pt idx="1">
                  <c:v>0.25951564309538855</c:v>
                </c:pt>
                <c:pt idx="2">
                  <c:v>0.32762435669149959</c:v>
                </c:pt>
                <c:pt idx="3">
                  <c:v>0.43927375867459528</c:v>
                </c:pt>
                <c:pt idx="4">
                  <c:v>0.48899640217409568</c:v>
                </c:pt>
              </c:numCache>
            </c:numRef>
          </c:yVal>
        </c:ser>
        <c:axId val="63286272"/>
        <c:axId val="60556416"/>
      </c:scatterChart>
      <c:valAx>
        <c:axId val="63286272"/>
        <c:scaling>
          <c:logBase val="10"/>
          <c:orientation val="minMax"/>
          <c:max val="10"/>
          <c:min val="0.1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556416"/>
        <c:crossesAt val="0.1"/>
        <c:crossBetween val="midCat"/>
      </c:valAx>
      <c:valAx>
        <c:axId val="60556416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3286272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409575</xdr:colOff>
      <xdr:row>2</xdr:row>
      <xdr:rowOff>123825</xdr:rowOff>
    </xdr:to>
    <xdr:pic>
      <xdr:nvPicPr>
        <xdr:cNvPr id="4265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47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352425</xdr:colOff>
      <xdr:row>15</xdr:row>
      <xdr:rowOff>19050</xdr:rowOff>
    </xdr:from>
    <xdr:to>
      <xdr:col>2</xdr:col>
      <xdr:colOff>495300</xdr:colOff>
      <xdr:row>15</xdr:row>
      <xdr:rowOff>200025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3971925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76200</xdr:rowOff>
    </xdr:from>
    <xdr:to>
      <xdr:col>9</xdr:col>
      <xdr:colOff>466725</xdr:colOff>
      <xdr:row>80</xdr:row>
      <xdr:rowOff>161925</xdr:rowOff>
    </xdr:to>
    <xdr:graphicFrame macro="">
      <xdr:nvGraphicFramePr>
        <xdr:cNvPr id="426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57150</xdr:rowOff>
    </xdr:from>
    <xdr:to>
      <xdr:col>1</xdr:col>
      <xdr:colOff>295275</xdr:colOff>
      <xdr:row>36</xdr:row>
      <xdr:rowOff>238125</xdr:rowOff>
    </xdr:to>
    <xdr:cxnSp macro="">
      <xdr:nvCxnSpPr>
        <xdr:cNvPr id="9" name="ตัวเชื่อมต่อตรง 8"/>
        <xdr:cNvCxnSpPr/>
      </xdr:nvCxnSpPr>
      <xdr:spPr>
        <a:xfrm flipV="1">
          <a:off x="400050" y="950595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37</xdr:row>
      <xdr:rowOff>66675</xdr:rowOff>
    </xdr:from>
    <xdr:to>
      <xdr:col>1</xdr:col>
      <xdr:colOff>304800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79170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371475</xdr:colOff>
      <xdr:row>40</xdr:row>
      <xdr:rowOff>28575</xdr:rowOff>
    </xdr:to>
    <xdr:pic>
      <xdr:nvPicPr>
        <xdr:cNvPr id="427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09900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11</xdr:row>
      <xdr:rowOff>19050</xdr:rowOff>
    </xdr:from>
    <xdr:to>
      <xdr:col>5</xdr:col>
      <xdr:colOff>209550</xdr:colOff>
      <xdr:row>11</xdr:row>
      <xdr:rowOff>200025</xdr:rowOff>
    </xdr:to>
    <xdr:cxnSp macro="">
      <xdr:nvCxnSpPr>
        <xdr:cNvPr id="12" name="ตัวเชื่อมต่อตรง 11"/>
        <xdr:cNvCxnSpPr/>
      </xdr:nvCxnSpPr>
      <xdr:spPr>
        <a:xfrm flipV="1">
          <a:off x="3028950" y="3000375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533400</xdr:colOff>
      <xdr:row>25</xdr:row>
      <xdr:rowOff>76200</xdr:rowOff>
    </xdr:from>
    <xdr:to>
      <xdr:col>7</xdr:col>
      <xdr:colOff>340572</xdr:colOff>
      <xdr:row>34</xdr:row>
      <xdr:rowOff>195900</xdr:rowOff>
    </xdr:to>
    <xdr:pic>
      <xdr:nvPicPr>
        <xdr:cNvPr id="13" name="รูปภาพ 12" descr="SAM_162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28775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BreakPreview" topLeftCell="A64" zoomScale="120" zoomScaleSheetLayoutView="120" workbookViewId="0">
      <selection activeCell="G92" sqref="G92"/>
    </sheetView>
  </sheetViews>
  <sheetFormatPr defaultRowHeight="24"/>
  <cols>
    <col min="1" max="1" width="3.75" style="1" customWidth="1"/>
    <col min="2" max="3" width="10.625" style="1" customWidth="1"/>
    <col min="4" max="5" width="8.37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1:10" ht="22.5" customHeight="1">
      <c r="B2" s="73" t="s">
        <v>42</v>
      </c>
      <c r="C2" s="73"/>
      <c r="D2" s="73"/>
      <c r="E2" s="73"/>
      <c r="F2" s="73"/>
      <c r="G2" s="73"/>
      <c r="H2" s="73"/>
      <c r="I2" s="73"/>
      <c r="J2" s="73"/>
    </row>
    <row r="3" spans="1:10" ht="21" customHeight="1"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66</v>
      </c>
      <c r="G7" s="2" t="s">
        <v>5</v>
      </c>
    </row>
    <row r="8" spans="1:10" ht="21.2" customHeight="1">
      <c r="B8" s="2" t="s">
        <v>6</v>
      </c>
      <c r="D8" s="1" t="s">
        <v>64</v>
      </c>
      <c r="G8" s="2"/>
    </row>
    <row r="9" spans="1:10" ht="21.2" customHeight="1">
      <c r="B9" s="2" t="s">
        <v>7</v>
      </c>
      <c r="D9" s="1" t="s">
        <v>63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57</v>
      </c>
      <c r="D11" s="1" t="s">
        <v>69</v>
      </c>
      <c r="F11" s="2" t="s">
        <v>70</v>
      </c>
    </row>
    <row r="12" spans="1:10" ht="21.2" customHeight="1">
      <c r="B12" s="2" t="s">
        <v>44</v>
      </c>
      <c r="D12" s="1" t="s">
        <v>45</v>
      </c>
      <c r="F12" s="64" t="s">
        <v>65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58</v>
      </c>
      <c r="H16" s="3">
        <v>2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1</v>
      </c>
      <c r="I17" s="1" t="s">
        <v>22</v>
      </c>
    </row>
    <row r="18" spans="1:10" ht="21.2" customHeight="1">
      <c r="B18" s="2"/>
      <c r="E18" s="7" t="s">
        <v>71</v>
      </c>
      <c r="G18" s="6"/>
      <c r="H18" s="65">
        <v>1.5</v>
      </c>
      <c r="I18" s="1" t="s">
        <v>22</v>
      </c>
    </row>
    <row r="19" spans="1:10" ht="21.2" customHeight="1">
      <c r="B19" s="2" t="s">
        <v>24</v>
      </c>
      <c r="H19" s="61" t="s">
        <v>47</v>
      </c>
      <c r="I19" s="1" t="s">
        <v>26</v>
      </c>
    </row>
    <row r="20" spans="1:10" ht="21.2" customHeight="1">
      <c r="B20" s="2" t="s">
        <v>25</v>
      </c>
      <c r="H20" s="61" t="s">
        <v>47</v>
      </c>
      <c r="I20" s="1" t="s">
        <v>26</v>
      </c>
    </row>
    <row r="21" spans="1:10" ht="21.2" customHeight="1">
      <c r="B21" s="59" t="s">
        <v>12</v>
      </c>
      <c r="H21" s="10">
        <v>0.55000000000000004</v>
      </c>
      <c r="I21" s="1" t="s">
        <v>26</v>
      </c>
    </row>
    <row r="22" spans="1:10" ht="21.2" customHeight="1">
      <c r="B22" s="2" t="s">
        <v>27</v>
      </c>
      <c r="H22" s="61" t="s">
        <v>47</v>
      </c>
      <c r="I22" s="1" t="s">
        <v>28</v>
      </c>
    </row>
    <row r="23" spans="1:10" ht="21.2" customHeight="1">
      <c r="B23" s="2" t="s">
        <v>46</v>
      </c>
      <c r="H23" s="62" t="s">
        <v>47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21.2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21.2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1.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21.2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21.2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21.2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3" spans="1:10" ht="21.2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21.2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ht="21.2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60">
        <v>2</v>
      </c>
      <c r="B36" s="2" t="s">
        <v>30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6" t="s">
        <v>38</v>
      </c>
      <c r="B50" s="36" t="s">
        <v>13</v>
      </c>
      <c r="C50" s="36" t="s">
        <v>13</v>
      </c>
      <c r="D50" s="76" t="s">
        <v>62</v>
      </c>
      <c r="E50" s="36"/>
      <c r="F50" s="76" t="s">
        <v>53</v>
      </c>
      <c r="G50" s="63" t="s">
        <v>14</v>
      </c>
      <c r="H50" s="76" t="s">
        <v>17</v>
      </c>
      <c r="I50" s="76" t="s">
        <v>56</v>
      </c>
      <c r="J50" s="76" t="s">
        <v>52</v>
      </c>
    </row>
    <row r="51" spans="1:10" ht="19.7" customHeight="1">
      <c r="A51" s="77"/>
      <c r="B51" s="40" t="s">
        <v>15</v>
      </c>
      <c r="C51" s="40" t="s">
        <v>51</v>
      </c>
      <c r="D51" s="77"/>
      <c r="E51" s="37"/>
      <c r="F51" s="77"/>
      <c r="G51" s="40" t="s">
        <v>16</v>
      </c>
      <c r="H51" s="78"/>
      <c r="I51" s="77"/>
      <c r="J51" s="77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37</v>
      </c>
      <c r="I52" s="37"/>
      <c r="J52" s="38"/>
    </row>
    <row r="53" spans="1:10">
      <c r="A53" s="55">
        <v>1</v>
      </c>
      <c r="B53" s="35">
        <v>1.53</v>
      </c>
      <c r="C53" s="47">
        <v>0.75</v>
      </c>
      <c r="D53" s="20">
        <f>B53-C53</f>
        <v>0.78</v>
      </c>
      <c r="E53" s="23">
        <f>SQRT(2*9.81*D53)</f>
        <v>3.9119815950487293</v>
      </c>
      <c r="F53" s="23">
        <f>C53-$H$21</f>
        <v>0.19999999999999996</v>
      </c>
      <c r="G53" s="35">
        <v>0.1</v>
      </c>
      <c r="H53" s="67">
        <v>0.3</v>
      </c>
      <c r="I53" s="11">
        <f>F53/G53</f>
        <v>1.9999999999999996</v>
      </c>
      <c r="J53" s="11">
        <f>H53/(($H$16*$H$17)*F53*E53)</f>
        <v>0.19171869339805978</v>
      </c>
    </row>
    <row r="54" spans="1:10">
      <c r="A54" s="56">
        <v>2</v>
      </c>
      <c r="B54" s="34">
        <v>1.5</v>
      </c>
      <c r="C54" s="48">
        <v>0.95</v>
      </c>
      <c r="D54" s="21">
        <f>B54-C54</f>
        <v>0.55000000000000004</v>
      </c>
      <c r="E54" s="24">
        <f>SQRT(2*9.81*D54)</f>
        <v>3.2849657532461434</v>
      </c>
      <c r="F54" s="25">
        <f>C54-$H$21</f>
        <v>0.39999999999999991</v>
      </c>
      <c r="G54" s="28">
        <v>0.2</v>
      </c>
      <c r="H54" s="68">
        <v>0.68200000000000005</v>
      </c>
      <c r="I54" s="12">
        <f>F54/G54</f>
        <v>1.9999999999999996</v>
      </c>
      <c r="J54" s="12">
        <f>H54/(($H$16*$H$17)*F54*E54)</f>
        <v>0.25951564309538855</v>
      </c>
    </row>
    <row r="55" spans="1:10">
      <c r="A55" s="56">
        <v>3</v>
      </c>
      <c r="B55" s="34">
        <v>1.47</v>
      </c>
      <c r="C55" s="48">
        <v>1.1000000000000001</v>
      </c>
      <c r="D55" s="21">
        <f>B55-C55</f>
        <v>0.36999999999999988</v>
      </c>
      <c r="E55" s="25">
        <f>SQRT(2*9.81*D55)</f>
        <v>2.6943273743181244</v>
      </c>
      <c r="F55" s="25">
        <f>C55-$H$21</f>
        <v>0.55000000000000004</v>
      </c>
      <c r="G55" s="34">
        <v>0.3</v>
      </c>
      <c r="H55" s="69">
        <v>0.97099999999999997</v>
      </c>
      <c r="I55" s="12">
        <f>F55/G55</f>
        <v>1.8333333333333335</v>
      </c>
      <c r="J55" s="12">
        <f>H55/(($H$16*$H$17)*F55*E55)</f>
        <v>0.32762435669149959</v>
      </c>
    </row>
    <row r="56" spans="1:10">
      <c r="A56" s="56">
        <v>4</v>
      </c>
      <c r="B56" s="34">
        <v>1.37</v>
      </c>
      <c r="C56" s="48">
        <v>1.17</v>
      </c>
      <c r="D56" s="21">
        <f>B56-C56</f>
        <v>0.20000000000000018</v>
      </c>
      <c r="E56" s="26">
        <f>SQRT(2*9.81*D56)</f>
        <v>1.9809088823063021</v>
      </c>
      <c r="F56" s="25">
        <f>C56-$H$21</f>
        <v>0.61999999999999988</v>
      </c>
      <c r="G56" s="10">
        <v>0.4</v>
      </c>
      <c r="H56" s="70">
        <v>1.079</v>
      </c>
      <c r="I56" s="12">
        <f>F56/G56</f>
        <v>1.5499999999999996</v>
      </c>
      <c r="J56" s="12">
        <f>H56/(($H$16*$H$17)*F56*E56)</f>
        <v>0.43927375867459528</v>
      </c>
    </row>
    <row r="57" spans="1:10">
      <c r="A57" s="56">
        <v>5</v>
      </c>
      <c r="B57" s="34">
        <v>1.32</v>
      </c>
      <c r="C57" s="48">
        <v>1.1599999999999999</v>
      </c>
      <c r="D57" s="21">
        <f>B57-C57</f>
        <v>0.16000000000000014</v>
      </c>
      <c r="E57" s="25">
        <f>SQRT(2*9.81*D57)</f>
        <v>1.771778767228009</v>
      </c>
      <c r="F57" s="25">
        <f>C57-$H$21</f>
        <v>0.60999999999999988</v>
      </c>
      <c r="G57" s="34">
        <v>0.5</v>
      </c>
      <c r="H57" s="69">
        <v>1.0569999999999999</v>
      </c>
      <c r="I57" s="12">
        <f>F57/G57</f>
        <v>1.2199999999999998</v>
      </c>
      <c r="J57" s="12">
        <f>H57/(($H$16*$H$17)*F57*E57)</f>
        <v>0.48899640217409568</v>
      </c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60">
        <v>3</v>
      </c>
      <c r="B82" s="2" t="s">
        <v>39</v>
      </c>
    </row>
    <row r="83" spans="1:10" ht="11.25" customHeight="1" thickBot="1"/>
    <row r="84" spans="1:10" ht="19.7" customHeight="1">
      <c r="A84" s="76" t="s">
        <v>38</v>
      </c>
      <c r="B84" s="41" t="s">
        <v>13</v>
      </c>
      <c r="C84" s="36" t="s">
        <v>13</v>
      </c>
      <c r="D84" s="76" t="s">
        <v>53</v>
      </c>
      <c r="E84" s="76" t="s">
        <v>62</v>
      </c>
      <c r="F84" s="41" t="s">
        <v>14</v>
      </c>
      <c r="G84" s="76" t="s">
        <v>54</v>
      </c>
      <c r="H84" s="76" t="s">
        <v>55</v>
      </c>
      <c r="I84" s="76" t="s">
        <v>41</v>
      </c>
      <c r="J84" s="76"/>
    </row>
    <row r="85" spans="1:10" ht="19.7" customHeight="1">
      <c r="A85" s="77"/>
      <c r="B85" s="42" t="s">
        <v>15</v>
      </c>
      <c r="C85" s="40" t="s">
        <v>51</v>
      </c>
      <c r="D85" s="77"/>
      <c r="E85" s="77"/>
      <c r="F85" s="42" t="s">
        <v>16</v>
      </c>
      <c r="G85" s="77"/>
      <c r="H85" s="77"/>
      <c r="I85" s="77"/>
      <c r="J85" s="77"/>
    </row>
    <row r="86" spans="1:10" ht="19.7" customHeight="1" thickBot="1">
      <c r="A86" s="79"/>
      <c r="B86" s="43" t="s">
        <v>18</v>
      </c>
      <c r="C86" s="39" t="s">
        <v>18</v>
      </c>
      <c r="D86" s="79"/>
      <c r="E86" s="79"/>
      <c r="F86" s="51" t="s">
        <v>19</v>
      </c>
      <c r="G86" s="79"/>
      <c r="H86" s="79"/>
      <c r="I86" s="80" t="s">
        <v>37</v>
      </c>
      <c r="J86" s="80"/>
    </row>
    <row r="87" spans="1:10" ht="21.2" customHeight="1">
      <c r="A87" s="55">
        <v>1</v>
      </c>
      <c r="B87" s="44">
        <v>1.53</v>
      </c>
      <c r="C87" s="52">
        <v>0.75</v>
      </c>
      <c r="D87" s="15">
        <f>C87-$H$21</f>
        <v>0.19999999999999996</v>
      </c>
      <c r="E87" s="15">
        <f>B87-C87</f>
        <v>0.78</v>
      </c>
      <c r="F87" s="44">
        <v>0.1</v>
      </c>
      <c r="G87" s="30">
        <f>D87/F87</f>
        <v>1.9999999999999996</v>
      </c>
      <c r="H87" s="66">
        <f>(-0.349*G87)+0.943</f>
        <v>0.24500000000000011</v>
      </c>
      <c r="I87" s="71">
        <f>H87*($H$16*$H$17)*D87*(2*9.81*E87)^0.5</f>
        <v>0.38337419631477554</v>
      </c>
      <c r="J87" s="71"/>
    </row>
    <row r="88" spans="1:10" ht="21.2" customHeight="1">
      <c r="A88" s="56">
        <v>2</v>
      </c>
      <c r="B88" s="45">
        <v>1.5</v>
      </c>
      <c r="C88" s="53">
        <v>0.95</v>
      </c>
      <c r="D88" s="16">
        <f>C88-$H$21</f>
        <v>0.39999999999999991</v>
      </c>
      <c r="E88" s="16">
        <f>B88-C88</f>
        <v>0.55000000000000004</v>
      </c>
      <c r="F88" s="28">
        <v>0.2</v>
      </c>
      <c r="G88" s="31">
        <f>D88/F88</f>
        <v>1.9999999999999996</v>
      </c>
      <c r="H88" s="31">
        <f t="shared" ref="H88:H91" si="0">(-0.349*G88)+0.943</f>
        <v>0.24500000000000011</v>
      </c>
      <c r="I88" s="82">
        <f>H88*($H$16*$H$17)*D88*(2*9.81*E88)^0.5</f>
        <v>0.64385328763624416</v>
      </c>
      <c r="J88" s="82"/>
    </row>
    <row r="89" spans="1:10" ht="21.2" customHeight="1">
      <c r="A89" s="56">
        <v>3</v>
      </c>
      <c r="B89" s="45">
        <v>1.47</v>
      </c>
      <c r="C89" s="53">
        <v>1.1000000000000001</v>
      </c>
      <c r="D89" s="16">
        <f>C89-$H$21</f>
        <v>0.55000000000000004</v>
      </c>
      <c r="E89" s="16">
        <f>B89-C89</f>
        <v>0.36999999999999988</v>
      </c>
      <c r="F89" s="45">
        <v>0.3</v>
      </c>
      <c r="G89" s="31">
        <f>D89/F89</f>
        <v>1.8333333333333335</v>
      </c>
      <c r="H89" s="31">
        <f t="shared" si="0"/>
        <v>0.30316666666666658</v>
      </c>
      <c r="I89" s="82">
        <f>H89*($H$16*$H$17)*D89*(2*9.81*E89)^0.5</f>
        <v>0.8985132738788556</v>
      </c>
      <c r="J89" s="82"/>
    </row>
    <row r="90" spans="1:10" ht="21.2" customHeight="1">
      <c r="A90" s="56">
        <v>4</v>
      </c>
      <c r="B90" s="45">
        <v>1.37</v>
      </c>
      <c r="C90" s="53">
        <v>1.17</v>
      </c>
      <c r="D90" s="16">
        <f>C90-$H$21</f>
        <v>0.61999999999999988</v>
      </c>
      <c r="E90" s="16">
        <f>B90-C90</f>
        <v>0.20000000000000018</v>
      </c>
      <c r="F90" s="10">
        <v>0.4</v>
      </c>
      <c r="G90" s="31">
        <f>D90/F90</f>
        <v>1.5499999999999996</v>
      </c>
      <c r="H90" s="31">
        <f t="shared" si="0"/>
        <v>0.40205000000000013</v>
      </c>
      <c r="I90" s="82">
        <f>H90*($H$16*$H$17)*D90*(2*9.81*E90)^0.5</f>
        <v>0.9875662760027486</v>
      </c>
      <c r="J90" s="82"/>
    </row>
    <row r="91" spans="1:10" ht="21.2" customHeight="1">
      <c r="A91" s="56">
        <v>5</v>
      </c>
      <c r="B91" s="45">
        <v>1.32</v>
      </c>
      <c r="C91" s="53">
        <v>1.1599999999999999</v>
      </c>
      <c r="D91" s="16">
        <f>C91-$H$21</f>
        <v>0.60999999999999988</v>
      </c>
      <c r="E91" s="16">
        <f>B91-C91</f>
        <v>0.16000000000000014</v>
      </c>
      <c r="F91" s="45">
        <v>0.5</v>
      </c>
      <c r="G91" s="31">
        <f>D91/F91</f>
        <v>1.2199999999999998</v>
      </c>
      <c r="H91" s="84">
        <f t="shared" si="0"/>
        <v>0.51722000000000001</v>
      </c>
      <c r="I91" s="82">
        <f>H91*($H$16*$H$17)*D91*(2*9.81*E91)^0.5</f>
        <v>1.1180072850625182</v>
      </c>
      <c r="J91" s="82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82"/>
      <c r="J92" s="82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82"/>
      <c r="J93" s="82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82"/>
      <c r="J94" s="82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82"/>
      <c r="J95" s="82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82"/>
      <c r="J96" s="82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82"/>
      <c r="J97" s="82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82"/>
      <c r="J98" s="82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82"/>
      <c r="J99" s="82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82"/>
      <c r="J100" s="82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81"/>
      <c r="J101" s="81"/>
    </row>
    <row r="102" spans="1:10" ht="21.2" customHeight="1">
      <c r="A102" s="14" t="s">
        <v>43</v>
      </c>
    </row>
    <row r="103" spans="1:10" ht="21.2" customHeight="1">
      <c r="B103" s="14" t="s">
        <v>40</v>
      </c>
    </row>
  </sheetData>
  <mergeCells count="33">
    <mergeCell ref="F50:F51"/>
    <mergeCell ref="I90:J90"/>
    <mergeCell ref="I91:J91"/>
    <mergeCell ref="A70:J81"/>
    <mergeCell ref="D84:D86"/>
    <mergeCell ref="I92:J92"/>
    <mergeCell ref="I88:J88"/>
    <mergeCell ref="I99:J99"/>
    <mergeCell ref="I100:J100"/>
    <mergeCell ref="I89:J89"/>
    <mergeCell ref="I101:J101"/>
    <mergeCell ref="I96:J96"/>
    <mergeCell ref="I97:J97"/>
    <mergeCell ref="I98:J98"/>
    <mergeCell ref="I93:J93"/>
    <mergeCell ref="I94:J94"/>
    <mergeCell ref="I95:J95"/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rowBreaks count="2" manualBreakCount="2">
    <brk id="35" max="9" man="1"/>
    <brk id="69" max="9" man="1"/>
  </rowBreaks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ปตร.น้ำฝายแม่สาว</vt:lpstr>
      <vt:lpstr>ปตร.น้ำฝายแม่สาว!Print_Area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2012-10-22T04:37:30Z</cp:lastPrinted>
  <dcterms:created xsi:type="dcterms:W3CDTF">2012-08-31T03:29:15Z</dcterms:created>
  <dcterms:modified xsi:type="dcterms:W3CDTF">2014-03-28T04:37:20Z</dcterms:modified>
</cp:coreProperties>
</file>