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ตูบ" sheetId="2" r:id="rId1"/>
  </sheets>
  <definedNames>
    <definedName name="_xlnm.Print_Area" localSheetId="0">อ่างฯแม่ตูบ!$A$1:$I$103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H91" s="1"/>
  <c r="C57"/>
  <c r="D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E57" l="1"/>
  <c r="I57" s="1"/>
  <c r="H57"/>
  <c r="H87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<sst xmlns="http://schemas.openxmlformats.org/spreadsheetml/2006/main" count="91" uniqueCount="70">
  <si>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</si>
  <si>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</si>
  <si>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</si>
  <si>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</si>
  <si>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</si>
  <si>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</si>
  <si>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</si>
  <si>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</si>
  <si>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</si>
  <si>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</si>
  <si>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</si>
  <si>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</si>
  <si>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</si>
  <si>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</si>
  <si>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</si>
  <si>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</si>
  <si>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</si>
  <si>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</si>
  <si>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</si>
  <si>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</si>
  <si>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</si>
  <si>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</si>
  <si>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</si>
  <si>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</si>
  <si>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</si>
  <si>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</si>
  <si>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</si>
  <si>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</si>
  <si>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</si>
  <si>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</si>
  <si>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</si>
  <si>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</si>
  <si>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</si>
  <si>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</si>
  <si>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</si>
  <si>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</si>
  <si>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</si>
  <si>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</si>
  <si>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</si>
  <si>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</si>
  <si>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</si>
  <si>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</si>
  <si>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</si>
  <si>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</si>
  <si>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</si>
  <si>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</si>
  <si>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</si>
  <si>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</si>
  <si>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</si>
  <si>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</si>
  <si>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</si>
  <si>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</si>
  <si>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</si>
  <si>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</si>
  <si>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</si>
  <si>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</si>
  <si>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</si>
  <si>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</si>
  <si>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</si>
  <si>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</si>
  <si>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</si>
  <si>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</si>
  <si>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</si>
  <si>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(งบประมาณเงินทุนหมุนเวียนเพื่อการชลประทาน ปี 2555)</t>
  </si>
  <si>
    <t>สูง</t>
  </si>
  <si>
    <t xml:space="preserve">ท่อส่งน้ำ ( Outlet ) อ่างเก็บน้ำแม่ตูบ </t>
  </si>
  <si>
    <t>0 + 000</t>
  </si>
  <si>
    <t>ดอยเต่า</t>
  </si>
  <si>
    <t>N  1976117</t>
  </si>
  <si>
    <t>E  474831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</si>
</sst>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 </a:t>
            </a:r>
            <a:r>
              <a:rPr lang="en-US" u="sng"/>
              <a:t>Outlet ) </a:t>
            </a:r>
            <a:r>
              <a:rPr lang="th-TH" u="sng"/>
              <a:t>อ่างเก็บน้ำแม่ตูบ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8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214474834957329"/>
                  <c:y val="0.23757142046369298"/>
                </c:manualLayout>
              </c:layout>
              <c:numFmt formatCode="#,##0.0000" sourceLinked="0"/>
            </c:trendlineLbl>
          </c:trendline>
          <c:trendline>
            <c:trendlineType val="power"/>
          </c:trendline>
          <c:xVal>
            <c:numRef>
              <c:f>อ่างฯแม่ตูบ!$H$53:$H$57</c:f>
              <c:numCache>
                <c:formatCode>0.000</c:formatCode>
                <c:ptCount val="5"/>
                <c:pt idx="0">
                  <c:v>581.49999999999977</c:v>
                </c:pt>
                <c:pt idx="1">
                  <c:v>290.74999999999989</c:v>
                </c:pt>
                <c:pt idx="2">
                  <c:v>193.83333333333326</c:v>
                </c:pt>
                <c:pt idx="3">
                  <c:v>145.37499999999994</c:v>
                </c:pt>
                <c:pt idx="4">
                  <c:v>116.29999999999995</c:v>
                </c:pt>
              </c:numCache>
            </c:numRef>
          </c:xVal>
          <c:yVal>
            <c:numRef>
              <c:f>อ่างฯแม่ตูบ!$I$53:$I$57</c:f>
              <c:numCache>
                <c:formatCode>0.000</c:formatCode>
                <c:ptCount val="5"/>
                <c:pt idx="0">
                  <c:v>0.4409573095222093</c:v>
                </c:pt>
                <c:pt idx="1">
                  <c:v>0.50789668878088867</c:v>
                </c:pt>
                <c:pt idx="2">
                  <c:v>0.42410543782072357</c:v>
                </c:pt>
                <c:pt idx="3">
                  <c:v>0.44025514820131406</c:v>
                </c:pt>
                <c:pt idx="4">
                  <c:v>0.51061171255501692</c:v>
                </c:pt>
              </c:numCache>
            </c:numRef>
          </c:yVal>
        </c:ser>
        <c:axId val="64165376"/>
        <c:axId val="64167296"/>
      </c:scatterChart>
      <c:valAx>
        <c:axId val="6416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23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167296"/>
        <c:crosses val="autoZero"/>
        <c:crossBetween val="midCat"/>
      </c:valAx>
      <c:valAx>
        <c:axId val="6416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416537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333374</xdr:colOff>
      <xdr:row>25</xdr:row>
      <xdr:rowOff>74840</xdr:rowOff>
    </xdr:from>
    <xdr:to>
      <xdr:col>6</xdr:col>
      <xdr:colOff>638254</xdr:colOff>
      <xdr:row>34</xdr:row>
      <xdr:rowOff>180410</xdr:rowOff>
    </xdr:to>
    <xdr:pic>
      <xdr:nvPicPr>
        <xdr:cNvPr id="11" name="รูปภาพ 10" descr="SAM_141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30803" y="6667501"/>
          <a:ext cx="3346076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9" zoomScale="140" zoomScalePageLayoutView="140" workbookViewId="0">
      <selection activeCell="E21" sqref="E2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63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65</v>
      </c>
      <c r="G7" s="2" t="s">
        <v>4</v>
      </c>
      <c r="I7" s="52"/>
    </row>
    <row r="8" spans="1:9" ht="21.2" customHeight="1">
      <c r="B8" s="2" t="s">
        <v>5</v>
      </c>
      <c r="D8" s="1" t="s">
        <v>61</v>
      </c>
      <c r="G8" s="2"/>
      <c r="I8" s="52"/>
    </row>
    <row r="9" spans="1:9" ht="21.2" customHeight="1">
      <c r="B9" s="2" t="s">
        <v>6</v>
      </c>
      <c r="D9" s="1" t="s">
        <v>66</v>
      </c>
      <c r="G9" s="2" t="s">
        <v>7</v>
      </c>
      <c r="I9" s="52"/>
    </row>
    <row r="10" spans="1:9" ht="21.2" customHeight="1">
      <c r="B10" s="2" t="s">
        <v>8</v>
      </c>
      <c r="D10" s="1" t="s">
        <v>67</v>
      </c>
      <c r="G10" s="2" t="s">
        <v>9</v>
      </c>
      <c r="H10" s="1" t="s">
        <v>62</v>
      </c>
      <c r="I10" s="52"/>
    </row>
    <row r="11" spans="1:9" ht="21.2" customHeight="1">
      <c r="B11" s="2" t="s">
        <v>55</v>
      </c>
      <c r="D11" s="1" t="s">
        <v>68</v>
      </c>
      <c r="F11" s="1" t="s">
        <v>69</v>
      </c>
      <c r="I11" s="5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3" t="s">
        <v>60</v>
      </c>
      <c r="F17" s="7"/>
      <c r="G17" s="71">
        <v>1.25</v>
      </c>
      <c r="H17" s="1" t="s">
        <v>25</v>
      </c>
    </row>
    <row r="18" spans="1:9" ht="21.2" customHeight="1">
      <c r="B18" s="2"/>
      <c r="C18" s="14"/>
      <c r="D18" s="67"/>
      <c r="E18" s="6" t="s">
        <v>64</v>
      </c>
      <c r="F18" s="68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89">
        <v>304.5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327.76</v>
      </c>
      <c r="C53" s="22">
        <f t="shared" ref="C53:C57" si="0">$G$21</f>
        <v>304.5</v>
      </c>
      <c r="D53" s="22">
        <f>$B53-$C53</f>
        <v>23.259999999999991</v>
      </c>
      <c r="E53" s="25">
        <f>SQRT(2*9.81*D53)</f>
        <v>21.362612199822376</v>
      </c>
      <c r="F53" s="69">
        <v>0.04</v>
      </c>
      <c r="G53" s="72">
        <v>0.47099999999999997</v>
      </c>
      <c r="H53" s="11">
        <f>D53/F53</f>
        <v>581.49999999999977</v>
      </c>
      <c r="I53" s="11">
        <f>G53/(($G$16*$G$17)*F53*E53)</f>
        <v>0.4409573095222093</v>
      </c>
    </row>
    <row r="54" spans="1:9">
      <c r="A54" s="18">
        <v>2</v>
      </c>
      <c r="B54" s="43">
        <v>327.76</v>
      </c>
      <c r="C54" s="23">
        <f t="shared" si="0"/>
        <v>304.5</v>
      </c>
      <c r="D54" s="23">
        <f t="shared" ref="D54:D57" si="1">$B54-$C54</f>
        <v>23.259999999999991</v>
      </c>
      <c r="E54" s="26">
        <f t="shared" ref="E54:E57" si="2">SQRT(2*9.81*D54)</f>
        <v>21.362612199822376</v>
      </c>
      <c r="F54" s="70">
        <v>0.08</v>
      </c>
      <c r="G54" s="73">
        <v>1.085</v>
      </c>
      <c r="H54" s="12">
        <f t="shared" ref="H54:H57" si="3">D54/F54</f>
        <v>290.74999999999989</v>
      </c>
      <c r="I54" s="12">
        <f t="shared" ref="I54:I57" si="4">G54/(($G$16*$G$17)*F54*E54)</f>
        <v>0.50789668878088867</v>
      </c>
    </row>
    <row r="55" spans="1:9">
      <c r="A55" s="18">
        <v>3</v>
      </c>
      <c r="B55" s="43">
        <v>327.76</v>
      </c>
      <c r="C55" s="23">
        <f t="shared" si="0"/>
        <v>304.5</v>
      </c>
      <c r="D55" s="23">
        <f t="shared" si="1"/>
        <v>23.259999999999991</v>
      </c>
      <c r="E55" s="27">
        <f t="shared" si="2"/>
        <v>21.362612199822376</v>
      </c>
      <c r="F55" s="43">
        <v>0.12</v>
      </c>
      <c r="G55" s="74">
        <v>1.359</v>
      </c>
      <c r="H55" s="12">
        <f t="shared" si="3"/>
        <v>193.83333333333326</v>
      </c>
      <c r="I55" s="12">
        <f t="shared" si="4"/>
        <v>0.42410543782072357</v>
      </c>
    </row>
    <row r="56" spans="1:9">
      <c r="A56" s="18">
        <v>4</v>
      </c>
      <c r="B56" s="43">
        <v>327.76</v>
      </c>
      <c r="C56" s="23">
        <f t="shared" si="0"/>
        <v>304.5</v>
      </c>
      <c r="D56" s="23">
        <f t="shared" si="1"/>
        <v>23.259999999999991</v>
      </c>
      <c r="E56" s="28">
        <f t="shared" si="2"/>
        <v>21.362612199822376</v>
      </c>
      <c r="F56" s="71">
        <v>0.16</v>
      </c>
      <c r="G56" s="75">
        <v>1.881</v>
      </c>
      <c r="H56" s="12">
        <f t="shared" si="3"/>
        <v>145.37499999999994</v>
      </c>
      <c r="I56" s="12">
        <f t="shared" si="4"/>
        <v>0.44025514820131406</v>
      </c>
    </row>
    <row r="57" spans="1:9">
      <c r="A57" s="18">
        <v>5</v>
      </c>
      <c r="B57" s="43">
        <v>327.76</v>
      </c>
      <c r="C57" s="23">
        <f t="shared" si="0"/>
        <v>304.5</v>
      </c>
      <c r="D57" s="23">
        <f t="shared" si="1"/>
        <v>23.259999999999991</v>
      </c>
      <c r="E57" s="28">
        <f t="shared" si="2"/>
        <v>21.362612199822376</v>
      </c>
      <c r="F57" s="43">
        <v>0.2</v>
      </c>
      <c r="G57" s="74">
        <v>2.7269999999999999</v>
      </c>
      <c r="H57" s="12">
        <f t="shared" si="3"/>
        <v>116.29999999999995</v>
      </c>
      <c r="I57" s="12">
        <f t="shared" si="4"/>
        <v>0.51061171255501692</v>
      </c>
    </row>
    <row r="58" spans="1:9">
      <c r="A58" s="3"/>
      <c r="B58" s="58"/>
      <c r="C58" s="23"/>
      <c r="D58" s="23"/>
      <c r="E58" s="27"/>
      <c r="F58" s="58"/>
      <c r="G58" s="60"/>
      <c r="H58" s="12"/>
      <c r="I58" s="12"/>
    </row>
    <row r="59" spans="1:9">
      <c r="A59" s="18"/>
      <c r="B59" s="57"/>
      <c r="C59" s="23"/>
      <c r="D59" s="23"/>
      <c r="E59" s="27"/>
      <c r="F59" s="57"/>
      <c r="G59" s="59"/>
      <c r="H59" s="12"/>
      <c r="I59" s="12"/>
    </row>
    <row r="60" spans="1:9">
      <c r="A60" s="18"/>
      <c r="B60" s="57"/>
      <c r="C60" s="23"/>
      <c r="D60" s="23"/>
      <c r="E60" s="27"/>
      <c r="F60" s="64"/>
      <c r="G60" s="65"/>
      <c r="H60" s="12"/>
      <c r="I60" s="12"/>
    </row>
    <row r="61" spans="1:9">
      <c r="A61" s="18"/>
      <c r="B61" s="57"/>
      <c r="C61" s="23"/>
      <c r="D61" s="23"/>
      <c r="E61" s="27"/>
      <c r="F61" s="64"/>
      <c r="G61" s="65"/>
      <c r="H61" s="12"/>
      <c r="I61" s="12"/>
    </row>
    <row r="62" spans="1:9">
      <c r="A62" s="18"/>
      <c r="B62" s="57"/>
      <c r="C62" s="23"/>
      <c r="D62" s="23"/>
      <c r="E62" s="27"/>
      <c r="F62" s="64"/>
      <c r="G62" s="65"/>
      <c r="H62" s="12"/>
      <c r="I62" s="12"/>
    </row>
    <row r="63" spans="1:9">
      <c r="A63" s="18"/>
      <c r="B63" s="30"/>
      <c r="C63" s="53"/>
      <c r="D63" s="53"/>
      <c r="E63" s="54"/>
      <c r="F63" s="58"/>
      <c r="G63" s="60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1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69">
        <v>327.76</v>
      </c>
      <c r="C87" s="15">
        <f t="shared" ref="C87:C91" si="5">$G$21</f>
        <v>304.5</v>
      </c>
      <c r="D87" s="15">
        <f>B87-C87</f>
        <v>23.259999999999991</v>
      </c>
      <c r="E87" s="69">
        <v>0.04</v>
      </c>
      <c r="F87" s="36">
        <f>D87/E87</f>
        <v>581.49999999999977</v>
      </c>
      <c r="G87" s="62">
        <f>(-0.0001*F87)+0.4786</f>
        <v>0.42045000000000005</v>
      </c>
      <c r="H87" s="86">
        <f>G87*($G$16*$G$17)*E87*(2*9.81*D87)^0.5</f>
        <v>0.44909551497076594</v>
      </c>
      <c r="I87" s="86"/>
    </row>
    <row r="88" spans="1:9" ht="21.2" customHeight="1">
      <c r="A88" s="46">
        <v>2</v>
      </c>
      <c r="B88" s="43">
        <v>327.76</v>
      </c>
      <c r="C88" s="16">
        <f t="shared" si="5"/>
        <v>304.5</v>
      </c>
      <c r="D88" s="16">
        <f t="shared" ref="D88:D91" si="6">B88-C88</f>
        <v>23.259999999999991</v>
      </c>
      <c r="E88" s="70">
        <v>0.08</v>
      </c>
      <c r="F88" s="37">
        <f t="shared" ref="F88:F91" si="7">D88/E88</f>
        <v>290.74999999999989</v>
      </c>
      <c r="G88" s="37">
        <f t="shared" ref="G88:G91" si="8">(-0.0001*F88)+0.4786</f>
        <v>0.44952500000000006</v>
      </c>
      <c r="H88" s="87">
        <f t="shared" ref="H88:H90" si="9">G88*($G$16*$G$17)*E88*(2*9.81*D88)^0.5</f>
        <v>0.96030282491251551</v>
      </c>
      <c r="I88" s="87"/>
    </row>
    <row r="89" spans="1:9" ht="21.2" customHeight="1">
      <c r="A89" s="46">
        <v>3</v>
      </c>
      <c r="B89" s="43">
        <v>327.76</v>
      </c>
      <c r="C89" s="16">
        <f t="shared" si="5"/>
        <v>304.5</v>
      </c>
      <c r="D89" s="16">
        <f t="shared" si="6"/>
        <v>23.259999999999991</v>
      </c>
      <c r="E89" s="43">
        <v>0.12</v>
      </c>
      <c r="F89" s="37">
        <f t="shared" si="7"/>
        <v>193.83333333333326</v>
      </c>
      <c r="G89" s="37">
        <f t="shared" si="8"/>
        <v>0.45921666666666672</v>
      </c>
      <c r="H89" s="87">
        <f t="shared" si="9"/>
        <v>1.4715101348542652</v>
      </c>
      <c r="I89" s="87"/>
    </row>
    <row r="90" spans="1:9" ht="21.2" customHeight="1">
      <c r="A90" s="46">
        <v>4</v>
      </c>
      <c r="B90" s="43">
        <v>327.76</v>
      </c>
      <c r="C90" s="16">
        <f t="shared" si="5"/>
        <v>304.5</v>
      </c>
      <c r="D90" s="16">
        <f t="shared" si="6"/>
        <v>23.259999999999991</v>
      </c>
      <c r="E90" s="71">
        <v>0.16</v>
      </c>
      <c r="F90" s="37">
        <f t="shared" si="7"/>
        <v>145.37499999999994</v>
      </c>
      <c r="G90" s="37">
        <f t="shared" si="8"/>
        <v>0.46406250000000004</v>
      </c>
      <c r="H90" s="87">
        <f t="shared" si="9"/>
        <v>1.9827174447960143</v>
      </c>
      <c r="I90" s="87"/>
    </row>
    <row r="91" spans="1:9" ht="21.2" customHeight="1">
      <c r="A91" s="46">
        <v>5</v>
      </c>
      <c r="B91" s="43">
        <v>327.76</v>
      </c>
      <c r="C91" s="16">
        <f t="shared" si="5"/>
        <v>304.5</v>
      </c>
      <c r="D91" s="16">
        <f t="shared" si="6"/>
        <v>23.259999999999991</v>
      </c>
      <c r="E91" s="43">
        <v>0.2</v>
      </c>
      <c r="F91" s="37">
        <f t="shared" si="7"/>
        <v>116.29999999999995</v>
      </c>
      <c r="G91" s="66">
        <f t="shared" si="8"/>
        <v>0.46697000000000005</v>
      </c>
      <c r="H91" s="87">
        <f t="shared" ref="H91" si="10">G91*($G$16*$G$17)*E91*(2*9.81*D91)^0.5</f>
        <v>2.4939247547377641</v>
      </c>
      <c r="I91" s="87"/>
    </row>
    <row r="92" spans="1:9" ht="21.2" customHeight="1">
      <c r="A92" s="46"/>
      <c r="B92" s="58"/>
      <c r="C92" s="16"/>
      <c r="D92" s="16"/>
      <c r="E92" s="58"/>
      <c r="F92" s="37"/>
      <c r="G92" s="37"/>
      <c r="H92" s="87"/>
      <c r="I92" s="87"/>
    </row>
    <row r="93" spans="1:9" ht="21.2" customHeight="1">
      <c r="A93" s="46"/>
      <c r="B93" s="57"/>
      <c r="C93" s="16"/>
      <c r="D93" s="16"/>
      <c r="E93" s="57"/>
      <c r="F93" s="37"/>
      <c r="G93" s="37"/>
      <c r="H93" s="87"/>
      <c r="I93" s="87"/>
    </row>
    <row r="94" spans="1:9" ht="21.2" customHeight="1">
      <c r="A94" s="46"/>
      <c r="B94" s="57"/>
      <c r="C94" s="16"/>
      <c r="D94" s="16"/>
      <c r="E94" s="64"/>
      <c r="F94" s="37"/>
      <c r="G94" s="66"/>
      <c r="H94" s="87"/>
      <c r="I94" s="87"/>
    </row>
    <row r="95" spans="1:9" ht="21.2" customHeight="1">
      <c r="A95" s="46"/>
      <c r="B95" s="57"/>
      <c r="C95" s="16"/>
      <c r="D95" s="16"/>
      <c r="E95" s="64"/>
      <c r="F95" s="37"/>
      <c r="G95" s="37"/>
      <c r="H95" s="87"/>
      <c r="I95" s="87"/>
    </row>
    <row r="96" spans="1:9" ht="21.2" customHeight="1">
      <c r="A96" s="46"/>
      <c r="B96" s="57"/>
      <c r="C96" s="16"/>
      <c r="D96" s="16"/>
      <c r="E96" s="64"/>
      <c r="F96" s="37"/>
      <c r="G96" s="66"/>
      <c r="H96" s="87"/>
      <c r="I96" s="87"/>
    </row>
    <row r="97" spans="1:9" ht="21.2" customHeight="1">
      <c r="A97" s="46"/>
      <c r="B97" s="43"/>
      <c r="C97" s="16"/>
      <c r="D97" s="16"/>
      <c r="E97" s="58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8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8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อ่างฯแม่ตูบ</vt:lpstr>
      <vt:lpstr>อ่างฯแม่ตูบ!Print_Area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2014-03-28T06:27:00Z</dcterms:modified>
</cp:coreProperties>
</file>