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ห้วยมะนาว" sheetId="2" r:id="rId1"/>
  </sheets>
  <definedNames>
    <definedName name="_xlnm.Print_Area" localSheetId="0">อ่างฯห้วยมะนาว!$A$1:$I$103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<sst xmlns="http://schemas.openxmlformats.org/spreadsheetml/2006/main" count="91" uniqueCount="70">
  <si>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</si>
  <si>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</si>
  <si>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</si>
  <si>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</si>
  <si>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</si>
  <si>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</si>
  <si>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</si>
  <si>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</si>
  <si>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</si>
  <si>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</si>
  <si>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</si>
  <si>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</si>
  <si>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</si>
  <si>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</si>
  <si>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</si>
  <si>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</si>
  <si>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</si>
  <si>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</si>
  <si>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</si>
  <si>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</si>
  <si>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</si>
  <si>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</si>
  <si>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</si>
  <si>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</si>
  <si>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</si>
  <si>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</si>
  <si>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</si>
  <si>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</si>
  <si>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</si>
  <si>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</si>
  <si>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</si>
  <si>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</si>
  <si>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</si>
  <si>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</si>
  <si>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</si>
  <si>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</si>
  <si>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</si>
  <si>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</si>
  <si>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</si>
  <si>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</si>
  <si>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</si>
  <si>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</si>
  <si>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</si>
  <si>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</si>
  <si>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</si>
  <si>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</si>
  <si>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</si>
  <si>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</si>
  <si>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</si>
  <si>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</si>
  <si>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</si>
  <si>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</si>
  <si>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</si>
  <si>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</si>
  <si>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</si>
  <si>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</si>
  <si>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</si>
  <si>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</si>
  <si>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</si>
  <si>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</si>
  <si>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</si>
  <si>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</si>
  <si>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</si>
  <si>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 xml:space="preserve"> 0 + 000</t>
  </si>
  <si>
    <t>(งบประมาณเงินทุนหมุนเวียนเพื่อการชลประทาน ปี 2555)</t>
  </si>
  <si>
    <t>สูง</t>
  </si>
  <si>
    <t xml:space="preserve">ท่อส่งน้ำ ( Outlet ) อ่างเก็บน้ำห้วยมะนาว </t>
  </si>
  <si>
    <t>แม่วาง</t>
  </si>
  <si>
    <t>N   476049</t>
  </si>
  <si>
    <t>E   476049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</si>
</sst>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 </a:t>
            </a:r>
            <a:r>
              <a:rPr lang="en-US" u="sng"/>
              <a:t>Outlet ) </a:t>
            </a:r>
            <a:r>
              <a:rPr lang="th-TH" u="sng"/>
              <a:t>อ่างเก็บน้ำห้วยมะนาว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8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0251273267489853"/>
                  <c:y val="-0.12953178985212649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อ่างฯห้วยมะนาว!$H$53:$H$56</c:f>
              <c:numCache>
                <c:formatCode>0.000</c:formatCode>
                <c:ptCount val="4"/>
                <c:pt idx="0">
                  <c:v>23.509999999999991</c:v>
                </c:pt>
                <c:pt idx="1">
                  <c:v>39.183333333333323</c:v>
                </c:pt>
                <c:pt idx="2">
                  <c:v>58.774999999999977</c:v>
                </c:pt>
                <c:pt idx="3">
                  <c:v>117.54999999999995</c:v>
                </c:pt>
              </c:numCache>
            </c:numRef>
          </c:xVal>
          <c:yVal>
            <c:numRef>
              <c:f>อ่างฯห้วยมะนาว!$I$53:$I$56</c:f>
              <c:numCache>
                <c:formatCode>0.000</c:formatCode>
                <c:ptCount val="4"/>
                <c:pt idx="0">
                  <c:v>8.3626303969742022E-2</c:v>
                </c:pt>
                <c:pt idx="1">
                  <c:v>7.7700030460075259E-2</c:v>
                </c:pt>
                <c:pt idx="2">
                  <c:v>4.9714849997760019E-2</c:v>
                </c:pt>
                <c:pt idx="3">
                  <c:v>9.9429699995520038E-2</c:v>
                </c:pt>
              </c:numCache>
            </c:numRef>
          </c:yVal>
        </c:ser>
        <c:axId val="64165376"/>
        <c:axId val="64167296"/>
      </c:scatterChart>
      <c:valAx>
        <c:axId val="6416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23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167296"/>
        <c:crosses val="autoZero"/>
        <c:crossBetween val="midCat"/>
      </c:valAx>
      <c:valAx>
        <c:axId val="6416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416537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210910</xdr:colOff>
      <xdr:row>25</xdr:row>
      <xdr:rowOff>81643</xdr:rowOff>
    </xdr:from>
    <xdr:to>
      <xdr:col>7</xdr:col>
      <xdr:colOff>72025</xdr:colOff>
      <xdr:row>34</xdr:row>
      <xdr:rowOff>187213</xdr:rowOff>
    </xdr:to>
    <xdr:pic>
      <xdr:nvPicPr>
        <xdr:cNvPr id="17" name="รูปภาพ 16" descr="3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408339" y="6674304"/>
          <a:ext cx="3637097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23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64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66</v>
      </c>
      <c r="H7" s="2" t="s">
        <v>4</v>
      </c>
    </row>
    <row r="8" spans="1:9" ht="21.2" customHeight="1">
      <c r="B8" s="2" t="s">
        <v>5</v>
      </c>
      <c r="D8" s="1" t="s">
        <v>61</v>
      </c>
      <c r="G8" s="2"/>
    </row>
    <row r="9" spans="1:9" ht="21.2" customHeight="1">
      <c r="B9" s="2" t="s">
        <v>6</v>
      </c>
      <c r="D9" s="1" t="s">
        <v>63</v>
      </c>
      <c r="H9" s="2" t="s">
        <v>7</v>
      </c>
    </row>
    <row r="10" spans="1:9" ht="21.2" customHeight="1">
      <c r="B10" s="2" t="s">
        <v>8</v>
      </c>
      <c r="D10" s="1" t="s">
        <v>67</v>
      </c>
      <c r="H10" s="2" t="s">
        <v>9</v>
      </c>
      <c r="I10" s="1" t="s">
        <v>62</v>
      </c>
    </row>
    <row r="11" spans="1:9" ht="21.2" customHeight="1">
      <c r="B11" s="2" t="s">
        <v>55</v>
      </c>
      <c r="D11" s="1" t="s">
        <v>68</v>
      </c>
      <c r="F11" s="1" t="s">
        <v>69</v>
      </c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71">
        <v>0.5</v>
      </c>
      <c r="H17" s="1" t="s">
        <v>25</v>
      </c>
    </row>
    <row r="18" spans="1:9" ht="21.2" customHeight="1">
      <c r="B18" s="2"/>
      <c r="C18" s="14"/>
      <c r="D18" s="66"/>
      <c r="E18" s="6" t="s">
        <v>65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68">
        <v>355.613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367.36799999999999</v>
      </c>
      <c r="C53" s="22">
        <f t="shared" ref="C53:C57" si="0">$G$21</f>
        <v>355.613</v>
      </c>
      <c r="D53" s="22">
        <f>$B53-$C53</f>
        <v>11.754999999999995</v>
      </c>
      <c r="E53" s="25">
        <f>SQRT(2*9.81*D53)</f>
        <v>15.186609233136933</v>
      </c>
      <c r="F53" s="69">
        <v>0.5</v>
      </c>
      <c r="G53" s="72">
        <v>0.63500000000000001</v>
      </c>
      <c r="H53" s="11">
        <f>D53/F53</f>
        <v>23.509999999999991</v>
      </c>
      <c r="I53" s="11">
        <f>G53/(($G$16*$G$17)*F53*E53)</f>
        <v>8.3626303969742022E-2</v>
      </c>
    </row>
    <row r="54" spans="1:9">
      <c r="A54" s="18">
        <v>2</v>
      </c>
      <c r="B54" s="43">
        <v>367.36799999999999</v>
      </c>
      <c r="C54" s="23">
        <f t="shared" si="0"/>
        <v>355.613</v>
      </c>
      <c r="D54" s="23">
        <f t="shared" ref="D54:D57" si="1">$B54-$C54</f>
        <v>11.754999999999995</v>
      </c>
      <c r="E54" s="26">
        <f t="shared" ref="E54:E57" si="2">SQRT(2*9.81*D54)</f>
        <v>15.186609233136933</v>
      </c>
      <c r="F54" s="70">
        <v>0.3</v>
      </c>
      <c r="G54" s="73">
        <v>0.35399999999999998</v>
      </c>
      <c r="H54" s="12">
        <f t="shared" ref="H54:H57" si="3">D54/F54</f>
        <v>39.183333333333323</v>
      </c>
      <c r="I54" s="12">
        <f t="shared" ref="I54:I57" si="4">G54/(($G$16*$G$17)*F54*E54)</f>
        <v>7.7700030460075259E-2</v>
      </c>
    </row>
    <row r="55" spans="1:9">
      <c r="A55" s="18">
        <v>3</v>
      </c>
      <c r="B55" s="43">
        <v>367.36799999999999</v>
      </c>
      <c r="C55" s="23">
        <f t="shared" si="0"/>
        <v>355.613</v>
      </c>
      <c r="D55" s="23">
        <f t="shared" si="1"/>
        <v>11.754999999999995</v>
      </c>
      <c r="E55" s="27">
        <f t="shared" si="2"/>
        <v>15.186609233136933</v>
      </c>
      <c r="F55" s="43">
        <v>0.2</v>
      </c>
      <c r="G55" s="74">
        <v>0.151</v>
      </c>
      <c r="H55" s="12">
        <f t="shared" si="3"/>
        <v>58.774999999999977</v>
      </c>
      <c r="I55" s="12">
        <f t="shared" si="4"/>
        <v>4.9714849997760019E-2</v>
      </c>
    </row>
    <row r="56" spans="1:9">
      <c r="A56" s="18">
        <v>4</v>
      </c>
      <c r="B56" s="43">
        <v>367.36799999999999</v>
      </c>
      <c r="C56" s="23">
        <f t="shared" si="0"/>
        <v>355.613</v>
      </c>
      <c r="D56" s="23">
        <f t="shared" si="1"/>
        <v>11.754999999999995</v>
      </c>
      <c r="E56" s="28">
        <f t="shared" si="2"/>
        <v>15.186609233136933</v>
      </c>
      <c r="F56" s="71">
        <v>0.1</v>
      </c>
      <c r="G56" s="75">
        <v>0.151</v>
      </c>
      <c r="H56" s="12">
        <f t="shared" si="3"/>
        <v>117.54999999999995</v>
      </c>
      <c r="I56" s="12">
        <f t="shared" si="4"/>
        <v>9.9429699995520038E-2</v>
      </c>
    </row>
    <row r="57" spans="1:9">
      <c r="A57" s="18"/>
      <c r="B57" s="43"/>
      <c r="C57" s="23"/>
      <c r="D57" s="23"/>
      <c r="E57" s="28"/>
      <c r="F57" s="43"/>
      <c r="G57" s="74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69">
        <v>367.36799999999999</v>
      </c>
      <c r="C87" s="15">
        <f t="shared" ref="C87:C91" si="5">$G$21</f>
        <v>355.613</v>
      </c>
      <c r="D87" s="15">
        <f>B87-C87</f>
        <v>11.754999999999995</v>
      </c>
      <c r="E87" s="69">
        <v>0.5</v>
      </c>
      <c r="F87" s="36">
        <f>D87/E87</f>
        <v>23.509999999999991</v>
      </c>
      <c r="G87" s="61">
        <f>(0.0002*F87)+0.065</f>
        <v>6.9702E-2</v>
      </c>
      <c r="H87" s="86">
        <f>G87*($G$16*$G$17)*E87*(2*9.81*D87)^0.5</f>
        <v>0.5292685183840552</v>
      </c>
      <c r="I87" s="86"/>
    </row>
    <row r="88" spans="1:9" ht="21.2" customHeight="1">
      <c r="A88" s="46">
        <v>2</v>
      </c>
      <c r="B88" s="43">
        <v>367.36799999999999</v>
      </c>
      <c r="C88" s="16">
        <f t="shared" si="5"/>
        <v>355.613</v>
      </c>
      <c r="D88" s="16">
        <f t="shared" ref="D88:D91" si="6">B88-C88</f>
        <v>11.754999999999995</v>
      </c>
      <c r="E88" s="70">
        <v>0.3</v>
      </c>
      <c r="F88" s="37">
        <f t="shared" ref="F88:F91" si="7">D88/E88</f>
        <v>39.183333333333323</v>
      </c>
      <c r="G88" s="37">
        <f t="shared" ref="G88:G90" si="8">(0.0002*F88)+0.065</f>
        <v>7.2836666666666661E-2</v>
      </c>
      <c r="H88" s="87">
        <f t="shared" ref="H88:H90" si="9">G88*($G$16*$G$17)*E88*(2*9.81*D88)^0.5</f>
        <v>0.33184259835327512</v>
      </c>
      <c r="I88" s="87"/>
    </row>
    <row r="89" spans="1:9" ht="21.2" customHeight="1">
      <c r="A89" s="46">
        <v>3</v>
      </c>
      <c r="B89" s="43">
        <v>367.36799999999999</v>
      </c>
      <c r="C89" s="16">
        <f t="shared" si="5"/>
        <v>355.613</v>
      </c>
      <c r="D89" s="16">
        <f t="shared" si="6"/>
        <v>11.754999999999995</v>
      </c>
      <c r="E89" s="43">
        <v>0.2</v>
      </c>
      <c r="F89" s="37">
        <f t="shared" si="7"/>
        <v>58.774999999999977</v>
      </c>
      <c r="G89" s="37">
        <f t="shared" si="8"/>
        <v>7.6755000000000004E-2</v>
      </c>
      <c r="H89" s="87">
        <f t="shared" si="9"/>
        <v>0.23312963833788508</v>
      </c>
      <c r="I89" s="87"/>
    </row>
    <row r="90" spans="1:9" ht="21.2" customHeight="1">
      <c r="A90" s="46">
        <v>4</v>
      </c>
      <c r="B90" s="43">
        <v>367.36799999999999</v>
      </c>
      <c r="C90" s="16">
        <f t="shared" si="5"/>
        <v>355.613</v>
      </c>
      <c r="D90" s="16">
        <f t="shared" si="6"/>
        <v>11.754999999999995</v>
      </c>
      <c r="E90" s="71">
        <v>0.1</v>
      </c>
      <c r="F90" s="37">
        <f t="shared" si="7"/>
        <v>117.54999999999995</v>
      </c>
      <c r="G90" s="37">
        <f t="shared" si="8"/>
        <v>8.8509999999999991E-2</v>
      </c>
      <c r="H90" s="87">
        <f t="shared" si="9"/>
        <v>0.13441667832249499</v>
      </c>
      <c r="I90" s="87"/>
    </row>
    <row r="91" spans="1:9" ht="21.2" customHeight="1">
      <c r="A91" s="46"/>
      <c r="B91" s="43"/>
      <c r="C91" s="16"/>
      <c r="D91" s="16"/>
      <c r="E91" s="43"/>
      <c r="F91" s="37"/>
      <c r="G91" s="65"/>
      <c r="H91" s="87"/>
      <c r="I91" s="87"/>
    </row>
    <row r="92" spans="1:9" ht="21.2" customHeight="1">
      <c r="A92" s="46"/>
      <c r="B92" s="57"/>
      <c r="C92" s="16"/>
      <c r="D92" s="16"/>
      <c r="E92" s="57"/>
      <c r="F92" s="37"/>
      <c r="G92" s="37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อ่างฯห้วยมะนาว</vt:lpstr>
      <vt:lpstr>อ่างฯห้วยมะนาว!Print_Area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2014-03-28T06:50:47Z</dcterms:modified>
</cp:coreProperties>
</file>