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อาบ" sheetId="2" r:id="rId1"/>
  </sheets>
  <definedNames>
    <definedName name="_xlnm.Print_Area" localSheetId="0">อ่างฯแม่อาบ!$A$1:$I$103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<sst xmlns="http://schemas.openxmlformats.org/spreadsheetml/2006/main" count="91" uniqueCount="71">
  <si>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</si>
  <si>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</si>
  <si>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</si>
  <si>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</si>
  <si>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</si>
  <si>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</si>
  <si>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</si>
  <si>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</si>
  <si>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</si>
  <si>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</si>
  <si>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</si>
  <si>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</si>
  <si>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</si>
  <si>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</si>
  <si>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</si>
  <si>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</si>
  <si>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</si>
  <si>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</si>
  <si>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</si>
  <si>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</si>
  <si>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</si>
  <si>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</si>
  <si>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</si>
  <si>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</si>
  <si>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</si>
  <si>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</si>
  <si>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</si>
  <si>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</si>
  <si>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</si>
  <si>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</si>
  <si>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</si>
  <si>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</si>
  <si>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</si>
  <si>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</si>
  <si>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</si>
  <si>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</si>
  <si>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</si>
  <si>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</si>
  <si>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</si>
  <si>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</si>
  <si>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</si>
  <si>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</si>
  <si>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</si>
  <si>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</si>
  <si>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</si>
  <si>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</si>
  <si>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</si>
  <si>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</si>
  <si>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</si>
  <si>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</si>
  <si>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</si>
  <si>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</si>
  <si>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</si>
  <si>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</si>
  <si>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</si>
  <si>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</si>
  <si>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</si>
  <si>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</si>
  <si>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</si>
  <si>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</si>
  <si>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</si>
  <si>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</si>
  <si>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</si>
  <si>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</si>
  <si>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โครงการชลประทานลำปาง</t>
  </si>
  <si>
    <t>ลำปาง</t>
  </si>
  <si>
    <t>ท่อส่งน้ำ ( outlet )   อ่างเก็บน้ำห้วยป่าเป้า</t>
  </si>
  <si>
    <t>แม่พริก</t>
  </si>
  <si>
    <t>N 1924800</t>
  </si>
  <si>
    <t>E 517000</t>
  </si>
  <si>
    <t>เมตร (ร.ส.ม.)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</si>
</sst>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ท่อส่งน้ำ ( </a:t>
            </a:r>
            <a:r>
              <a:rPr lang="en-US" u="sng"/>
              <a:t>outlet ) </a:t>
            </a:r>
            <a:r>
              <a:rPr lang="th-TH" u="sng"/>
              <a:t>อ่างเก็บน้ำห้วยป่าเป้า </a:t>
            </a:r>
            <a:r>
              <a:rPr lang="th-TH"/>
              <a:t>โครงการ </a:t>
            </a:r>
            <a:r>
              <a:rPr lang="th-TH" u="sng"/>
              <a:t>ชลประทานลำปาง</a:t>
            </a:r>
          </a:p>
        </c:rich>
      </c:tx>
      <c:layout>
        <c:manualLayout>
          <c:xMode val="edge"/>
          <c:yMode val="edge"/>
          <c:x val="0.19522077702377486"/>
          <c:y val="4.056386984536232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5691929392003532"/>
                  <c:y val="0.26124861444589997"/>
                </c:manualLayout>
              </c:layout>
              <c:numFmt formatCode="General" sourceLinked="0"/>
            </c:trendlineLbl>
          </c:trendline>
          <c:xVal>
            <c:numRef>
              <c:f>อ่างฯแม่อาบ!$H$53:$H$57</c:f>
              <c:numCache>
                <c:formatCode>0.000</c:formatCode>
                <c:ptCount val="5"/>
                <c:pt idx="0">
                  <c:v>12.25</c:v>
                </c:pt>
                <c:pt idx="1">
                  <c:v>6.125</c:v>
                </c:pt>
                <c:pt idx="2">
                  <c:v>4.1111111111111116</c:v>
                </c:pt>
                <c:pt idx="3">
                  <c:v>3.104166666666667</c:v>
                </c:pt>
                <c:pt idx="4">
                  <c:v>2.5</c:v>
                </c:pt>
              </c:numCache>
            </c:numRef>
          </c:xVal>
          <c:yVal>
            <c:numRef>
              <c:f>อ่างฯแม่อาบ!$I$53:$I$57</c:f>
              <c:numCache>
                <c:formatCode>0.000</c:formatCode>
                <c:ptCount val="5"/>
                <c:pt idx="0">
                  <c:v>1.3292983132307157</c:v>
                </c:pt>
                <c:pt idx="1">
                  <c:v>0.99697373492303676</c:v>
                </c:pt>
                <c:pt idx="2">
                  <c:v>0.75862402652490157</c:v>
                </c:pt>
                <c:pt idx="3">
                  <c:v>0.57155086078541006</c:v>
                </c:pt>
                <c:pt idx="4">
                  <c:v>0.51101413063158552</c:v>
                </c:pt>
              </c:numCache>
            </c:numRef>
          </c:yVal>
        </c:ser>
        <c:axId val="59052800"/>
        <c:axId val="59054720"/>
      </c:scatterChart>
      <c:valAx>
        <c:axId val="5905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4720"/>
        <c:crosses val="autoZero"/>
        <c:crossBetween val="midCat"/>
      </c:valAx>
      <c:valAx>
        <c:axId val="5905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5280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483053</xdr:colOff>
      <xdr:row>25</xdr:row>
      <xdr:rowOff>68035</xdr:rowOff>
    </xdr:from>
    <xdr:to>
      <xdr:col>7</xdr:col>
      <xdr:colOff>65710</xdr:colOff>
      <xdr:row>34</xdr:row>
      <xdr:rowOff>187735</xdr:rowOff>
    </xdr:to>
    <xdr:pic>
      <xdr:nvPicPr>
        <xdr:cNvPr id="24" name="รูปภาพ 23" descr="24.อ่างห้วยป่าเป้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0482" y="6660696"/>
          <a:ext cx="335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3" zoomScale="140" zoomScalePageLayoutView="140" workbookViewId="0">
      <selection activeCell="G88" sqref="G88:G9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46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62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66</v>
      </c>
      <c r="E7" s="67"/>
      <c r="F7" s="67"/>
      <c r="G7" s="67"/>
      <c r="H7" s="68" t="s">
        <v>4</v>
      </c>
      <c r="I7" s="67"/>
    </row>
    <row r="8" spans="1:9" ht="21.2" customHeight="1">
      <c r="B8" s="2" t="s">
        <v>5</v>
      </c>
      <c r="D8" s="67" t="s">
        <v>64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G9" s="67"/>
      <c r="H9" s="68" t="s">
        <v>7</v>
      </c>
      <c r="I9" s="67"/>
    </row>
    <row r="10" spans="1:9" ht="21.2" customHeight="1">
      <c r="B10" s="2" t="s">
        <v>8</v>
      </c>
      <c r="D10" s="67" t="s">
        <v>67</v>
      </c>
      <c r="E10" s="67"/>
      <c r="F10" s="67"/>
      <c r="G10" s="67"/>
      <c r="H10" s="68" t="s">
        <v>9</v>
      </c>
      <c r="I10" s="67" t="s">
        <v>65</v>
      </c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86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0.6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87" t="s">
        <v>52</v>
      </c>
      <c r="H18" s="1" t="s">
        <v>25</v>
      </c>
    </row>
    <row r="19" spans="1:9" ht="21.2" customHeight="1">
      <c r="B19" s="2" t="s">
        <v>27</v>
      </c>
      <c r="G19" s="87" t="s">
        <v>52</v>
      </c>
      <c r="H19" s="1" t="s">
        <v>59</v>
      </c>
    </row>
    <row r="20" spans="1:9" ht="21.2" customHeight="1">
      <c r="B20" s="2" t="s">
        <v>28</v>
      </c>
      <c r="G20" s="87" t="s">
        <v>52</v>
      </c>
      <c r="H20" s="1" t="s">
        <v>59</v>
      </c>
    </row>
    <row r="21" spans="1:9" ht="21.2" customHeight="1">
      <c r="B21" s="48" t="s">
        <v>11</v>
      </c>
      <c r="G21" s="88">
        <v>0</v>
      </c>
      <c r="H21" s="1" t="s">
        <v>70</v>
      </c>
    </row>
    <row r="22" spans="1:9" ht="21.2" customHeight="1">
      <c r="B22" s="2" t="s">
        <v>29</v>
      </c>
      <c r="G22" s="87" t="s">
        <v>52</v>
      </c>
      <c r="H22" s="1" t="s">
        <v>30</v>
      </c>
    </row>
    <row r="23" spans="1:9" ht="21.2" customHeight="1">
      <c r="B23" s="2" t="s">
        <v>51</v>
      </c>
      <c r="G23" s="86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7" t="s">
        <v>40</v>
      </c>
      <c r="B50" s="31" t="s">
        <v>12</v>
      </c>
      <c r="C50" s="31" t="s">
        <v>42</v>
      </c>
      <c r="D50" s="77" t="s">
        <v>16</v>
      </c>
      <c r="E50" s="31"/>
      <c r="F50" s="31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35" t="s">
        <v>14</v>
      </c>
      <c r="C51" s="35" t="s">
        <v>15</v>
      </c>
      <c r="D51" s="78"/>
      <c r="E51" s="32"/>
      <c r="F51" s="35" t="s">
        <v>17</v>
      </c>
      <c r="G51" s="79"/>
      <c r="H51" s="78"/>
      <c r="I51" s="78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1.47</v>
      </c>
      <c r="C53" s="22">
        <f t="shared" ref="C53:C57" si="0">$G$21</f>
        <v>0</v>
      </c>
      <c r="D53" s="22">
        <f>$B53-$C53</f>
        <v>1.47</v>
      </c>
      <c r="E53" s="25">
        <f>SQRT(2*9.81*D53)</f>
        <v>5.3704189780686571</v>
      </c>
      <c r="F53" s="69">
        <v>0.12</v>
      </c>
      <c r="G53" s="70">
        <v>0.51400000000000001</v>
      </c>
      <c r="H53" s="11">
        <f>D53/F53</f>
        <v>12.25</v>
      </c>
      <c r="I53" s="11">
        <f>G53/(($G$16*$G$17)*F53*E53)</f>
        <v>1.3292983132307157</v>
      </c>
    </row>
    <row r="54" spans="1:9">
      <c r="A54" s="18">
        <v>2</v>
      </c>
      <c r="B54" s="55">
        <v>1.47</v>
      </c>
      <c r="C54" s="23">
        <f t="shared" si="0"/>
        <v>0</v>
      </c>
      <c r="D54" s="23">
        <f t="shared" ref="D54:D57" si="1">$B54-$C54</f>
        <v>1.47</v>
      </c>
      <c r="E54" s="26">
        <f t="shared" ref="E54:E57" si="2">SQRT(2*9.81*D54)</f>
        <v>5.3704189780686571</v>
      </c>
      <c r="F54" s="71">
        <v>0.24</v>
      </c>
      <c r="G54" s="72">
        <v>0.77100000000000002</v>
      </c>
      <c r="H54" s="12">
        <f t="shared" ref="H54:H57" si="3">D54/F54</f>
        <v>6.125</v>
      </c>
      <c r="I54" s="12">
        <f t="shared" ref="I54:I57" si="4">G54/(($G$16*$G$17)*F54*E54)</f>
        <v>0.99697373492303676</v>
      </c>
    </row>
    <row r="55" spans="1:9">
      <c r="A55" s="18">
        <v>3</v>
      </c>
      <c r="B55" s="55">
        <v>1.48</v>
      </c>
      <c r="C55" s="23">
        <f t="shared" si="0"/>
        <v>0</v>
      </c>
      <c r="D55" s="23">
        <f t="shared" si="1"/>
        <v>1.48</v>
      </c>
      <c r="E55" s="27">
        <f t="shared" si="2"/>
        <v>5.3886547486362497</v>
      </c>
      <c r="F55" s="55">
        <v>0.36</v>
      </c>
      <c r="G55" s="57">
        <v>0.88300000000000001</v>
      </c>
      <c r="H55" s="12">
        <f t="shared" si="3"/>
        <v>4.1111111111111116</v>
      </c>
      <c r="I55" s="12">
        <f t="shared" si="4"/>
        <v>0.75862402652490157</v>
      </c>
    </row>
    <row r="56" spans="1:9">
      <c r="A56" s="18">
        <v>4</v>
      </c>
      <c r="B56" s="55">
        <v>1.49</v>
      </c>
      <c r="C56" s="23">
        <f t="shared" si="0"/>
        <v>0</v>
      </c>
      <c r="D56" s="23">
        <f t="shared" si="1"/>
        <v>1.49</v>
      </c>
      <c r="E56" s="28">
        <f t="shared" si="2"/>
        <v>5.4068290152361946</v>
      </c>
      <c r="F56" s="56">
        <v>0.48</v>
      </c>
      <c r="G56" s="58">
        <v>0.89</v>
      </c>
      <c r="H56" s="12">
        <f t="shared" si="3"/>
        <v>3.104166666666667</v>
      </c>
      <c r="I56" s="12">
        <f t="shared" si="4"/>
        <v>0.57155086078541006</v>
      </c>
    </row>
    <row r="57" spans="1:9">
      <c r="A57" s="18">
        <v>5</v>
      </c>
      <c r="B57" s="55">
        <v>1.5</v>
      </c>
      <c r="C57" s="23">
        <f t="shared" si="0"/>
        <v>0</v>
      </c>
      <c r="D57" s="23">
        <f t="shared" si="1"/>
        <v>1.5</v>
      </c>
      <c r="E57" s="28">
        <f t="shared" si="2"/>
        <v>5.4249423960075376</v>
      </c>
      <c r="F57" s="55">
        <v>0.6</v>
      </c>
      <c r="G57" s="57">
        <v>0.998</v>
      </c>
      <c r="H57" s="12">
        <f t="shared" si="3"/>
        <v>2.5</v>
      </c>
      <c r="I57" s="12">
        <f t="shared" si="4"/>
        <v>0.51101413063158552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7" t="s">
        <v>40</v>
      </c>
      <c r="B84" s="40" t="s">
        <v>12</v>
      </c>
      <c r="C84" s="77" t="s">
        <v>43</v>
      </c>
      <c r="D84" s="77" t="s">
        <v>16</v>
      </c>
      <c r="E84" s="59" t="s">
        <v>13</v>
      </c>
      <c r="F84" s="77" t="s">
        <v>20</v>
      </c>
      <c r="G84" s="77" t="s">
        <v>19</v>
      </c>
      <c r="H84" s="77" t="s">
        <v>45</v>
      </c>
      <c r="I84" s="77"/>
    </row>
    <row r="85" spans="1:9" ht="19.7" customHeight="1">
      <c r="A85" s="78"/>
      <c r="B85" s="41" t="s">
        <v>14</v>
      </c>
      <c r="C85" s="78"/>
      <c r="D85" s="78"/>
      <c r="E85" s="35" t="s">
        <v>17</v>
      </c>
      <c r="F85" s="78"/>
      <c r="G85" s="78"/>
      <c r="H85" s="78"/>
      <c r="I85" s="78"/>
    </row>
    <row r="86" spans="1:9" ht="19.7" customHeight="1" thickBot="1">
      <c r="A86" s="81"/>
      <c r="B86" s="42" t="s">
        <v>21</v>
      </c>
      <c r="C86" s="34" t="s">
        <v>21</v>
      </c>
      <c r="D86" s="81"/>
      <c r="E86" s="8" t="s">
        <v>22</v>
      </c>
      <c r="F86" s="81"/>
      <c r="G86" s="81"/>
      <c r="H86" s="82" t="s">
        <v>39</v>
      </c>
      <c r="I86" s="82"/>
    </row>
    <row r="87" spans="1:9" ht="21.2" customHeight="1">
      <c r="A87" s="45">
        <v>1</v>
      </c>
      <c r="B87" s="69">
        <v>1.47</v>
      </c>
      <c r="C87" s="15">
        <f t="shared" ref="C87:C91" si="5">$G$21</f>
        <v>0</v>
      </c>
      <c r="D87" s="15">
        <f>B87-C87</f>
        <v>1.47</v>
      </c>
      <c r="E87" s="69">
        <v>0.12</v>
      </c>
      <c r="F87" s="36">
        <f>D87/E87</f>
        <v>12.25</v>
      </c>
      <c r="G87" s="60">
        <f>(0.082*F87)+0.371</f>
        <v>1.3754999999999999</v>
      </c>
      <c r="H87" s="83">
        <f>G87*($G$16*$G$17)*E87*(2*9.81*D87)^0.5</f>
        <v>0.53186481391200746</v>
      </c>
      <c r="I87" s="83"/>
    </row>
    <row r="88" spans="1:9" ht="21.2" customHeight="1">
      <c r="A88" s="46">
        <v>2</v>
      </c>
      <c r="B88" s="55">
        <v>1.47</v>
      </c>
      <c r="C88" s="16">
        <f t="shared" si="5"/>
        <v>0</v>
      </c>
      <c r="D88" s="16">
        <f t="shared" ref="D88:D91" si="6">B88-C88</f>
        <v>1.47</v>
      </c>
      <c r="E88" s="71">
        <v>0.24</v>
      </c>
      <c r="F88" s="37">
        <f t="shared" ref="F88:F91" si="7">D88/E88</f>
        <v>6.125</v>
      </c>
      <c r="G88" s="37">
        <f t="shared" ref="G88:G91" si="8">(0.082*F88)+0.371</f>
        <v>0.87324999999999997</v>
      </c>
      <c r="H88" s="84">
        <f t="shared" ref="H88:H90" si="9">G88*($G$16*$G$17)*E88*(2*9.81*D88)^0.5</f>
        <v>0.67531944565417734</v>
      </c>
      <c r="I88" s="84"/>
    </row>
    <row r="89" spans="1:9" ht="21.2" customHeight="1">
      <c r="A89" s="46">
        <v>3</v>
      </c>
      <c r="B89" s="55">
        <v>1.48</v>
      </c>
      <c r="C89" s="16">
        <f t="shared" si="5"/>
        <v>0</v>
      </c>
      <c r="D89" s="16">
        <f t="shared" si="6"/>
        <v>1.48</v>
      </c>
      <c r="E89" s="55">
        <v>0.36</v>
      </c>
      <c r="F89" s="37">
        <f t="shared" si="7"/>
        <v>4.1111111111111116</v>
      </c>
      <c r="G89" s="37">
        <f t="shared" si="8"/>
        <v>0.70811111111111114</v>
      </c>
      <c r="H89" s="84">
        <f t="shared" si="9"/>
        <v>0.82420552111341172</v>
      </c>
      <c r="I89" s="84"/>
    </row>
    <row r="90" spans="1:9" ht="21.2" customHeight="1">
      <c r="A90" s="46">
        <v>4</v>
      </c>
      <c r="B90" s="55">
        <v>1.49</v>
      </c>
      <c r="C90" s="16">
        <f t="shared" si="5"/>
        <v>0</v>
      </c>
      <c r="D90" s="16">
        <f t="shared" si="6"/>
        <v>1.49</v>
      </c>
      <c r="E90" s="56">
        <v>0.48</v>
      </c>
      <c r="F90" s="37">
        <f t="shared" si="7"/>
        <v>3.104166666666667</v>
      </c>
      <c r="G90" s="37">
        <f t="shared" si="8"/>
        <v>0.62554166666666666</v>
      </c>
      <c r="H90" s="84">
        <f t="shared" si="9"/>
        <v>0.9740726880688918</v>
      </c>
      <c r="I90" s="84"/>
    </row>
    <row r="91" spans="1:9" ht="21.2" customHeight="1">
      <c r="A91" s="46">
        <v>5</v>
      </c>
      <c r="B91" s="55">
        <v>1.5</v>
      </c>
      <c r="C91" s="16">
        <f t="shared" si="5"/>
        <v>0</v>
      </c>
      <c r="D91" s="16">
        <f t="shared" si="6"/>
        <v>1.5</v>
      </c>
      <c r="E91" s="55">
        <v>0.6</v>
      </c>
      <c r="F91" s="37">
        <f t="shared" si="7"/>
        <v>2.5</v>
      </c>
      <c r="G91" s="37">
        <f t="shared" si="8"/>
        <v>0.57600000000000007</v>
      </c>
      <c r="H91" s="84">
        <f t="shared" ref="H91" si="10">G91*($G$16*$G$17)*E91*(2*9.81*D91)^0.5</f>
        <v>1.124916055236123</v>
      </c>
      <c r="I91" s="84"/>
    </row>
    <row r="92" spans="1:9" ht="21.2" customHeight="1">
      <c r="A92" s="46"/>
      <c r="B92" s="56"/>
      <c r="C92" s="16"/>
      <c r="D92" s="16"/>
      <c r="E92" s="56"/>
      <c r="F92" s="37"/>
      <c r="G92" s="64"/>
      <c r="H92" s="84"/>
      <c r="I92" s="84"/>
    </row>
    <row r="93" spans="1:9" ht="21.2" customHeight="1">
      <c r="A93" s="46"/>
      <c r="B93" s="55"/>
      <c r="C93" s="16"/>
      <c r="D93" s="16"/>
      <c r="E93" s="55"/>
      <c r="F93" s="37"/>
      <c r="G93" s="37"/>
      <c r="H93" s="84"/>
      <c r="I93" s="84"/>
    </row>
    <row r="94" spans="1:9" ht="21.2" customHeight="1">
      <c r="A94" s="46"/>
      <c r="B94" s="55"/>
      <c r="C94" s="16"/>
      <c r="D94" s="16"/>
      <c r="E94" s="62"/>
      <c r="F94" s="37"/>
      <c r="G94" s="64"/>
      <c r="H94" s="84"/>
      <c r="I94" s="84"/>
    </row>
    <row r="95" spans="1:9" ht="21.2" customHeight="1">
      <c r="A95" s="46"/>
      <c r="B95" s="55"/>
      <c r="C95" s="16"/>
      <c r="D95" s="16"/>
      <c r="E95" s="62"/>
      <c r="F95" s="37"/>
      <c r="G95" s="37"/>
      <c r="H95" s="84"/>
      <c r="I95" s="84"/>
    </row>
    <row r="96" spans="1:9" ht="21.2" customHeight="1">
      <c r="A96" s="46"/>
      <c r="B96" s="55"/>
      <c r="C96" s="16"/>
      <c r="D96" s="16"/>
      <c r="E96" s="62"/>
      <c r="F96" s="37"/>
      <c r="G96" s="64"/>
      <c r="H96" s="84"/>
      <c r="I96" s="84"/>
    </row>
    <row r="97" spans="1:9" ht="21.2" customHeight="1">
      <c r="A97" s="46"/>
      <c r="B97" s="43"/>
      <c r="C97" s="16"/>
      <c r="D97" s="16"/>
      <c r="E97" s="56"/>
      <c r="F97" s="37"/>
      <c r="G97" s="37"/>
      <c r="H97" s="84"/>
      <c r="I97" s="84"/>
    </row>
    <row r="98" spans="1:9" ht="21.2" customHeight="1">
      <c r="A98" s="46"/>
      <c r="B98" s="43"/>
      <c r="C98" s="16"/>
      <c r="D98" s="16"/>
      <c r="E98" s="56"/>
      <c r="F98" s="37"/>
      <c r="G98" s="37"/>
      <c r="H98" s="84"/>
      <c r="I98" s="84"/>
    </row>
    <row r="99" spans="1:9" ht="21.2" customHeight="1">
      <c r="A99" s="46"/>
      <c r="B99" s="30"/>
      <c r="C99" s="16"/>
      <c r="D99" s="16"/>
      <c r="E99" s="56"/>
      <c r="F99" s="37"/>
      <c r="G99" s="37"/>
      <c r="H99" s="84"/>
      <c r="I99" s="84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5"/>
      <c r="I101" s="85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อ่างฯแม่อาบ</vt:lpstr>
      <vt:lpstr>อ่างฯแม่อาบ!Print_Area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2014-03-31T02:56:39Z</dcterms:modified>
</cp:coreProperties>
</file>