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4.xml" ContentType="application/vnd.openxmlformats-officedocument.drawingml.chart+xml"/>
  <Default Extension="jpeg" ContentType="image/jpeg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 activeTab="1"/>
  </bookViews>
  <sheets>
    <sheet name="SG-Free บานตรง-แบบอิสระ" sheetId="2" r:id="rId1"/>
    <sheet name="Outlet ฝายเหมืองดั้ง" sheetId="4" r:id="rId2"/>
    <sheet name="RG-Free บานโค้ง-แบบอิสระ" sheetId="3" r:id="rId3"/>
    <sheet name="RG-Subm บานโค้ง-แบบจม" sheetId="7" r:id="rId4"/>
    <sheet name="ยกบานพ้นน้ำ" sheetId="6" r:id="rId5"/>
  </sheets>
  <definedNames>
    <definedName name="_xlnm.Print_Area" localSheetId="1">'Outlet ฝายเหมืองดั้ง'!$A$1:$J$103</definedName>
    <definedName name="_xlnm.Print_Area" localSheetId="2">'RG-Free บานโค้ง-แบบอิสระ'!$A$1:$J$103</definedName>
    <definedName name="_xlnm.Print_Area" localSheetId="3">'RG-Subm บานโค้ง-แบบจม'!$A$1:$J$103</definedName>
    <definedName name="_xlnm.Print_Area" localSheetId="0">'SG-Free บานตรง-แบบอิสระ'!$A$1:$I$103</definedName>
    <definedName name="_xlnm.Print_Area" localSheetId="4">ยกบานพ้นน้ำ!$A$1:$J$72</definedName>
  </definedNames>
  <calcPr calcId="124519"/>
</workbook>
</file>

<file path=xl/calcChain.xml><?xml version="1.0" encoding="utf-8"?>
<calcChain xmlns="http://schemas.openxmlformats.org/spreadsheetml/2006/main">
  <c r="E101" i="7"/>
  <c r="D101"/>
  <c r="G101"/>
  <c r="H101"/>
  <c r="I101"/>
  <c r="E100"/>
  <c r="D100"/>
  <c r="G100"/>
  <c r="H100"/>
  <c r="I100"/>
  <c r="E99"/>
  <c r="D99"/>
  <c r="G99"/>
  <c r="H99"/>
  <c r="I99"/>
  <c r="G98"/>
  <c r="H98"/>
  <c r="I98"/>
  <c r="E98"/>
  <c r="D98"/>
  <c r="E97"/>
  <c r="D97"/>
  <c r="G97"/>
  <c r="H97"/>
  <c r="I97"/>
  <c r="E96"/>
  <c r="D96"/>
  <c r="G96"/>
  <c r="H96"/>
  <c r="I96"/>
  <c r="E95"/>
  <c r="D95"/>
  <c r="G95"/>
  <c r="H95"/>
  <c r="I95"/>
  <c r="E94"/>
  <c r="D94"/>
  <c r="G94"/>
  <c r="H94"/>
  <c r="I94"/>
  <c r="E93"/>
  <c r="D93"/>
  <c r="G93"/>
  <c r="H93"/>
  <c r="I93"/>
  <c r="E92"/>
  <c r="D92"/>
  <c r="G92"/>
  <c r="H92"/>
  <c r="I92"/>
  <c r="E91"/>
  <c r="D91"/>
  <c r="G91"/>
  <c r="H91"/>
  <c r="I91"/>
  <c r="E90"/>
  <c r="D90"/>
  <c r="G90"/>
  <c r="H90"/>
  <c r="I90"/>
  <c r="E89"/>
  <c r="D89"/>
  <c r="G89"/>
  <c r="H89"/>
  <c r="I89"/>
  <c r="E88"/>
  <c r="D88"/>
  <c r="G88"/>
  <c r="H88"/>
  <c r="I88"/>
  <c r="E87"/>
  <c r="D87"/>
  <c r="G87"/>
  <c r="H87"/>
  <c r="I87"/>
  <c r="F67"/>
  <c r="I67"/>
  <c r="D67"/>
  <c r="E67"/>
  <c r="J67"/>
  <c r="I66"/>
  <c r="F66"/>
  <c r="E66"/>
  <c r="D66"/>
  <c r="F65"/>
  <c r="I65"/>
  <c r="D65"/>
  <c r="E65"/>
  <c r="I64"/>
  <c r="F64"/>
  <c r="D64"/>
  <c r="E64"/>
  <c r="J64"/>
  <c r="F63"/>
  <c r="I63"/>
  <c r="D63"/>
  <c r="E63"/>
  <c r="J63"/>
  <c r="F62"/>
  <c r="I62"/>
  <c r="D62"/>
  <c r="E62"/>
  <c r="J62"/>
  <c r="F61"/>
  <c r="I61"/>
  <c r="D61"/>
  <c r="E61"/>
  <c r="J61"/>
  <c r="F60"/>
  <c r="I60"/>
  <c r="D60"/>
  <c r="E60"/>
  <c r="J60"/>
  <c r="F59"/>
  <c r="I59"/>
  <c r="D59"/>
  <c r="E59"/>
  <c r="J59"/>
  <c r="I58"/>
  <c r="F58"/>
  <c r="E58"/>
  <c r="D58"/>
  <c r="F57"/>
  <c r="I57"/>
  <c r="D57"/>
  <c r="E57"/>
  <c r="I56"/>
  <c r="F56"/>
  <c r="D56"/>
  <c r="E56"/>
  <c r="J56"/>
  <c r="F55"/>
  <c r="I55"/>
  <c r="D55"/>
  <c r="E55"/>
  <c r="J55"/>
  <c r="F54"/>
  <c r="I54"/>
  <c r="D54"/>
  <c r="E54"/>
  <c r="J54"/>
  <c r="F53"/>
  <c r="I53"/>
  <c r="D53"/>
  <c r="E53"/>
  <c r="J53"/>
  <c r="J58"/>
  <c r="J66"/>
  <c r="G56" i="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55"/>
  <c r="H55"/>
  <c r="D56"/>
  <c r="D57"/>
  <c r="J57"/>
  <c r="D58"/>
  <c r="D59"/>
  <c r="D60"/>
  <c r="D61"/>
  <c r="D62"/>
  <c r="D63"/>
  <c r="D64"/>
  <c r="D65"/>
  <c r="J65"/>
  <c r="D66"/>
  <c r="D67"/>
  <c r="D68"/>
  <c r="D69"/>
  <c r="D55"/>
  <c r="J55"/>
  <c r="J69"/>
  <c r="J61"/>
  <c r="J68"/>
  <c r="J64"/>
  <c r="J60"/>
  <c r="J56"/>
  <c r="J66"/>
  <c r="J62"/>
  <c r="J58"/>
  <c r="J67"/>
  <c r="J63"/>
  <c r="J59"/>
  <c r="C101" i="3"/>
  <c r="D101"/>
  <c r="F101"/>
  <c r="G101"/>
  <c r="H101"/>
  <c r="C100"/>
  <c r="C99"/>
  <c r="C98"/>
  <c r="C97"/>
  <c r="C96"/>
  <c r="C95"/>
  <c r="C94"/>
  <c r="C93"/>
  <c r="C92"/>
  <c r="C91"/>
  <c r="C90"/>
  <c r="C89"/>
  <c r="C88"/>
  <c r="C87"/>
  <c r="C67"/>
  <c r="D67"/>
  <c r="C66"/>
  <c r="D66"/>
  <c r="C65"/>
  <c r="D65"/>
  <c r="I65"/>
  <c r="C64"/>
  <c r="D64"/>
  <c r="C63"/>
  <c r="D63"/>
  <c r="I63"/>
  <c r="C62"/>
  <c r="D62"/>
  <c r="C61"/>
  <c r="D61"/>
  <c r="C60"/>
  <c r="D60"/>
  <c r="I60"/>
  <c r="C59"/>
  <c r="D59"/>
  <c r="C58"/>
  <c r="D58"/>
  <c r="C57"/>
  <c r="D57"/>
  <c r="I57"/>
  <c r="C56"/>
  <c r="D56"/>
  <c r="C55"/>
  <c r="D55"/>
  <c r="I55"/>
  <c r="C54"/>
  <c r="D54"/>
  <c r="C53"/>
  <c r="D53"/>
  <c r="C101" i="2"/>
  <c r="D101"/>
  <c r="F101"/>
  <c r="G101"/>
  <c r="H101"/>
  <c r="C100"/>
  <c r="D100"/>
  <c r="F100"/>
  <c r="G100"/>
  <c r="H100"/>
  <c r="C99"/>
  <c r="D99"/>
  <c r="F99"/>
  <c r="G99"/>
  <c r="H99"/>
  <c r="C98"/>
  <c r="D98"/>
  <c r="F98"/>
  <c r="G98"/>
  <c r="H98"/>
  <c r="C97"/>
  <c r="D97"/>
  <c r="F97"/>
  <c r="G97"/>
  <c r="H97"/>
  <c r="C96"/>
  <c r="D96"/>
  <c r="F96"/>
  <c r="G96"/>
  <c r="H96"/>
  <c r="C95"/>
  <c r="D95"/>
  <c r="F95"/>
  <c r="G95"/>
  <c r="H95"/>
  <c r="C94"/>
  <c r="D94"/>
  <c r="F94"/>
  <c r="G94"/>
  <c r="H94"/>
  <c r="C93"/>
  <c r="D93"/>
  <c r="F93"/>
  <c r="G93"/>
  <c r="H93"/>
  <c r="C92"/>
  <c r="D92"/>
  <c r="F92"/>
  <c r="G92"/>
  <c r="H92"/>
  <c r="C91"/>
  <c r="D91"/>
  <c r="F91"/>
  <c r="G91"/>
  <c r="H91"/>
  <c r="C90"/>
  <c r="D90"/>
  <c r="F90"/>
  <c r="G90"/>
  <c r="H90"/>
  <c r="C89"/>
  <c r="D89"/>
  <c r="F89"/>
  <c r="G89"/>
  <c r="H89"/>
  <c r="C88"/>
  <c r="D88"/>
  <c r="F88"/>
  <c r="G88"/>
  <c r="H88"/>
  <c r="C87"/>
  <c r="D87"/>
  <c r="F87"/>
  <c r="G87"/>
  <c r="H87"/>
  <c r="C67"/>
  <c r="D67"/>
  <c r="C66"/>
  <c r="D66"/>
  <c r="C65"/>
  <c r="D65"/>
  <c r="C64"/>
  <c r="D64"/>
  <c r="C63"/>
  <c r="D63"/>
  <c r="C62"/>
  <c r="D62"/>
  <c r="C61"/>
  <c r="D61"/>
  <c r="H61"/>
  <c r="C60"/>
  <c r="D60"/>
  <c r="C59"/>
  <c r="D59"/>
  <c r="C58"/>
  <c r="D58"/>
  <c r="C57"/>
  <c r="D57"/>
  <c r="C56"/>
  <c r="D56"/>
  <c r="C55"/>
  <c r="D55"/>
  <c r="E55"/>
  <c r="I55"/>
  <c r="C54"/>
  <c r="D54"/>
  <c r="C53"/>
  <c r="D53"/>
  <c r="D93" i="3"/>
  <c r="F93"/>
  <c r="G93"/>
  <c r="H93"/>
  <c r="D87"/>
  <c r="F87"/>
  <c r="G87"/>
  <c r="H87"/>
  <c r="D91"/>
  <c r="F91"/>
  <c r="G91"/>
  <c r="H91"/>
  <c r="D95"/>
  <c r="F95"/>
  <c r="G95"/>
  <c r="H95"/>
  <c r="D99"/>
  <c r="F99"/>
  <c r="G99"/>
  <c r="H99"/>
  <c r="D88"/>
  <c r="F88"/>
  <c r="G88"/>
  <c r="H88"/>
  <c r="D92"/>
  <c r="F92"/>
  <c r="G92"/>
  <c r="H92"/>
  <c r="D96"/>
  <c r="F96"/>
  <c r="G96"/>
  <c r="H96"/>
  <c r="D100"/>
  <c r="F100"/>
  <c r="G100"/>
  <c r="H100"/>
  <c r="D89"/>
  <c r="F89"/>
  <c r="G89"/>
  <c r="H89"/>
  <c r="D97"/>
  <c r="F97"/>
  <c r="G97"/>
  <c r="H97"/>
  <c r="D90"/>
  <c r="F90"/>
  <c r="G90"/>
  <c r="H90"/>
  <c r="D94"/>
  <c r="F94"/>
  <c r="G94"/>
  <c r="H94"/>
  <c r="D98"/>
  <c r="F98"/>
  <c r="G98"/>
  <c r="H98"/>
  <c r="E58"/>
  <c r="J58"/>
  <c r="I58"/>
  <c r="H66"/>
  <c r="I66"/>
  <c r="H65"/>
  <c r="E65"/>
  <c r="J65"/>
  <c r="H57"/>
  <c r="E57"/>
  <c r="J57"/>
  <c r="H55"/>
  <c r="E55"/>
  <c r="J55"/>
  <c r="H63"/>
  <c r="E63"/>
  <c r="J63"/>
  <c r="E60"/>
  <c r="J60"/>
  <c r="H60"/>
  <c r="E66"/>
  <c r="J66"/>
  <c r="H58"/>
  <c r="H54" i="2"/>
  <c r="E54"/>
  <c r="I54"/>
  <c r="H62"/>
  <c r="E62"/>
  <c r="I62"/>
  <c r="E63"/>
  <c r="I63"/>
  <c r="H63"/>
  <c r="H53"/>
  <c r="E53"/>
  <c r="I53"/>
  <c r="H55"/>
  <c r="H64"/>
  <c r="E64"/>
  <c r="I64"/>
  <c r="E61"/>
  <c r="I61"/>
  <c r="E56"/>
  <c r="I56"/>
  <c r="H56"/>
  <c r="H54" i="3"/>
  <c r="I54"/>
  <c r="E54"/>
  <c r="J54"/>
  <c r="H59"/>
  <c r="E59"/>
  <c r="J59"/>
  <c r="I59"/>
  <c r="E67"/>
  <c r="J67"/>
  <c r="H67"/>
  <c r="I67"/>
  <c r="E58" i="2"/>
  <c r="I58"/>
  <c r="H58"/>
  <c r="H60"/>
  <c r="E60"/>
  <c r="I60"/>
  <c r="H66"/>
  <c r="E66"/>
  <c r="I66"/>
  <c r="I62" i="3"/>
  <c r="E62"/>
  <c r="J62"/>
  <c r="H62"/>
  <c r="E57" i="2"/>
  <c r="I57"/>
  <c r="H57"/>
  <c r="E59"/>
  <c r="I59"/>
  <c r="H59"/>
  <c r="H65"/>
  <c r="E65"/>
  <c r="I65"/>
  <c r="E67"/>
  <c r="I67"/>
  <c r="H67"/>
  <c r="H53" i="3"/>
  <c r="E53"/>
  <c r="J53"/>
  <c r="I53"/>
  <c r="E56"/>
  <c r="J56"/>
  <c r="H56"/>
  <c r="I56"/>
  <c r="E61"/>
  <c r="J61"/>
  <c r="I61"/>
  <c r="H61"/>
  <c r="E64"/>
  <c r="J64"/>
  <c r="H64"/>
  <c r="I64"/>
  <c r="J65" i="7"/>
  <c r="J57"/>
</calcChain>
</file>

<file path=xl/sharedStrings.xml><?xml version="1.0" encoding="utf-8"?>
<sst xmlns="http://schemas.openxmlformats.org/spreadsheetml/2006/main" count="417" uniqueCount="111">
  <si>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</si>
  <si>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</si>
  <si>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</si>
  <si>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</si>
  <si>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</si>
  <si>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</si>
  <si>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</si>
  <si>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</si>
  <si>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</si>
  <si>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</si>
  <si>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</si>
  <si>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</si>
  <si>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</si>
  <si>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</si>
  <si>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</si>
  <si>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</si>
  <si>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</si>
  <si>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</si>
  <si>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</si>
  <si>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</si>
  <si>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</si>
  <si>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</si>
  <si>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</si>
  <si>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</si>
  <si>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</si>
  <si>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</si>
  <si>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จำนวน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</si>
  <si>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</si>
  <si>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</si>
  <si>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</si>
  <si>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</si>
  <si>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</si>
  <si>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</si>
  <si>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</si>
  <si>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</si>
  <si>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</si>
  <si>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</si>
  <si>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</si>
  <si>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</si>
  <si>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</si>
  <si>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</si>
  <si>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</si>
  <si>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</si>
  <si>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</si>
  <si>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</si>
  <si>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</si>
  <si>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</si>
  <si>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</si>
  <si>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</si>
  <si>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</si>
  <si>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</si>
  <si>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</si>
  <si>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</si>
  <si>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</si>
  <si>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</si>
  <si>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</si>
  <si>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</si>
  <si>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</si>
  <si>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</si>
  <si>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</si>
  <si>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ประตูระบายน้ำบานโค้ง (Radial gate)</t>
    </r>
  </si>
  <si>
    <t>r = รัศมีของบานประตูโค้ง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</si>
  <si>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</si>
  <si>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</si>
  <si>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</si>
  <si>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</si>
  <si>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</si>
  <si>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</si>
  <si>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</si>
  <si>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A1</t>
  </si>
  <si>
    <t>A3</t>
  </si>
  <si>
    <t>ตารางเมตร</t>
  </si>
  <si>
    <t>เมตร/วินาที</t>
  </si>
  <si>
    <t>V1</t>
  </si>
  <si>
    <r>
      <t>V1</t>
    </r>
    <r>
      <rPr>
        <sz val="16"/>
        <color indexed="8"/>
        <rFont val="Calibri"/>
        <family val="2"/>
      </rPr>
      <t>²</t>
    </r>
  </si>
  <si>
    <t>Hs</t>
  </si>
  <si>
    <t>Hs/Go</t>
  </si>
  <si>
    <t>H/r</t>
  </si>
  <si>
    <t xml:space="preserve">  - พิกัด                       </t>
  </si>
  <si>
    <t xml:space="preserve">  - พิกัด                          </t>
  </si>
  <si>
    <t xml:space="preserve">  - พิกัด                 </t>
  </si>
  <si>
    <t xml:space="preserve">  - พิกัด        </t>
  </si>
  <si>
    <t xml:space="preserve">  - พิกัด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</si>
  <si>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</si>
  <si>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r>
      <t xml:space="preserve">                  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ประตูระบายน้ำบานโค้ง (Redial gate)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</si>
  <si>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ประตูระบายน้ำบานโค้ง (Redial gate)</t>
    </r>
  </si>
  <si>
    <t>Go = การเปิดบาน (เมตร)</t>
  </si>
  <si>
    <t>Hs = ระดับน้ำด้านท้ายประตู - ระดับธรณีประตู (เมตร)</t>
  </si>
  <si>
    <t>H = ระดับน้ำด้านหน้าประตู - ระดับน้ำด้านท้ายประตู (เมตร)</t>
  </si>
  <si>
    <t>∆H = ระดับน้ำด้านหน้าประตู - ระดับด้านท้ายประตู (เมตร)</t>
  </si>
  <si>
    <t>∆H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</si>
  <si>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ประตูระบายน้ำบานโค้ง (Radia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</si>
  <si>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ประตูระบายน้ำบานโค้ง (Radia gate)</t>
    </r>
  </si>
  <si>
    <t>H = ระดับน้ำด้านหน้าประตู - ระดับธรณีประตู (เมตร)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</si>
  <si>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กรณี ยกบานพ้นน้ำ</t>
    </r>
  </si>
  <si>
    <t>∆H = ระดับน้ำด้านหน้าประตู - ระดับน้ำด้านท้ายประตู (เมตร)</t>
  </si>
  <si>
    <r>
      <rPr>
        <b/>
        <sz val="14"/>
        <color indexed="8"/>
        <rFont val="TH SarabunPSK"/>
        <family val="2"/>
      </rPr>
      <t xml:space="preserve">            </t>
    </r>
    <r>
      <rPr>
        <sz val="14"/>
        <color indexed="8"/>
        <rFont val="TH SarabunPSK"/>
        <family val="2"/>
      </rPr>
      <t xml:space="preserve"> A</t>
    </r>
    <r>
      <rPr>
        <sz val="10"/>
        <color indexed="8"/>
        <rFont val="TH SarabunPSK"/>
        <family val="2"/>
      </rPr>
      <t>3</t>
    </r>
    <r>
      <rPr>
        <sz val="14"/>
        <color indexed="8"/>
        <rFont val="TH SarabunPSK"/>
        <family val="2"/>
      </rPr>
      <t xml:space="preserve"> = พื้นที่ทางน้ำด้านท้ายประตู</t>
    </r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</si>
  <si>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A</t>
    </r>
    <r>
      <rPr>
        <sz val="10"/>
        <color indexed="8"/>
        <rFont val="TH SarabunPSK"/>
        <family val="2"/>
      </rPr>
      <t>1</t>
    </r>
    <r>
      <rPr>
        <sz val="14"/>
        <color indexed="8"/>
        <rFont val="TH SarabunPSK"/>
        <family val="2"/>
      </rPr>
      <t xml:space="preserve"> = พื้นที่ทางน้ำด้านหน้าประตู</t>
    </r>
  </si>
  <si>
    <r>
      <rPr>
        <b/>
        <sz val="14"/>
        <color indexed="8"/>
        <rFont val="TH SarabunPSK"/>
        <family val="2"/>
      </rPr>
      <t xml:space="preserve">            </t>
    </r>
    <r>
      <rPr>
        <sz val="14"/>
        <color indexed="8"/>
        <rFont val="TH SarabunPSK"/>
        <family val="2"/>
      </rPr>
      <t xml:space="preserve"> V</t>
    </r>
    <r>
      <rPr>
        <sz val="10"/>
        <color indexed="8"/>
        <rFont val="TH SarabunPSK"/>
        <family val="2"/>
      </rPr>
      <t>1</t>
    </r>
    <r>
      <rPr>
        <sz val="14"/>
        <color indexed="8"/>
        <rFont val="TH SarabunPSK"/>
        <family val="2"/>
      </rPr>
      <t xml:space="preserve"> = ความเร็วน้ำด้านหน้าประตู (Q/A</t>
    </r>
    <r>
      <rPr>
        <sz val="10"/>
        <color indexed="8"/>
        <rFont val="TH SarabunPSK"/>
        <family val="2"/>
      </rPr>
      <t>1</t>
    </r>
    <r>
      <rPr>
        <sz val="14"/>
        <color indexed="8"/>
        <rFont val="TH SarabunPSK"/>
        <family val="2"/>
      </rPr>
      <t>)</t>
    </r>
  </si>
  <si>
    <t>เส้นผ่านศูนย์กลางท่อ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</si>
  <si>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</si>
  <si>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0+000</t>
  </si>
  <si>
    <t>โครงการชลประทานลำพูน</t>
  </si>
  <si>
    <t>ลำพูน</t>
  </si>
  <si>
    <t>(งบประมาณเงินทุนหมุนเวียนเพื่อการชลประทาน ปี 2556)</t>
  </si>
  <si>
    <t>เมตร (ร.ท.ก.)</t>
  </si>
  <si>
    <t>เมือง</t>
  </si>
  <si>
    <t>ปตร.ปากคลอง ฝายมหาโชค</t>
  </si>
  <si>
    <t>E  506888</t>
  </si>
  <si>
    <t>N 2049763</t>
  </si>
  <si>
    <t>หมายเหตุ : รอข้อมูล</t>
  </si>
</sst>
</file>

<file path=xl/styles.xml><?xml version="1.0" encoding="utf-8"?>
<styleSheet xmlns="http://schemas.openxmlformats.org/spreadsheetml/2006/main">
  <numFmts count="3">
    <numFmt numFmtId="199" formatCode="0.000"/>
    <numFmt numFmtId="200" formatCode="0.0000"/>
    <numFmt numFmtId="201" formatCode="0."/>
  </numFmts>
  <fonts count="20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Calibri"/>
      <family val="2"/>
    </font>
    <font>
      <b/>
      <sz val="16"/>
      <color indexed="8"/>
      <name val="Symbol"/>
      <family val="1"/>
      <charset val="2"/>
    </font>
    <font>
      <sz val="10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8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4" xfId="0" applyNumberFormat="1" applyFont="1" applyBorder="1"/>
    <xf numFmtId="199" fontId="11" fillId="3" borderId="3" xfId="0" applyNumberFormat="1" applyFont="1" applyFill="1" applyBorder="1" applyAlignment="1">
      <alignment horizontal="center" vertical="center"/>
    </xf>
    <xf numFmtId="199" fontId="11" fillId="3" borderId="4" xfId="0" applyNumberFormat="1" applyFont="1" applyFill="1" applyBorder="1" applyAlignment="1">
      <alignment horizontal="center" vertical="center"/>
    </xf>
    <xf numFmtId="199" fontId="11" fillId="3" borderId="5" xfId="0" applyNumberFormat="1" applyFont="1" applyFill="1" applyBorder="1" applyAlignment="1">
      <alignment horizontal="center" vertical="center"/>
    </xf>
    <xf numFmtId="0" fontId="14" fillId="0" borderId="0" xfId="0" applyFont="1"/>
    <xf numFmtId="2" fontId="11" fillId="4" borderId="3" xfId="0" applyNumberFormat="1" applyFont="1" applyFill="1" applyBorder="1" applyAlignment="1">
      <alignment horizontal="center" vertical="center"/>
    </xf>
    <xf numFmtId="2" fontId="11" fillId="4" borderId="4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2" fontId="11" fillId="0" borderId="5" xfId="0" applyNumberFormat="1" applyFont="1" applyBorder="1"/>
    <xf numFmtId="2" fontId="11" fillId="3" borderId="3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200" fontId="11" fillId="3" borderId="3" xfId="0" applyNumberFormat="1" applyFont="1" applyFill="1" applyBorder="1" applyAlignment="1">
      <alignment horizontal="center" vertical="center"/>
    </xf>
    <xf numFmtId="200" fontId="11" fillId="3" borderId="0" xfId="0" applyNumberFormat="1" applyFont="1" applyFill="1" applyBorder="1" applyAlignment="1">
      <alignment horizontal="center" vertical="center"/>
    </xf>
    <xf numFmtId="200" fontId="11" fillId="3" borderId="4" xfId="0" applyNumberFormat="1" applyFont="1" applyFill="1" applyBorder="1" applyAlignment="1">
      <alignment horizontal="center" vertical="center"/>
    </xf>
    <xf numFmtId="200" fontId="11" fillId="3" borderId="1" xfId="0" applyNumberFormat="1" applyFont="1" applyFill="1" applyBorder="1" applyAlignment="1">
      <alignment horizontal="center" vertical="center"/>
    </xf>
    <xf numFmtId="200" fontId="11" fillId="3" borderId="5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99" fontId="11" fillId="4" borderId="3" xfId="0" applyNumberFormat="1" applyFont="1" applyFill="1" applyBorder="1" applyAlignment="1">
      <alignment horizontal="center" vertical="center"/>
    </xf>
    <xf numFmtId="199" fontId="11" fillId="4" borderId="4" xfId="0" applyNumberFormat="1" applyFont="1" applyFill="1" applyBorder="1" applyAlignment="1">
      <alignment horizontal="center" vertical="center"/>
    </xf>
    <xf numFmtId="199" fontId="11" fillId="4" borderId="5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199" fontId="11" fillId="4" borderId="1" xfId="0" applyNumberFormat="1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2" fontId="11" fillId="0" borderId="5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horizontal="left" vertical="center"/>
    </xf>
    <xf numFmtId="2" fontId="11" fillId="0" borderId="4" xfId="0" applyNumberFormat="1" applyFont="1" applyBorder="1" applyAlignment="1">
      <alignment horizontal="left" vertical="center"/>
    </xf>
    <xf numFmtId="200" fontId="11" fillId="0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/>
    </xf>
    <xf numFmtId="200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/>
    <xf numFmtId="199" fontId="11" fillId="0" borderId="3" xfId="0" applyNumberFormat="1" applyFont="1" applyFill="1" applyBorder="1" applyAlignment="1">
      <alignment horizontal="center" vertical="center"/>
    </xf>
    <xf numFmtId="199" fontId="11" fillId="0" borderId="4" xfId="0" applyNumberFormat="1" applyFont="1" applyFill="1" applyBorder="1" applyAlignment="1">
      <alignment horizontal="center" vertical="center"/>
    </xf>
    <xf numFmtId="199" fontId="11" fillId="0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Fill="1" applyBorder="1" applyAlignment="1">
      <alignment horizontal="center" vertical="center"/>
    </xf>
    <xf numFmtId="199" fontId="11" fillId="0" borderId="1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201" fontId="11" fillId="0" borderId="3" xfId="0" applyNumberFormat="1" applyFont="1" applyBorder="1" applyAlignment="1">
      <alignment horizontal="center" vertical="center"/>
    </xf>
    <xf numFmtId="201" fontId="11" fillId="0" borderId="4" xfId="0" applyNumberFormat="1" applyFont="1" applyBorder="1" applyAlignment="1">
      <alignment horizontal="center" vertical="center"/>
    </xf>
    <xf numFmtId="201" fontId="11" fillId="0" borderId="4" xfId="0" applyNumberFormat="1" applyFont="1" applyBorder="1" applyAlignment="1">
      <alignment vertical="center"/>
    </xf>
    <xf numFmtId="201" fontId="11" fillId="0" borderId="5" xfId="0" applyNumberFormat="1" applyFont="1" applyBorder="1" applyAlignment="1">
      <alignment vertical="center"/>
    </xf>
    <xf numFmtId="201" fontId="11" fillId="0" borderId="1" xfId="0" applyNumberFormat="1" applyFont="1" applyBorder="1" applyAlignment="1">
      <alignment horizontal="center" vertical="center"/>
    </xf>
    <xf numFmtId="201" fontId="11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201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/>
    <xf numFmtId="0" fontId="14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8" fillId="0" borderId="0" xfId="0" applyFont="1"/>
    <xf numFmtId="0" fontId="11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00" fontId="11" fillId="5" borderId="4" xfId="0" applyNumberFormat="1" applyFont="1" applyFill="1" applyBorder="1" applyAlignment="1">
      <alignment horizontal="center" vertical="center"/>
    </xf>
    <xf numFmtId="200" fontId="11" fillId="5" borderId="5" xfId="0" applyNumberFormat="1" applyFont="1" applyFill="1" applyBorder="1" applyAlignment="1">
      <alignment horizontal="center" vertical="center"/>
    </xf>
    <xf numFmtId="200" fontId="11" fillId="5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			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		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7247866471780853E-2"/>
                  <c:y val="0.2710122186615038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'SG-Free บานตรง-แบบอิสระ'!$H$53:$H$59</c:f>
              <c:numCache>
                <c:formatCode>0.000</c:formatCode>
                <c:ptCount val="7"/>
                <c:pt idx="0">
                  <c:v>8.7666666666666515</c:v>
                </c:pt>
                <c:pt idx="1">
                  <c:v>6.1500000000000199</c:v>
                </c:pt>
                <c:pt idx="2">
                  <c:v>3.8999999999999773</c:v>
                </c:pt>
                <c:pt idx="3">
                  <c:v>2.9625000000000057</c:v>
                </c:pt>
                <c:pt idx="4">
                  <c:v>1.9499999999999886</c:v>
                </c:pt>
                <c:pt idx="5">
                  <c:v>1.8166666666666724</c:v>
                </c:pt>
                <c:pt idx="6">
                  <c:v>1.545454545454535</c:v>
                </c:pt>
              </c:numCache>
            </c:numRef>
          </c:xVal>
          <c:yVal>
            <c:numRef>
              <c:f>'SG-Free บานตรง-แบบอิสระ'!$I$53:$I$59</c:f>
              <c:numCache>
                <c:formatCode>0.000</c:formatCode>
                <c:ptCount val="7"/>
                <c:pt idx="0">
                  <c:v>0.81405391614026912</c:v>
                </c:pt>
                <c:pt idx="1">
                  <c:v>0.66530489103491153</c:v>
                </c:pt>
                <c:pt idx="2">
                  <c:v>0.68016504250966636</c:v>
                </c:pt>
                <c:pt idx="3">
                  <c:v>0.55850761327125653</c:v>
                </c:pt>
                <c:pt idx="4">
                  <c:v>0.52853074413497492</c:v>
                </c:pt>
                <c:pt idx="5">
                  <c:v>0.44689729867482098</c:v>
                </c:pt>
                <c:pt idx="6">
                  <c:v>0.48816236567824095</c:v>
                </c:pt>
              </c:numCache>
            </c:numRef>
          </c:yVal>
        </c:ser>
        <c:axId val="63148800"/>
        <c:axId val="63150720"/>
      </c:scatterChart>
      <c:valAx>
        <c:axId val="63148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167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3150720"/>
        <c:crosses val="autoZero"/>
        <c:crossBetween val="midCat"/>
      </c:valAx>
      <c:valAx>
        <c:axId val="631507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t>Cd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3148800"/>
        <c:crosses val="autoZero"/>
        <c:crossBetween val="midCat"/>
        <c:majorUnit val="0.1"/>
        <c:minorUnit val="5.00000000000000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ปตร.ปากคลองฝายมหาโชค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ชลประทานลำพูน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	</a:t>
            </a:r>
          </a:p>
        </c:rich>
      </c:tx>
      <c:layout>
        <c:manualLayout>
          <c:xMode val="edge"/>
          <c:yMode val="edge"/>
          <c:x val="0.25738422127518917"/>
          <c:y val="4.0658712674766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26706804078275825"/>
                  <c:y val="-3.875498942133618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'Outlet ฝายเหมืองดั้ง'!$I$53:$I$58</c:f>
              <c:numCache>
                <c:formatCode>0.000</c:formatCode>
                <c:ptCount val="6"/>
              </c:numCache>
            </c:numRef>
          </c:xVal>
          <c:yVal>
            <c:numRef>
              <c:f>'Outlet ฝายเหมืองดั้ง'!$J$53:$J$58</c:f>
              <c:numCache>
                <c:formatCode>0.000</c:formatCode>
                <c:ptCount val="6"/>
              </c:numCache>
            </c:numRef>
          </c:yVal>
        </c:ser>
        <c:axId val="65565056"/>
        <c:axId val="65566976"/>
      </c:scatterChart>
      <c:valAx>
        <c:axId val="65565056"/>
        <c:scaling>
          <c:logBase val="10"/>
          <c:orientation val="minMax"/>
          <c:max val="100"/>
          <c:min val="1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1412742382271472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5566976"/>
        <c:crossesAt val="0.1"/>
        <c:crossBetween val="midCat"/>
      </c:valAx>
      <c:valAx>
        <c:axId val="65566976"/>
        <c:scaling>
          <c:logBase val="10"/>
          <c:orientation val="minMax"/>
          <c:max val="1"/>
          <c:min val="0.1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t>Cs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5565056"/>
        <c:crossesAt val="1"/>
        <c:crossBetween val="midCat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			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		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4182677165354332"/>
                  <c:y val="8.9846011548842617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'RG-Free บานโค้ง-แบบอิสระ'!$I$53:$I$55</c:f>
              <c:numCache>
                <c:formatCode>0.000</c:formatCode>
                <c:ptCount val="3"/>
                <c:pt idx="0">
                  <c:v>0.11428571428571591</c:v>
                </c:pt>
                <c:pt idx="1">
                  <c:v>8.2857142857140589E-2</c:v>
                </c:pt>
                <c:pt idx="2">
                  <c:v>0.11142857142856753</c:v>
                </c:pt>
              </c:numCache>
            </c:numRef>
          </c:xVal>
          <c:yVal>
            <c:numRef>
              <c:f>'RG-Free บานโค้ง-แบบอิสระ'!$J$53:$J$55</c:f>
              <c:numCache>
                <c:formatCode>0.000</c:formatCode>
                <c:ptCount val="3"/>
                <c:pt idx="0">
                  <c:v>0.64411589767598221</c:v>
                </c:pt>
                <c:pt idx="1">
                  <c:v>0.62232242131996851</c:v>
                </c:pt>
                <c:pt idx="2">
                  <c:v>0.69473849279875133</c:v>
                </c:pt>
              </c:numCache>
            </c:numRef>
          </c:yVal>
        </c:ser>
        <c:axId val="65510400"/>
        <c:axId val="65512576"/>
      </c:scatterChart>
      <c:valAx>
        <c:axId val="65510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t>H/Go</a:t>
                </a:r>
              </a:p>
            </c:rich>
          </c:tx>
          <c:layout>
            <c:manualLayout>
              <c:xMode val="edge"/>
              <c:yMode val="edge"/>
              <c:x val="0.48351043043839426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5512576"/>
        <c:crosses val="autoZero"/>
        <c:crossBetween val="midCat"/>
      </c:valAx>
      <c:valAx>
        <c:axId val="65512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t>Cd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5510400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			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		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4.8264123234595675E-2"/>
                  <c:y val="-0.1114872775181986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'RG-Subm บานโค้ง-แบบจม'!$I$53:$I$60</c:f>
              <c:numCache>
                <c:formatCode>0.000</c:formatCode>
                <c:ptCount val="8"/>
                <c:pt idx="0">
                  <c:v>1.9350000000000023</c:v>
                </c:pt>
                <c:pt idx="1">
                  <c:v>2.47199999999998</c:v>
                </c:pt>
                <c:pt idx="2">
                  <c:v>2.5800000000000032</c:v>
                </c:pt>
                <c:pt idx="3">
                  <c:v>2.777499999999975</c:v>
                </c:pt>
                <c:pt idx="4">
                  <c:v>2.788571428571426</c:v>
                </c:pt>
                <c:pt idx="5">
                  <c:v>3.3033333333333323</c:v>
                </c:pt>
                <c:pt idx="6">
                  <c:v>4.9066666666666006</c:v>
                </c:pt>
                <c:pt idx="7">
                  <c:v>7.3466666666665033</c:v>
                </c:pt>
              </c:numCache>
            </c:numRef>
          </c:xVal>
          <c:yVal>
            <c:numRef>
              <c:f>'RG-Subm บานโค้ง-แบบจม'!$J$53:$J$60</c:f>
              <c:numCache>
                <c:formatCode>0.000</c:formatCode>
                <c:ptCount val="8"/>
                <c:pt idx="0">
                  <c:v>0.58919872534462958</c:v>
                </c:pt>
                <c:pt idx="1">
                  <c:v>0.37253389821756622</c:v>
                </c:pt>
                <c:pt idx="2">
                  <c:v>0.31420509247849548</c:v>
                </c:pt>
                <c:pt idx="3">
                  <c:v>0.28214083157495579</c:v>
                </c:pt>
                <c:pt idx="4">
                  <c:v>0.29263149157468837</c:v>
                </c:pt>
                <c:pt idx="5">
                  <c:v>0.22013547508194373</c:v>
                </c:pt>
                <c:pt idx="6">
                  <c:v>0.14607797959307275</c:v>
                </c:pt>
                <c:pt idx="7">
                  <c:v>0.11105904240171398</c:v>
                </c:pt>
              </c:numCache>
            </c:numRef>
          </c:yVal>
        </c:ser>
        <c:axId val="81353344"/>
        <c:axId val="81363712"/>
      </c:scatterChart>
      <c:valAx>
        <c:axId val="8135334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t>Hs/Go</a:t>
                </a:r>
              </a:p>
            </c:rich>
          </c:tx>
          <c:layout>
            <c:manualLayout>
              <c:xMode val="edge"/>
              <c:yMode val="edge"/>
              <c:x val="0.48351043043839426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1363712"/>
        <c:crossesAt val="0.01"/>
        <c:crossBetween val="midCat"/>
      </c:valAx>
      <c:valAx>
        <c:axId val="81363712"/>
        <c:scaling>
          <c:logBase val="10"/>
          <c:orientation val="minMax"/>
          <c:max val="0.70000000000000007"/>
          <c:min val="1.0000000000000002E-2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t>Cs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1353344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61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9525</xdr:rowOff>
    </xdr:from>
    <xdr:to>
      <xdr:col>2</xdr:col>
      <xdr:colOff>266700</xdr:colOff>
      <xdr:row>15</xdr:row>
      <xdr:rowOff>190500</xdr:rowOff>
    </xdr:to>
    <xdr:cxnSp macro="">
      <xdr:nvCxnSpPr>
        <xdr:cNvPr id="3" name="ตัวเชื่อมต่อตรง 2"/>
        <xdr:cNvCxnSpPr/>
      </xdr:nvCxnSpPr>
      <xdr:spPr>
        <a:xfrm flipV="1">
          <a:off x="1323975" y="40576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238125</xdr:colOff>
      <xdr:row>25</xdr:row>
      <xdr:rowOff>47625</xdr:rowOff>
    </xdr:from>
    <xdr:to>
      <xdr:col>7</xdr:col>
      <xdr:colOff>114300</xdr:colOff>
      <xdr:row>34</xdr:row>
      <xdr:rowOff>171450</xdr:rowOff>
    </xdr:to>
    <xdr:pic>
      <xdr:nvPicPr>
        <xdr:cNvPr id="2263" name="รูปภาพ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275" y="6667500"/>
          <a:ext cx="3648075" cy="2524125"/>
        </a:xfrm>
        <a:prstGeom prst="rect">
          <a:avLst/>
        </a:prstGeom>
        <a:noFill/>
        <a:ln w="19050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6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65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32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14</xdr:row>
      <xdr:rowOff>190500</xdr:rowOff>
    </xdr:from>
    <xdr:to>
      <xdr:col>2</xdr:col>
      <xdr:colOff>438150</xdr:colOff>
      <xdr:row>15</xdr:row>
      <xdr:rowOff>104775</xdr:rowOff>
    </xdr:to>
    <xdr:cxnSp macro="">
      <xdr:nvCxnSpPr>
        <xdr:cNvPr id="3" name="ตัวเชื่อมต่อตรง 2"/>
        <xdr:cNvCxnSpPr/>
      </xdr:nvCxnSpPr>
      <xdr:spPr>
        <a:xfrm flipV="1">
          <a:off x="1390650" y="39719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 macro="">
      <xdr:nvGraphicFramePr>
        <xdr:cNvPr id="432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35</xdr:row>
      <xdr:rowOff>295275</xdr:rowOff>
    </xdr:from>
    <xdr:to>
      <xdr:col>1</xdr:col>
      <xdr:colOff>314325</xdr:colOff>
      <xdr:row>36</xdr:row>
      <xdr:rowOff>171450</xdr:rowOff>
    </xdr:to>
    <xdr:cxnSp macro="">
      <xdr:nvCxnSpPr>
        <xdr:cNvPr id="9" name="ตัวเชื่อมต่อตรง 8"/>
        <xdr:cNvCxnSpPr/>
      </xdr:nvCxnSpPr>
      <xdr:spPr>
        <a:xfrm flipV="1">
          <a:off x="457200" y="95821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37</xdr:row>
      <xdr:rowOff>0</xdr:rowOff>
    </xdr:from>
    <xdr:to>
      <xdr:col>1</xdr:col>
      <xdr:colOff>304800</xdr:colOff>
      <xdr:row>37</xdr:row>
      <xdr:rowOff>180975</xdr:rowOff>
    </xdr:to>
    <xdr:cxnSp macro="">
      <xdr:nvCxnSpPr>
        <xdr:cNvPr id="10" name="ตัวเชื่อมต่อตรง 9"/>
        <xdr:cNvCxnSpPr/>
      </xdr:nvCxnSpPr>
      <xdr:spPr>
        <a:xfrm flipV="1">
          <a:off x="447675" y="9906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33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2480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609600</xdr:colOff>
      <xdr:row>25</xdr:row>
      <xdr:rowOff>76200</xdr:rowOff>
    </xdr:from>
    <xdr:to>
      <xdr:col>6</xdr:col>
      <xdr:colOff>394575</xdr:colOff>
      <xdr:row>34</xdr:row>
      <xdr:rowOff>195900</xdr:rowOff>
    </xdr:to>
    <xdr:pic>
      <xdr:nvPicPr>
        <xdr:cNvPr id="13" name="รูปภาพ 12" descr="17. ฝายมหาโชค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514600" y="6696075"/>
          <a:ext cx="189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3289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104775</xdr:colOff>
      <xdr:row>15</xdr:row>
      <xdr:rowOff>9525</xdr:rowOff>
    </xdr:from>
    <xdr:to>
      <xdr:col>2</xdr:col>
      <xdr:colOff>247650</xdr:colOff>
      <xdr:row>15</xdr:row>
      <xdr:rowOff>190500</xdr:rowOff>
    </xdr:to>
    <xdr:cxnSp macro="">
      <xdr:nvCxnSpPr>
        <xdr:cNvPr id="3" name="ตัวเชื่อมต่อตรง 2"/>
        <xdr:cNvCxnSpPr/>
      </xdr:nvCxnSpPr>
      <xdr:spPr>
        <a:xfrm flipV="1">
          <a:off x="1295400" y="40576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314325</xdr:colOff>
      <xdr:row>25</xdr:row>
      <xdr:rowOff>104775</xdr:rowOff>
    </xdr:from>
    <xdr:to>
      <xdr:col>7</xdr:col>
      <xdr:colOff>381000</xdr:colOff>
      <xdr:row>34</xdr:row>
      <xdr:rowOff>228600</xdr:rowOff>
    </xdr:to>
    <xdr:pic>
      <xdr:nvPicPr>
        <xdr:cNvPr id="3291" name="รูปภาพ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04950" y="6724650"/>
          <a:ext cx="3648075" cy="2524125"/>
        </a:xfrm>
        <a:prstGeom prst="rect">
          <a:avLst/>
        </a:prstGeom>
        <a:noFill/>
        <a:ln w="19050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69</xdr:row>
      <xdr:rowOff>114300</xdr:rowOff>
    </xdr:from>
    <xdr:to>
      <xdr:col>9</xdr:col>
      <xdr:colOff>552450</xdr:colOff>
      <xdr:row>80</xdr:row>
      <xdr:rowOff>200025</xdr:rowOff>
    </xdr:to>
    <xdr:graphicFrame macro="">
      <xdr:nvGraphicFramePr>
        <xdr:cNvPr id="329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85725</xdr:colOff>
      <xdr:row>35</xdr:row>
      <xdr:rowOff>95250</xdr:rowOff>
    </xdr:from>
    <xdr:to>
      <xdr:col>9</xdr:col>
      <xdr:colOff>361950</xdr:colOff>
      <xdr:row>41</xdr:row>
      <xdr:rowOff>38100</xdr:rowOff>
    </xdr:to>
    <xdr:pic>
      <xdr:nvPicPr>
        <xdr:cNvPr id="32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19500" y="9382125"/>
          <a:ext cx="26384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840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15</xdr:row>
      <xdr:rowOff>19050</xdr:rowOff>
    </xdr:from>
    <xdr:to>
      <xdr:col>2</xdr:col>
      <xdr:colOff>323850</xdr:colOff>
      <xdr:row>15</xdr:row>
      <xdr:rowOff>200025</xdr:rowOff>
    </xdr:to>
    <xdr:cxnSp macro="">
      <xdr:nvCxnSpPr>
        <xdr:cNvPr id="3" name="ตัวเชื่อมต่อตรง 2"/>
        <xdr:cNvCxnSpPr/>
      </xdr:nvCxnSpPr>
      <xdr:spPr>
        <a:xfrm flipV="1">
          <a:off x="1314450" y="40671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323850</xdr:colOff>
      <xdr:row>25</xdr:row>
      <xdr:rowOff>66675</xdr:rowOff>
    </xdr:from>
    <xdr:to>
      <xdr:col>7</xdr:col>
      <xdr:colOff>409575</xdr:colOff>
      <xdr:row>34</xdr:row>
      <xdr:rowOff>190500</xdr:rowOff>
    </xdr:to>
    <xdr:pic>
      <xdr:nvPicPr>
        <xdr:cNvPr id="8409" name="รูปภาพ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57325" y="6686550"/>
          <a:ext cx="3648075" cy="2524125"/>
        </a:xfrm>
        <a:prstGeom prst="rect">
          <a:avLst/>
        </a:prstGeom>
        <a:noFill/>
        <a:ln w="19050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69</xdr:row>
      <xdr:rowOff>95250</xdr:rowOff>
    </xdr:from>
    <xdr:to>
      <xdr:col>9</xdr:col>
      <xdr:colOff>514350</xdr:colOff>
      <xdr:row>80</xdr:row>
      <xdr:rowOff>180975</xdr:rowOff>
    </xdr:to>
    <xdr:graphicFrame macro="">
      <xdr:nvGraphicFramePr>
        <xdr:cNvPr id="84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8" name="ตัวเชื่อมต่อตรง 7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9" name="ตัวเชื่อมต่อตรง 8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676275</xdr:colOff>
      <xdr:row>35</xdr:row>
      <xdr:rowOff>38100</xdr:rowOff>
    </xdr:from>
    <xdr:to>
      <xdr:col>9</xdr:col>
      <xdr:colOff>371475</xdr:colOff>
      <xdr:row>40</xdr:row>
      <xdr:rowOff>161925</xdr:rowOff>
    </xdr:to>
    <xdr:pic>
      <xdr:nvPicPr>
        <xdr:cNvPr id="8413" name="รูปภาพ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71900" y="9324975"/>
          <a:ext cx="249555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629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304800</xdr:colOff>
      <xdr:row>15</xdr:row>
      <xdr:rowOff>9525</xdr:rowOff>
    </xdr:from>
    <xdr:to>
      <xdr:col>2</xdr:col>
      <xdr:colOff>447675</xdr:colOff>
      <xdr:row>15</xdr:row>
      <xdr:rowOff>190500</xdr:rowOff>
    </xdr:to>
    <xdr:cxnSp macro="">
      <xdr:nvCxnSpPr>
        <xdr:cNvPr id="3" name="ตัวเชื่อมต่อตรง 2"/>
        <xdr:cNvCxnSpPr/>
      </xdr:nvCxnSpPr>
      <xdr:spPr>
        <a:xfrm flipV="1">
          <a:off x="1314450" y="39624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552450</xdr:colOff>
      <xdr:row>26</xdr:row>
      <xdr:rowOff>85725</xdr:rowOff>
    </xdr:from>
    <xdr:to>
      <xdr:col>8</xdr:col>
      <xdr:colOff>133350</xdr:colOff>
      <xdr:row>35</xdr:row>
      <xdr:rowOff>209550</xdr:rowOff>
    </xdr:to>
    <xdr:pic>
      <xdr:nvPicPr>
        <xdr:cNvPr id="6298" name="รูปภาพ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2100" y="6877050"/>
          <a:ext cx="3648075" cy="2524125"/>
        </a:xfrm>
        <a:prstGeom prst="rect">
          <a:avLst/>
        </a:prstGeom>
        <a:noFill/>
        <a:ln w="19050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37</xdr:row>
      <xdr:rowOff>47625</xdr:rowOff>
    </xdr:from>
    <xdr:to>
      <xdr:col>1</xdr:col>
      <xdr:colOff>247650</xdr:colOff>
      <xdr:row>37</xdr:row>
      <xdr:rowOff>228600</xdr:rowOff>
    </xdr:to>
    <xdr:cxnSp macro="">
      <xdr:nvCxnSpPr>
        <xdr:cNvPr id="8" name="ตัวเชื่อมต่อตรง 7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37</xdr:row>
      <xdr:rowOff>219075</xdr:rowOff>
    </xdr:from>
    <xdr:to>
      <xdr:col>5</xdr:col>
      <xdr:colOff>152400</xdr:colOff>
      <xdr:row>38</xdr:row>
      <xdr:rowOff>85725</xdr:rowOff>
    </xdr:to>
    <xdr:cxnSp macro="">
      <xdr:nvCxnSpPr>
        <xdr:cNvPr id="7" name="ตัวเชื่อมต่อตรง 6"/>
        <xdr:cNvCxnSpPr/>
      </xdr:nvCxnSpPr>
      <xdr:spPr>
        <a:xfrm flipV="1">
          <a:off x="3171825" y="99822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6.bin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oleObject" Target="../embeddings/oleObject8.bin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view="pageLayout" topLeftCell="A28" workbookViewId="0">
      <selection activeCell="H45" sqref="H4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93" t="s">
        <v>0</v>
      </c>
      <c r="C1" s="93"/>
      <c r="D1" s="93"/>
      <c r="E1" s="93"/>
      <c r="F1" s="93"/>
      <c r="G1" s="93"/>
      <c r="H1" s="93"/>
      <c r="I1" s="93"/>
    </row>
    <row r="2" spans="1:9" ht="22.5" customHeight="1">
      <c r="B2" s="94" t="s">
        <v>51</v>
      </c>
      <c r="C2" s="94"/>
      <c r="D2" s="94"/>
      <c r="E2" s="94"/>
      <c r="F2" s="94"/>
      <c r="G2" s="94"/>
      <c r="H2" s="94"/>
      <c r="I2" s="94"/>
    </row>
    <row r="3" spans="1:9" ht="21" customHeight="1">
      <c r="B3" s="95" t="s">
        <v>1</v>
      </c>
      <c r="C3" s="95"/>
      <c r="D3" s="95"/>
      <c r="E3" s="95"/>
      <c r="F3" s="95"/>
      <c r="G3" s="95"/>
      <c r="H3" s="95"/>
      <c r="I3" s="95"/>
    </row>
    <row r="4" spans="1:9" ht="18" customHeight="1"/>
    <row r="5" spans="1:9">
      <c r="A5" s="74">
        <v>1</v>
      </c>
      <c r="B5" s="2" t="s">
        <v>2</v>
      </c>
    </row>
    <row r="6" spans="1:9" ht="21.2" customHeight="1">
      <c r="B6" s="2" t="s">
        <v>3</v>
      </c>
    </row>
    <row r="7" spans="1:9" ht="21.2" customHeight="1">
      <c r="B7" s="2" t="s">
        <v>4</v>
      </c>
      <c r="F7" s="2" t="s">
        <v>5</v>
      </c>
    </row>
    <row r="8" spans="1:9" ht="21.2" customHeight="1">
      <c r="B8" s="2" t="s">
        <v>6</v>
      </c>
      <c r="F8" s="2"/>
    </row>
    <row r="9" spans="1:9" ht="21.2" customHeight="1">
      <c r="B9" s="2" t="s">
        <v>7</v>
      </c>
      <c r="F9" s="2" t="s">
        <v>8</v>
      </c>
    </row>
    <row r="10" spans="1:9" ht="21.2" customHeight="1">
      <c r="B10" s="2" t="s">
        <v>9</v>
      </c>
      <c r="F10" s="2" t="s">
        <v>10</v>
      </c>
    </row>
    <row r="11" spans="1:9" ht="21.2" customHeight="1">
      <c r="B11" s="2" t="s">
        <v>78</v>
      </c>
    </row>
    <row r="12" spans="1:9" ht="21.2" customHeight="1">
      <c r="B12" s="2" t="s">
        <v>53</v>
      </c>
      <c r="D12" s="1" t="s">
        <v>54</v>
      </c>
      <c r="F12" s="1" t="s">
        <v>55</v>
      </c>
    </row>
    <row r="13" spans="1:9" ht="14.1" customHeight="1">
      <c r="B13" s="2"/>
    </row>
    <row r="14" spans="1:9" ht="21.2" customHeight="1">
      <c r="B14" s="2" t="s">
        <v>11</v>
      </c>
    </row>
    <row r="15" spans="1:9" ht="21.2" customHeight="1">
      <c r="B15" s="2" t="s">
        <v>24</v>
      </c>
    </row>
    <row r="16" spans="1:9" ht="21.2" customHeight="1">
      <c r="B16" s="2" t="s">
        <v>83</v>
      </c>
      <c r="G16" s="3">
        <v>4</v>
      </c>
      <c r="H16" s="1" t="s">
        <v>25</v>
      </c>
    </row>
    <row r="17" spans="1:9" ht="21.2" customHeight="1">
      <c r="B17" s="2"/>
      <c r="D17" s="1" t="s">
        <v>28</v>
      </c>
      <c r="E17" s="5" t="s">
        <v>38</v>
      </c>
      <c r="F17" s="8"/>
      <c r="G17" s="11">
        <v>6</v>
      </c>
      <c r="H17" s="1" t="s">
        <v>27</v>
      </c>
    </row>
    <row r="18" spans="1:9" ht="21.2" customHeight="1">
      <c r="B18" s="2"/>
      <c r="E18" s="7" t="s">
        <v>39</v>
      </c>
      <c r="F18" s="6"/>
      <c r="G18" s="12"/>
      <c r="H18" s="1" t="s">
        <v>27</v>
      </c>
    </row>
    <row r="19" spans="1:9" ht="21.2" customHeight="1">
      <c r="B19" s="2" t="s">
        <v>29</v>
      </c>
      <c r="G19" s="11"/>
      <c r="H19" s="1" t="s">
        <v>31</v>
      </c>
    </row>
    <row r="20" spans="1:9" ht="21.2" customHeight="1">
      <c r="B20" s="2" t="s">
        <v>30</v>
      </c>
      <c r="G20" s="11"/>
      <c r="H20" s="1" t="s">
        <v>31</v>
      </c>
    </row>
    <row r="21" spans="1:9" ht="21.2" customHeight="1">
      <c r="B21" s="73" t="s">
        <v>12</v>
      </c>
      <c r="G21" s="11">
        <v>218</v>
      </c>
      <c r="H21" s="1" t="s">
        <v>31</v>
      </c>
    </row>
    <row r="22" spans="1:9" ht="21.2" customHeight="1">
      <c r="B22" s="2" t="s">
        <v>32</v>
      </c>
      <c r="G22" s="3"/>
      <c r="H22" s="1" t="s">
        <v>33</v>
      </c>
    </row>
    <row r="23" spans="1:9" ht="21.2" customHeight="1">
      <c r="B23" s="2" t="s">
        <v>56</v>
      </c>
      <c r="G23" s="3" t="s">
        <v>57</v>
      </c>
      <c r="H23" s="1" t="s">
        <v>27</v>
      </c>
    </row>
    <row r="24" spans="1:9" ht="14.1" customHeight="1">
      <c r="B24" s="2"/>
      <c r="D24" s="4"/>
    </row>
    <row r="25" spans="1:9" ht="21.2" customHeight="1">
      <c r="B25" s="2" t="s">
        <v>34</v>
      </c>
    </row>
    <row r="26" spans="1:9" ht="21.2" customHeight="1">
      <c r="A26" s="96"/>
      <c r="B26" s="96"/>
      <c r="C26" s="96"/>
      <c r="D26" s="96"/>
      <c r="E26" s="96"/>
      <c r="F26" s="96"/>
      <c r="G26" s="96"/>
      <c r="H26" s="96"/>
      <c r="I26" s="96"/>
    </row>
    <row r="27" spans="1:9" ht="21.2" customHeight="1">
      <c r="A27" s="96"/>
      <c r="B27" s="96"/>
      <c r="C27" s="96"/>
      <c r="D27" s="96"/>
      <c r="E27" s="96"/>
      <c r="F27" s="96"/>
      <c r="G27" s="96"/>
      <c r="H27" s="96"/>
      <c r="I27" s="96"/>
    </row>
    <row r="28" spans="1:9" ht="21.2" customHeight="1">
      <c r="A28" s="96"/>
      <c r="B28" s="96"/>
      <c r="C28" s="96"/>
      <c r="D28" s="96"/>
      <c r="E28" s="96"/>
      <c r="F28" s="96"/>
      <c r="G28" s="96"/>
      <c r="H28" s="96"/>
      <c r="I28" s="96"/>
    </row>
    <row r="29" spans="1:9" ht="21.2" customHeight="1">
      <c r="A29" s="96"/>
      <c r="B29" s="96"/>
      <c r="C29" s="96"/>
      <c r="D29" s="96"/>
      <c r="E29" s="96"/>
      <c r="F29" s="96"/>
      <c r="G29" s="96"/>
      <c r="H29" s="96"/>
      <c r="I29" s="96"/>
    </row>
    <row r="30" spans="1:9" ht="21.2" customHeight="1">
      <c r="A30" s="96"/>
      <c r="B30" s="96"/>
      <c r="C30" s="96"/>
      <c r="D30" s="96"/>
      <c r="E30" s="96"/>
      <c r="F30" s="96"/>
      <c r="G30" s="96"/>
      <c r="H30" s="96"/>
      <c r="I30" s="96"/>
    </row>
    <row r="31" spans="1:9" ht="21.2" customHeight="1">
      <c r="A31" s="96"/>
      <c r="B31" s="96"/>
      <c r="C31" s="96"/>
      <c r="D31" s="96"/>
      <c r="E31" s="96"/>
      <c r="F31" s="96"/>
      <c r="G31" s="96"/>
      <c r="H31" s="96"/>
      <c r="I31" s="96"/>
    </row>
    <row r="32" spans="1:9" ht="21.2" customHeight="1">
      <c r="A32" s="96"/>
      <c r="B32" s="96"/>
      <c r="C32" s="96"/>
      <c r="D32" s="96"/>
      <c r="E32" s="96"/>
      <c r="F32" s="96"/>
      <c r="G32" s="96"/>
      <c r="H32" s="96"/>
      <c r="I32" s="96"/>
    </row>
    <row r="33" spans="1:9" ht="21.2" customHeight="1">
      <c r="A33" s="96"/>
      <c r="B33" s="96"/>
      <c r="C33" s="96"/>
      <c r="D33" s="96"/>
      <c r="E33" s="96"/>
      <c r="F33" s="96"/>
      <c r="G33" s="96"/>
      <c r="H33" s="96"/>
      <c r="I33" s="96"/>
    </row>
    <row r="34" spans="1:9" ht="21.2" customHeight="1">
      <c r="A34" s="96"/>
      <c r="B34" s="96"/>
      <c r="C34" s="96"/>
      <c r="D34" s="96"/>
      <c r="E34" s="96"/>
      <c r="F34" s="96"/>
      <c r="G34" s="96"/>
      <c r="H34" s="96"/>
      <c r="I34" s="96"/>
    </row>
    <row r="35" spans="1:9" ht="21.2" customHeight="1">
      <c r="A35" s="96"/>
      <c r="B35" s="96"/>
      <c r="C35" s="96"/>
      <c r="D35" s="96"/>
      <c r="E35" s="96"/>
      <c r="F35" s="96"/>
      <c r="G35" s="96"/>
      <c r="H35" s="96"/>
      <c r="I35" s="96"/>
    </row>
    <row r="36" spans="1:9">
      <c r="A36" s="74">
        <v>2</v>
      </c>
      <c r="B36" s="2" t="s">
        <v>35</v>
      </c>
    </row>
    <row r="37" spans="1:9" ht="24.75">
      <c r="B37" s="1" t="s">
        <v>58</v>
      </c>
    </row>
    <row r="38" spans="1:9" ht="24.75">
      <c r="B38" s="1" t="s">
        <v>59</v>
      </c>
    </row>
    <row r="39" spans="1:9">
      <c r="B39" s="1" t="s">
        <v>36</v>
      </c>
    </row>
    <row r="40" spans="1:9" ht="14.1" customHeight="1"/>
    <row r="41" spans="1:9" ht="14.1" customHeight="1"/>
    <row r="42" spans="1:9" ht="21.2" customHeight="1">
      <c r="B42" s="1" t="s">
        <v>37</v>
      </c>
      <c r="C42" s="1" t="s">
        <v>43</v>
      </c>
    </row>
    <row r="43" spans="1:9" ht="21.2" customHeight="1">
      <c r="C43" s="1" t="s">
        <v>41</v>
      </c>
    </row>
    <row r="44" spans="1:9" ht="21.2" customHeight="1">
      <c r="C44" s="1" t="s">
        <v>40</v>
      </c>
    </row>
    <row r="45" spans="1:9" ht="21.2" customHeight="1">
      <c r="C45" s="1" t="s">
        <v>86</v>
      </c>
    </row>
    <row r="46" spans="1:9" ht="21.2" customHeight="1">
      <c r="C46" s="1" t="s">
        <v>88</v>
      </c>
    </row>
    <row r="47" spans="1:9" ht="21.2" customHeight="1">
      <c r="C47" s="1" t="s">
        <v>42</v>
      </c>
    </row>
    <row r="48" spans="1:9" ht="21.2" customHeight="1"/>
    <row r="49" spans="1:9" ht="11.25" customHeight="1" thickBot="1"/>
    <row r="50" spans="1:9" ht="19.7" customHeight="1">
      <c r="A50" s="88" t="s">
        <v>45</v>
      </c>
      <c r="B50" s="35" t="s">
        <v>13</v>
      </c>
      <c r="C50" s="35" t="s">
        <v>47</v>
      </c>
      <c r="D50" s="88" t="s">
        <v>17</v>
      </c>
      <c r="E50" s="35"/>
      <c r="F50" s="35" t="s">
        <v>14</v>
      </c>
      <c r="G50" s="88" t="s">
        <v>19</v>
      </c>
      <c r="H50" s="88" t="s">
        <v>21</v>
      </c>
      <c r="I50" s="88" t="s">
        <v>20</v>
      </c>
    </row>
    <row r="51" spans="1:9" ht="19.7" customHeight="1">
      <c r="A51" s="89"/>
      <c r="B51" s="39" t="s">
        <v>15</v>
      </c>
      <c r="C51" s="39" t="s">
        <v>16</v>
      </c>
      <c r="D51" s="89"/>
      <c r="E51" s="36"/>
      <c r="F51" s="39" t="s">
        <v>18</v>
      </c>
      <c r="G51" s="92"/>
      <c r="H51" s="89"/>
      <c r="I51" s="89"/>
    </row>
    <row r="52" spans="1:9" ht="19.7" customHeight="1" thickBot="1">
      <c r="A52" s="37"/>
      <c r="B52" s="9" t="s">
        <v>22</v>
      </c>
      <c r="C52" s="9" t="s">
        <v>22</v>
      </c>
      <c r="D52" s="37"/>
      <c r="E52" s="37"/>
      <c r="F52" s="9" t="s">
        <v>23</v>
      </c>
      <c r="G52" s="9" t="s">
        <v>44</v>
      </c>
      <c r="H52" s="36"/>
      <c r="I52" s="37"/>
    </row>
    <row r="53" spans="1:9">
      <c r="A53" s="10">
        <v>1</v>
      </c>
      <c r="B53" s="45">
        <v>220.63</v>
      </c>
      <c r="C53" s="24">
        <f t="shared" ref="C53:C67" si="0">$G$21</f>
        <v>218</v>
      </c>
      <c r="D53" s="24">
        <f>$B53-$C53</f>
        <v>2.6299999999999955</v>
      </c>
      <c r="E53" s="28">
        <f>SQRT(2*9.81*D53)</f>
        <v>7.1833557617592572</v>
      </c>
      <c r="F53" s="45">
        <v>0.3</v>
      </c>
      <c r="G53" s="45">
        <v>42.103000000000002</v>
      </c>
      <c r="H53" s="13">
        <f>D53/F53</f>
        <v>8.7666666666666515</v>
      </c>
      <c r="I53" s="13">
        <f>G53/(($G$16*$G$17)*F53*E53)</f>
        <v>0.81405391614026912</v>
      </c>
    </row>
    <row r="54" spans="1:9">
      <c r="A54" s="20">
        <v>2</v>
      </c>
      <c r="B54" s="46">
        <v>220.46</v>
      </c>
      <c r="C54" s="25">
        <f t="shared" si="0"/>
        <v>218</v>
      </c>
      <c r="D54" s="25">
        <f t="shared" ref="D54:D67" si="1">$B54-$C54</f>
        <v>2.460000000000008</v>
      </c>
      <c r="E54" s="29">
        <f t="shared" ref="E54:E67" si="2">SQRT(2*9.81*D54)</f>
        <v>6.9473160285105902</v>
      </c>
      <c r="F54" s="33">
        <v>0.4</v>
      </c>
      <c r="G54" s="33">
        <v>44.372</v>
      </c>
      <c r="H54" s="14">
        <f t="shared" ref="H54:H67" si="3">D54/F54</f>
        <v>6.1500000000000199</v>
      </c>
      <c r="I54" s="14">
        <f t="shared" ref="I54:I67" si="4">G54/(($G$16*$G$17)*F54*E54)</f>
        <v>0.66530489103491153</v>
      </c>
    </row>
    <row r="55" spans="1:9">
      <c r="A55" s="20">
        <v>3</v>
      </c>
      <c r="B55" s="46">
        <v>219.95</v>
      </c>
      <c r="C55" s="25">
        <f t="shared" si="0"/>
        <v>218</v>
      </c>
      <c r="D55" s="25">
        <f t="shared" si="1"/>
        <v>1.9499999999999886</v>
      </c>
      <c r="E55" s="30">
        <f t="shared" si="2"/>
        <v>6.1853860025062124</v>
      </c>
      <c r="F55" s="46">
        <v>0.5</v>
      </c>
      <c r="G55" s="46">
        <v>50.484999999999999</v>
      </c>
      <c r="H55" s="14">
        <f t="shared" si="3"/>
        <v>3.8999999999999773</v>
      </c>
      <c r="I55" s="14">
        <f t="shared" si="4"/>
        <v>0.68016504250966636</v>
      </c>
    </row>
    <row r="56" spans="1:9">
      <c r="A56" s="20">
        <v>4</v>
      </c>
      <c r="B56" s="46">
        <v>220.37</v>
      </c>
      <c r="C56" s="25">
        <f t="shared" si="0"/>
        <v>218</v>
      </c>
      <c r="D56" s="25">
        <f t="shared" si="1"/>
        <v>2.3700000000000045</v>
      </c>
      <c r="E56" s="31">
        <f t="shared" si="2"/>
        <v>6.819046854216511</v>
      </c>
      <c r="F56" s="11">
        <v>0.8</v>
      </c>
      <c r="G56" s="11">
        <v>73.123000000000005</v>
      </c>
      <c r="H56" s="14">
        <f t="shared" si="3"/>
        <v>2.9625000000000057</v>
      </c>
      <c r="I56" s="14">
        <f t="shared" si="4"/>
        <v>0.55850761327125653</v>
      </c>
    </row>
    <row r="57" spans="1:9">
      <c r="A57" s="20">
        <v>5</v>
      </c>
      <c r="B57" s="46">
        <v>219.95</v>
      </c>
      <c r="C57" s="25">
        <f t="shared" si="0"/>
        <v>218</v>
      </c>
      <c r="D57" s="25">
        <f t="shared" si="1"/>
        <v>1.9499999999999886</v>
      </c>
      <c r="E57" s="30">
        <f t="shared" si="2"/>
        <v>6.1853860025062124</v>
      </c>
      <c r="F57" s="46">
        <v>1</v>
      </c>
      <c r="G57" s="46">
        <v>78.459999999999994</v>
      </c>
      <c r="H57" s="14">
        <f t="shared" si="3"/>
        <v>1.9499999999999886</v>
      </c>
      <c r="I57" s="14">
        <f t="shared" si="4"/>
        <v>0.52853074413497492</v>
      </c>
    </row>
    <row r="58" spans="1:9">
      <c r="A58" s="3">
        <v>6</v>
      </c>
      <c r="B58" s="11">
        <v>220.18</v>
      </c>
      <c r="C58" s="26">
        <f t="shared" si="0"/>
        <v>218</v>
      </c>
      <c r="D58" s="26">
        <f t="shared" si="1"/>
        <v>2.1800000000000068</v>
      </c>
      <c r="E58" s="31">
        <f t="shared" si="2"/>
        <v>6.5400000000000107</v>
      </c>
      <c r="F58" s="11">
        <v>1.2</v>
      </c>
      <c r="G58" s="11">
        <v>84.174000000000007</v>
      </c>
      <c r="H58" s="14">
        <f t="shared" si="3"/>
        <v>1.8166666666666724</v>
      </c>
      <c r="I58" s="14">
        <f t="shared" si="4"/>
        <v>0.44689729867482098</v>
      </c>
    </row>
    <row r="59" spans="1:9">
      <c r="A59" s="20">
        <v>7</v>
      </c>
      <c r="B59" s="46">
        <v>219.7</v>
      </c>
      <c r="C59" s="25">
        <f t="shared" si="0"/>
        <v>218</v>
      </c>
      <c r="D59" s="25">
        <f t="shared" si="1"/>
        <v>1.6999999999999886</v>
      </c>
      <c r="E59" s="30">
        <f t="shared" si="2"/>
        <v>5.7752922003998881</v>
      </c>
      <c r="F59" s="46">
        <v>1.1000000000000001</v>
      </c>
      <c r="G59" s="46">
        <v>74.429000000000002</v>
      </c>
      <c r="H59" s="14">
        <f t="shared" si="3"/>
        <v>1.545454545454535</v>
      </c>
      <c r="I59" s="14">
        <f t="shared" si="4"/>
        <v>0.48816236567824095</v>
      </c>
    </row>
    <row r="60" spans="1:9">
      <c r="A60" s="20">
        <v>8</v>
      </c>
      <c r="B60" s="46"/>
      <c r="C60" s="25">
        <f t="shared" si="0"/>
        <v>218</v>
      </c>
      <c r="D60" s="25">
        <f t="shared" si="1"/>
        <v>-218</v>
      </c>
      <c r="E60" s="30" t="e">
        <f t="shared" si="2"/>
        <v>#NUM!</v>
      </c>
      <c r="F60" s="34"/>
      <c r="G60" s="34"/>
      <c r="H60" s="14" t="e">
        <f t="shared" si="3"/>
        <v>#DIV/0!</v>
      </c>
      <c r="I60" s="14" t="e">
        <f t="shared" si="4"/>
        <v>#NUM!</v>
      </c>
    </row>
    <row r="61" spans="1:9">
      <c r="A61" s="20">
        <v>9</v>
      </c>
      <c r="B61" s="46"/>
      <c r="C61" s="25">
        <f t="shared" si="0"/>
        <v>218</v>
      </c>
      <c r="D61" s="25">
        <f t="shared" si="1"/>
        <v>-218</v>
      </c>
      <c r="E61" s="30" t="e">
        <f t="shared" si="2"/>
        <v>#NUM!</v>
      </c>
      <c r="F61" s="34"/>
      <c r="G61" s="34"/>
      <c r="H61" s="14" t="e">
        <f t="shared" si="3"/>
        <v>#DIV/0!</v>
      </c>
      <c r="I61" s="14" t="e">
        <f t="shared" si="4"/>
        <v>#NUM!</v>
      </c>
    </row>
    <row r="62" spans="1:9">
      <c r="A62" s="20">
        <v>10</v>
      </c>
      <c r="B62" s="46"/>
      <c r="C62" s="25">
        <f t="shared" si="0"/>
        <v>218</v>
      </c>
      <c r="D62" s="25">
        <f t="shared" si="1"/>
        <v>-218</v>
      </c>
      <c r="E62" s="30" t="e">
        <f t="shared" si="2"/>
        <v>#NUM!</v>
      </c>
      <c r="F62" s="34"/>
      <c r="G62" s="34"/>
      <c r="H62" s="14" t="e">
        <f t="shared" si="3"/>
        <v>#DIV/0!</v>
      </c>
      <c r="I62" s="14" t="e">
        <f t="shared" si="4"/>
        <v>#NUM!</v>
      </c>
    </row>
    <row r="63" spans="1:9">
      <c r="A63" s="20">
        <v>11</v>
      </c>
      <c r="B63" s="46"/>
      <c r="C63" s="25">
        <f t="shared" si="0"/>
        <v>218</v>
      </c>
      <c r="D63" s="25">
        <f t="shared" si="1"/>
        <v>-218</v>
      </c>
      <c r="E63" s="30" t="e">
        <f t="shared" si="2"/>
        <v>#NUM!</v>
      </c>
      <c r="F63" s="34"/>
      <c r="G63" s="34"/>
      <c r="H63" s="14" t="e">
        <f t="shared" si="3"/>
        <v>#DIV/0!</v>
      </c>
      <c r="I63" s="14" t="e">
        <f t="shared" si="4"/>
        <v>#NUM!</v>
      </c>
    </row>
    <row r="64" spans="1:9">
      <c r="A64" s="20">
        <v>12</v>
      </c>
      <c r="B64" s="46"/>
      <c r="C64" s="25">
        <f t="shared" si="0"/>
        <v>218</v>
      </c>
      <c r="D64" s="25">
        <f t="shared" si="1"/>
        <v>-218</v>
      </c>
      <c r="E64" s="30" t="e">
        <f t="shared" si="2"/>
        <v>#NUM!</v>
      </c>
      <c r="F64" s="34"/>
      <c r="G64" s="34"/>
      <c r="H64" s="14" t="e">
        <f t="shared" si="3"/>
        <v>#DIV/0!</v>
      </c>
      <c r="I64" s="14" t="e">
        <f t="shared" si="4"/>
        <v>#NUM!</v>
      </c>
    </row>
    <row r="65" spans="1:9">
      <c r="A65" s="20">
        <v>13</v>
      </c>
      <c r="B65" s="46"/>
      <c r="C65" s="25">
        <f t="shared" si="0"/>
        <v>218</v>
      </c>
      <c r="D65" s="25">
        <f t="shared" si="1"/>
        <v>-218</v>
      </c>
      <c r="E65" s="30" t="e">
        <f t="shared" si="2"/>
        <v>#NUM!</v>
      </c>
      <c r="F65" s="34"/>
      <c r="G65" s="34"/>
      <c r="H65" s="14" t="e">
        <f t="shared" si="3"/>
        <v>#DIV/0!</v>
      </c>
      <c r="I65" s="14" t="e">
        <f t="shared" si="4"/>
        <v>#NUM!</v>
      </c>
    </row>
    <row r="66" spans="1:9">
      <c r="A66" s="20">
        <v>14</v>
      </c>
      <c r="B66" s="46"/>
      <c r="C66" s="25">
        <f t="shared" si="0"/>
        <v>218</v>
      </c>
      <c r="D66" s="25">
        <f t="shared" si="1"/>
        <v>-218</v>
      </c>
      <c r="E66" s="30" t="e">
        <f t="shared" si="2"/>
        <v>#NUM!</v>
      </c>
      <c r="F66" s="34"/>
      <c r="G66" s="34"/>
      <c r="H66" s="14" t="e">
        <f t="shared" si="3"/>
        <v>#DIV/0!</v>
      </c>
      <c r="I66" s="14" t="e">
        <f t="shared" si="4"/>
        <v>#NUM!</v>
      </c>
    </row>
    <row r="67" spans="1:9" ht="24.75" thickBot="1">
      <c r="A67" s="21">
        <v>15</v>
      </c>
      <c r="B67" s="23"/>
      <c r="C67" s="27">
        <f t="shared" si="0"/>
        <v>218</v>
      </c>
      <c r="D67" s="27">
        <f t="shared" si="1"/>
        <v>-218</v>
      </c>
      <c r="E67" s="32" t="e">
        <f t="shared" si="2"/>
        <v>#NUM!</v>
      </c>
      <c r="F67" s="22"/>
      <c r="G67" s="22"/>
      <c r="H67" s="15" t="e">
        <f t="shared" si="3"/>
        <v>#DIV/0!</v>
      </c>
      <c r="I67" s="15" t="e">
        <f t="shared" si="4"/>
        <v>#NUM!</v>
      </c>
    </row>
    <row r="70" spans="1:9">
      <c r="A70" s="87"/>
      <c r="B70" s="87"/>
      <c r="C70" s="87"/>
      <c r="D70" s="87"/>
      <c r="E70" s="87"/>
      <c r="F70" s="87"/>
      <c r="G70" s="87"/>
      <c r="H70" s="87"/>
      <c r="I70" s="87"/>
    </row>
    <row r="71" spans="1:9">
      <c r="A71" s="87"/>
      <c r="B71" s="87"/>
      <c r="C71" s="87"/>
      <c r="D71" s="87"/>
      <c r="E71" s="87"/>
      <c r="F71" s="87"/>
      <c r="G71" s="87"/>
      <c r="H71" s="87"/>
      <c r="I71" s="87"/>
    </row>
    <row r="72" spans="1:9">
      <c r="A72" s="87"/>
      <c r="B72" s="87"/>
      <c r="C72" s="87"/>
      <c r="D72" s="87"/>
      <c r="E72" s="87"/>
      <c r="F72" s="87"/>
      <c r="G72" s="87"/>
      <c r="H72" s="87"/>
      <c r="I72" s="87"/>
    </row>
    <row r="73" spans="1:9">
      <c r="A73" s="87"/>
      <c r="B73" s="87"/>
      <c r="C73" s="87"/>
      <c r="D73" s="87"/>
      <c r="E73" s="87"/>
      <c r="F73" s="87"/>
      <c r="G73" s="87"/>
      <c r="H73" s="87"/>
      <c r="I73" s="87"/>
    </row>
    <row r="74" spans="1:9">
      <c r="A74" s="87"/>
      <c r="B74" s="87"/>
      <c r="C74" s="87"/>
      <c r="D74" s="87"/>
      <c r="E74" s="87"/>
      <c r="F74" s="87"/>
      <c r="G74" s="87"/>
      <c r="H74" s="87"/>
      <c r="I74" s="87"/>
    </row>
    <row r="75" spans="1:9">
      <c r="A75" s="87"/>
      <c r="B75" s="87"/>
      <c r="C75" s="87"/>
      <c r="D75" s="87"/>
      <c r="E75" s="87"/>
      <c r="F75" s="87"/>
      <c r="G75" s="87"/>
      <c r="H75" s="87"/>
      <c r="I75" s="87"/>
    </row>
    <row r="76" spans="1:9">
      <c r="A76" s="87"/>
      <c r="B76" s="87"/>
      <c r="C76" s="87"/>
      <c r="D76" s="87"/>
      <c r="E76" s="87"/>
      <c r="F76" s="87"/>
      <c r="G76" s="87"/>
      <c r="H76" s="87"/>
      <c r="I76" s="87"/>
    </row>
    <row r="77" spans="1:9">
      <c r="A77" s="87"/>
      <c r="B77" s="87"/>
      <c r="C77" s="87"/>
      <c r="D77" s="87"/>
      <c r="E77" s="87"/>
      <c r="F77" s="87"/>
      <c r="G77" s="87"/>
      <c r="H77" s="87"/>
      <c r="I77" s="87"/>
    </row>
    <row r="78" spans="1:9">
      <c r="A78" s="87"/>
      <c r="B78" s="87"/>
      <c r="C78" s="87"/>
      <c r="D78" s="87"/>
      <c r="E78" s="87"/>
      <c r="F78" s="87"/>
      <c r="G78" s="87"/>
      <c r="H78" s="87"/>
      <c r="I78" s="87"/>
    </row>
    <row r="79" spans="1:9">
      <c r="A79" s="87"/>
      <c r="B79" s="87"/>
      <c r="C79" s="87"/>
      <c r="D79" s="87"/>
      <c r="E79" s="87"/>
      <c r="F79" s="87"/>
      <c r="G79" s="87"/>
      <c r="H79" s="87"/>
      <c r="I79" s="87"/>
    </row>
    <row r="80" spans="1:9">
      <c r="A80" s="87"/>
      <c r="B80" s="87"/>
      <c r="C80" s="87"/>
      <c r="D80" s="87"/>
      <c r="E80" s="87"/>
      <c r="F80" s="87"/>
      <c r="G80" s="87"/>
      <c r="H80" s="87"/>
      <c r="I80" s="87"/>
    </row>
    <row r="81" spans="1:9">
      <c r="A81" s="87"/>
      <c r="B81" s="87"/>
      <c r="C81" s="87"/>
      <c r="D81" s="87"/>
      <c r="E81" s="87"/>
      <c r="F81" s="87"/>
      <c r="G81" s="87"/>
      <c r="H81" s="87"/>
      <c r="I81" s="87"/>
    </row>
    <row r="82" spans="1:9">
      <c r="A82" s="74">
        <v>3</v>
      </c>
      <c r="B82" s="2" t="s">
        <v>46</v>
      </c>
    </row>
    <row r="83" spans="1:9" ht="11.25" customHeight="1" thickBot="1"/>
    <row r="84" spans="1:9" ht="19.7" customHeight="1">
      <c r="A84" s="88" t="s">
        <v>45</v>
      </c>
      <c r="B84" s="35" t="s">
        <v>13</v>
      </c>
      <c r="C84" s="88" t="s">
        <v>48</v>
      </c>
      <c r="D84" s="88" t="s">
        <v>17</v>
      </c>
      <c r="E84" s="35" t="s">
        <v>14</v>
      </c>
      <c r="F84" s="88" t="s">
        <v>21</v>
      </c>
      <c r="G84" s="88" t="s">
        <v>20</v>
      </c>
      <c r="H84" s="88" t="s">
        <v>50</v>
      </c>
      <c r="I84" s="88"/>
    </row>
    <row r="85" spans="1:9" ht="19.7" customHeight="1">
      <c r="A85" s="89"/>
      <c r="B85" s="39" t="s">
        <v>15</v>
      </c>
      <c r="C85" s="89"/>
      <c r="D85" s="89"/>
      <c r="E85" s="39" t="s">
        <v>18</v>
      </c>
      <c r="F85" s="89"/>
      <c r="G85" s="89"/>
      <c r="H85" s="89"/>
      <c r="I85" s="89"/>
    </row>
    <row r="86" spans="1:9" ht="19.7" customHeight="1" thickBot="1">
      <c r="A86" s="90"/>
      <c r="B86" s="38" t="s">
        <v>22</v>
      </c>
      <c r="C86" s="38" t="s">
        <v>22</v>
      </c>
      <c r="D86" s="90"/>
      <c r="E86" s="9" t="s">
        <v>23</v>
      </c>
      <c r="F86" s="90"/>
      <c r="G86" s="90"/>
      <c r="H86" s="91" t="s">
        <v>44</v>
      </c>
      <c r="I86" s="91"/>
    </row>
    <row r="87" spans="1:9" ht="21.2" customHeight="1">
      <c r="A87" s="67">
        <v>1</v>
      </c>
      <c r="B87" s="45">
        <v>220.63</v>
      </c>
      <c r="C87" s="17">
        <f t="shared" ref="C87:C101" si="5">$G$21</f>
        <v>218</v>
      </c>
      <c r="D87" s="17">
        <f>B87-C87</f>
        <v>2.6299999999999955</v>
      </c>
      <c r="E87" s="45">
        <v>0.3</v>
      </c>
      <c r="F87" s="40">
        <f>D87/E87</f>
        <v>8.7666666666666515</v>
      </c>
      <c r="G87" s="40">
        <f>(0.045*F87)+0.4232</f>
        <v>0.81769999999999932</v>
      </c>
      <c r="H87" s="86">
        <f>G87*($G$16*$G$17)*E87*(2*9.81*D87)^0.5</f>
        <v>42.291576046011883</v>
      </c>
      <c r="I87" s="86"/>
    </row>
    <row r="88" spans="1:9" ht="21.2" customHeight="1">
      <c r="A88" s="68">
        <v>2</v>
      </c>
      <c r="B88" s="46">
        <v>220.46</v>
      </c>
      <c r="C88" s="18">
        <f t="shared" si="5"/>
        <v>218</v>
      </c>
      <c r="D88" s="18">
        <f t="shared" ref="D88:D101" si="6">B88-C88</f>
        <v>2.460000000000008</v>
      </c>
      <c r="E88" s="46">
        <v>0.4</v>
      </c>
      <c r="F88" s="41">
        <f t="shared" ref="F88:F101" si="7">D88/E88</f>
        <v>6.1500000000000199</v>
      </c>
      <c r="G88" s="41">
        <f t="shared" ref="G88:G101" si="8">(0.045*F88)+0.4232</f>
        <v>0.69995000000000096</v>
      </c>
      <c r="H88" s="84">
        <f t="shared" ref="H88:H101" si="9">G88*($G$16*$G$17)*E88*(2*9.81*D88)^0.5</f>
        <v>46.682628999897545</v>
      </c>
      <c r="I88" s="84"/>
    </row>
    <row r="89" spans="1:9" ht="21.2" customHeight="1">
      <c r="A89" s="68">
        <v>3</v>
      </c>
      <c r="B89" s="46">
        <v>219.95</v>
      </c>
      <c r="C89" s="18">
        <f t="shared" si="5"/>
        <v>218</v>
      </c>
      <c r="D89" s="18">
        <f t="shared" si="6"/>
        <v>1.9499999999999886</v>
      </c>
      <c r="E89" s="46">
        <v>0.5</v>
      </c>
      <c r="F89" s="41">
        <f t="shared" si="7"/>
        <v>3.8999999999999773</v>
      </c>
      <c r="G89" s="41">
        <f t="shared" si="8"/>
        <v>0.59869999999999901</v>
      </c>
      <c r="H89" s="84">
        <f t="shared" si="9"/>
        <v>44.438287196405554</v>
      </c>
      <c r="I89" s="84"/>
    </row>
    <row r="90" spans="1:9" ht="21.2" customHeight="1">
      <c r="A90" s="68">
        <v>4</v>
      </c>
      <c r="B90" s="46">
        <v>220.37</v>
      </c>
      <c r="C90" s="18">
        <f t="shared" si="5"/>
        <v>218</v>
      </c>
      <c r="D90" s="18">
        <f t="shared" si="6"/>
        <v>2.3700000000000045</v>
      </c>
      <c r="E90" s="46">
        <v>0.8</v>
      </c>
      <c r="F90" s="41">
        <f t="shared" si="7"/>
        <v>2.9625000000000057</v>
      </c>
      <c r="G90" s="41">
        <f t="shared" si="8"/>
        <v>0.5565125000000003</v>
      </c>
      <c r="H90" s="84">
        <f t="shared" si="9"/>
        <v>72.861788399177641</v>
      </c>
      <c r="I90" s="84"/>
    </row>
    <row r="91" spans="1:9" ht="21.2" customHeight="1">
      <c r="A91" s="68">
        <v>5</v>
      </c>
      <c r="B91" s="46">
        <v>219.95</v>
      </c>
      <c r="C91" s="18">
        <f t="shared" si="5"/>
        <v>218</v>
      </c>
      <c r="D91" s="18">
        <f t="shared" si="6"/>
        <v>1.9499999999999886</v>
      </c>
      <c r="E91" s="46">
        <v>1</v>
      </c>
      <c r="F91" s="41">
        <f t="shared" si="7"/>
        <v>1.9499999999999886</v>
      </c>
      <c r="G91" s="41">
        <f t="shared" si="8"/>
        <v>0.51094999999999946</v>
      </c>
      <c r="H91" s="84">
        <f t="shared" si="9"/>
        <v>75.85015147153311</v>
      </c>
      <c r="I91" s="84"/>
    </row>
    <row r="92" spans="1:9" ht="21.2" customHeight="1">
      <c r="A92" s="68">
        <v>6</v>
      </c>
      <c r="B92" s="46">
        <v>220.18</v>
      </c>
      <c r="C92" s="18">
        <f t="shared" si="5"/>
        <v>218</v>
      </c>
      <c r="D92" s="18">
        <f t="shared" si="6"/>
        <v>2.1800000000000068</v>
      </c>
      <c r="E92" s="46">
        <v>1.2</v>
      </c>
      <c r="F92" s="41">
        <f t="shared" si="7"/>
        <v>1.8166666666666724</v>
      </c>
      <c r="G92" s="41">
        <f t="shared" si="8"/>
        <v>0.50495000000000023</v>
      </c>
      <c r="H92" s="84">
        <f t="shared" si="9"/>
        <v>95.108342400000197</v>
      </c>
      <c r="I92" s="84"/>
    </row>
    <row r="93" spans="1:9" ht="21.2" customHeight="1">
      <c r="A93" s="68">
        <v>7</v>
      </c>
      <c r="B93" s="46">
        <v>219.7</v>
      </c>
      <c r="C93" s="18">
        <f t="shared" si="5"/>
        <v>218</v>
      </c>
      <c r="D93" s="18">
        <f t="shared" si="6"/>
        <v>1.6999999999999886</v>
      </c>
      <c r="E93" s="46">
        <v>1.1000000000000001</v>
      </c>
      <c r="F93" s="41">
        <f t="shared" si="7"/>
        <v>1.545454545454535</v>
      </c>
      <c r="G93" s="41">
        <f t="shared" si="8"/>
        <v>0.4927454545454541</v>
      </c>
      <c r="H93" s="84">
        <f t="shared" si="9"/>
        <v>75.127773083057861</v>
      </c>
      <c r="I93" s="84"/>
    </row>
    <row r="94" spans="1:9" ht="21.2" customHeight="1">
      <c r="A94" s="69"/>
      <c r="B94" s="53"/>
      <c r="C94" s="18">
        <f t="shared" si="5"/>
        <v>218</v>
      </c>
      <c r="D94" s="18">
        <f t="shared" si="6"/>
        <v>-218</v>
      </c>
      <c r="E94" s="46"/>
      <c r="F94" s="41" t="e">
        <f t="shared" si="7"/>
        <v>#DIV/0!</v>
      </c>
      <c r="G94" s="41" t="e">
        <f t="shared" si="8"/>
        <v>#DIV/0!</v>
      </c>
      <c r="H94" s="84" t="e">
        <f t="shared" si="9"/>
        <v>#DIV/0!</v>
      </c>
      <c r="I94" s="84"/>
    </row>
    <row r="95" spans="1:9" ht="21.2" customHeight="1">
      <c r="A95" s="69"/>
      <c r="B95" s="53"/>
      <c r="C95" s="18">
        <f t="shared" si="5"/>
        <v>218</v>
      </c>
      <c r="D95" s="18">
        <f t="shared" si="6"/>
        <v>-218</v>
      </c>
      <c r="E95" s="46"/>
      <c r="F95" s="41" t="e">
        <f t="shared" si="7"/>
        <v>#DIV/0!</v>
      </c>
      <c r="G95" s="41" t="e">
        <f t="shared" si="8"/>
        <v>#DIV/0!</v>
      </c>
      <c r="H95" s="84" t="e">
        <f t="shared" si="9"/>
        <v>#DIV/0!</v>
      </c>
      <c r="I95" s="84"/>
    </row>
    <row r="96" spans="1:9" ht="21.2" customHeight="1">
      <c r="A96" s="69"/>
      <c r="B96" s="53"/>
      <c r="C96" s="18">
        <f t="shared" si="5"/>
        <v>218</v>
      </c>
      <c r="D96" s="18">
        <f t="shared" si="6"/>
        <v>-218</v>
      </c>
      <c r="E96" s="46"/>
      <c r="F96" s="41" t="e">
        <f t="shared" si="7"/>
        <v>#DIV/0!</v>
      </c>
      <c r="G96" s="41" t="e">
        <f t="shared" si="8"/>
        <v>#DIV/0!</v>
      </c>
      <c r="H96" s="84" t="e">
        <f t="shared" si="9"/>
        <v>#DIV/0!</v>
      </c>
      <c r="I96" s="84"/>
    </row>
    <row r="97" spans="1:9" ht="21.2" customHeight="1">
      <c r="A97" s="69"/>
      <c r="B97" s="53"/>
      <c r="C97" s="18">
        <f t="shared" si="5"/>
        <v>218</v>
      </c>
      <c r="D97" s="18">
        <f t="shared" si="6"/>
        <v>-218</v>
      </c>
      <c r="E97" s="46"/>
      <c r="F97" s="41" t="e">
        <f t="shared" si="7"/>
        <v>#DIV/0!</v>
      </c>
      <c r="G97" s="41" t="e">
        <f t="shared" si="8"/>
        <v>#DIV/0!</v>
      </c>
      <c r="H97" s="84" t="e">
        <f t="shared" si="9"/>
        <v>#DIV/0!</v>
      </c>
      <c r="I97" s="84"/>
    </row>
    <row r="98" spans="1:9" ht="21.2" customHeight="1">
      <c r="A98" s="69"/>
      <c r="B98" s="53"/>
      <c r="C98" s="18">
        <f t="shared" si="5"/>
        <v>218</v>
      </c>
      <c r="D98" s="18">
        <f t="shared" si="6"/>
        <v>-218</v>
      </c>
      <c r="E98" s="11"/>
      <c r="F98" s="44" t="e">
        <f t="shared" si="7"/>
        <v>#DIV/0!</v>
      </c>
      <c r="G98" s="41" t="e">
        <f t="shared" si="8"/>
        <v>#DIV/0!</v>
      </c>
      <c r="H98" s="84" t="e">
        <f t="shared" si="9"/>
        <v>#DIV/0!</v>
      </c>
      <c r="I98" s="84"/>
    </row>
    <row r="99" spans="1:9" ht="21.2" customHeight="1">
      <c r="A99" s="69"/>
      <c r="B99" s="53"/>
      <c r="C99" s="18">
        <f t="shared" si="5"/>
        <v>218</v>
      </c>
      <c r="D99" s="18">
        <f t="shared" si="6"/>
        <v>-218</v>
      </c>
      <c r="E99" s="46"/>
      <c r="F99" s="41" t="e">
        <f t="shared" si="7"/>
        <v>#DIV/0!</v>
      </c>
      <c r="G99" s="41" t="e">
        <f t="shared" si="8"/>
        <v>#DIV/0!</v>
      </c>
      <c r="H99" s="84" t="e">
        <f t="shared" si="9"/>
        <v>#DIV/0!</v>
      </c>
      <c r="I99" s="84"/>
    </row>
    <row r="100" spans="1:9" ht="21.2" customHeight="1">
      <c r="A100" s="69"/>
      <c r="B100" s="53"/>
      <c r="C100" s="43">
        <f t="shared" si="5"/>
        <v>218</v>
      </c>
      <c r="D100" s="18">
        <f t="shared" si="6"/>
        <v>-218</v>
      </c>
      <c r="E100" s="11"/>
      <c r="F100" s="44" t="e">
        <f t="shared" si="7"/>
        <v>#DIV/0!</v>
      </c>
      <c r="G100" s="41" t="e">
        <f t="shared" si="8"/>
        <v>#DIV/0!</v>
      </c>
      <c r="H100" s="84" t="e">
        <f t="shared" si="9"/>
        <v>#DIV/0!</v>
      </c>
      <c r="I100" s="84"/>
    </row>
    <row r="101" spans="1:9" ht="21.2" customHeight="1" thickBot="1">
      <c r="A101" s="70"/>
      <c r="B101" s="54"/>
      <c r="C101" s="19">
        <f t="shared" si="5"/>
        <v>218</v>
      </c>
      <c r="D101" s="19">
        <f t="shared" si="6"/>
        <v>-218</v>
      </c>
      <c r="E101" s="47"/>
      <c r="F101" s="42" t="e">
        <f t="shared" si="7"/>
        <v>#DIV/0!</v>
      </c>
      <c r="G101" s="42" t="e">
        <f t="shared" si="8"/>
        <v>#DIV/0!</v>
      </c>
      <c r="H101" s="85" t="e">
        <f t="shared" si="9"/>
        <v>#DIV/0!</v>
      </c>
      <c r="I101" s="85"/>
    </row>
    <row r="102" spans="1:9" ht="21.2" customHeight="1">
      <c r="A102" s="16" t="s">
        <v>52</v>
      </c>
    </row>
    <row r="103" spans="1:9" ht="21.2" customHeight="1">
      <c r="B103" s="16" t="s">
        <v>49</v>
      </c>
    </row>
  </sheetData>
  <mergeCells count="32">
    <mergeCell ref="I50:I51"/>
    <mergeCell ref="A50:A51"/>
    <mergeCell ref="D50:D51"/>
    <mergeCell ref="G50:G51"/>
    <mergeCell ref="H50:H51"/>
    <mergeCell ref="B1:I1"/>
    <mergeCell ref="B2:I2"/>
    <mergeCell ref="B3:I3"/>
    <mergeCell ref="A26:I35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9" type="noConversion"/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workbookViewId="0">
      <selection activeCell="I21" sqref="I21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93" t="s">
        <v>0</v>
      </c>
      <c r="C1" s="93"/>
      <c r="D1" s="93"/>
      <c r="E1" s="93"/>
      <c r="F1" s="93"/>
      <c r="G1" s="93"/>
      <c r="H1" s="93"/>
      <c r="I1" s="93"/>
      <c r="J1" s="93"/>
    </row>
    <row r="2" spans="1:10" ht="22.5" customHeight="1">
      <c r="B2" s="94" t="s">
        <v>51</v>
      </c>
      <c r="C2" s="94"/>
      <c r="D2" s="94"/>
      <c r="E2" s="94"/>
      <c r="F2" s="94"/>
      <c r="G2" s="94"/>
      <c r="H2" s="94"/>
      <c r="I2" s="94"/>
      <c r="J2" s="94"/>
    </row>
    <row r="3" spans="1:10" ht="21" customHeight="1">
      <c r="B3" s="95" t="s">
        <v>104</v>
      </c>
      <c r="C3" s="95"/>
      <c r="D3" s="95"/>
      <c r="E3" s="95"/>
      <c r="F3" s="95"/>
      <c r="G3" s="95"/>
      <c r="H3" s="95"/>
      <c r="I3" s="95"/>
      <c r="J3" s="95"/>
    </row>
    <row r="4" spans="1:10" ht="18" customHeight="1"/>
    <row r="5" spans="1:10">
      <c r="A5" s="74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76" t="s">
        <v>107</v>
      </c>
      <c r="G7" s="2" t="s">
        <v>5</v>
      </c>
    </row>
    <row r="8" spans="1:10" ht="21.2" customHeight="1">
      <c r="B8" s="2" t="s">
        <v>6</v>
      </c>
      <c r="D8" s="1" t="s">
        <v>102</v>
      </c>
      <c r="G8" s="2"/>
    </row>
    <row r="9" spans="1:10" ht="21.2" customHeight="1">
      <c r="B9" s="2" t="s">
        <v>7</v>
      </c>
      <c r="D9" s="1" t="s">
        <v>101</v>
      </c>
      <c r="G9" s="2" t="s">
        <v>8</v>
      </c>
    </row>
    <row r="10" spans="1:10" ht="21.2" customHeight="1">
      <c r="B10" s="2" t="s">
        <v>9</v>
      </c>
      <c r="D10" s="76" t="s">
        <v>106</v>
      </c>
      <c r="G10" s="2" t="s">
        <v>10</v>
      </c>
      <c r="H10" s="1" t="s">
        <v>103</v>
      </c>
    </row>
    <row r="11" spans="1:10" ht="21.2" customHeight="1">
      <c r="B11" s="2" t="s">
        <v>79</v>
      </c>
      <c r="D11" s="76" t="s">
        <v>109</v>
      </c>
      <c r="F11" s="76" t="s">
        <v>108</v>
      </c>
    </row>
    <row r="12" spans="1:10" ht="21.2" customHeight="1">
      <c r="B12" s="2" t="s">
        <v>53</v>
      </c>
      <c r="D12" s="1" t="s">
        <v>54</v>
      </c>
      <c r="F12" s="76" t="s">
        <v>100</v>
      </c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24</v>
      </c>
    </row>
    <row r="16" spans="1:10" ht="21.2" customHeight="1">
      <c r="B16" s="2" t="s">
        <v>83</v>
      </c>
      <c r="H16" s="81">
        <v>1</v>
      </c>
      <c r="I16" s="1" t="s">
        <v>25</v>
      </c>
    </row>
    <row r="17" spans="1:10" ht="21.2" customHeight="1">
      <c r="B17" s="2"/>
      <c r="D17" s="1" t="s">
        <v>28</v>
      </c>
      <c r="E17" s="5" t="s">
        <v>99</v>
      </c>
      <c r="G17" s="8"/>
      <c r="H17" s="82">
        <v>1</v>
      </c>
      <c r="I17" s="1" t="s">
        <v>27</v>
      </c>
    </row>
    <row r="18" spans="1:10" ht="21.2" customHeight="1">
      <c r="B18" s="2"/>
      <c r="E18" s="7" t="s">
        <v>39</v>
      </c>
      <c r="G18" s="6"/>
      <c r="H18" s="80" t="s">
        <v>57</v>
      </c>
      <c r="I18" s="1" t="s">
        <v>27</v>
      </c>
    </row>
    <row r="19" spans="1:10" ht="21.2" customHeight="1">
      <c r="B19" s="2" t="s">
        <v>29</v>
      </c>
      <c r="H19" s="75" t="s">
        <v>57</v>
      </c>
      <c r="I19" s="76" t="s">
        <v>105</v>
      </c>
    </row>
    <row r="20" spans="1:10" ht="21.2" customHeight="1">
      <c r="B20" s="2" t="s">
        <v>30</v>
      </c>
      <c r="H20" s="75" t="s">
        <v>57</v>
      </c>
      <c r="I20" s="76" t="s">
        <v>105</v>
      </c>
    </row>
    <row r="21" spans="1:10" ht="21.2" customHeight="1">
      <c r="B21" s="73" t="s">
        <v>12</v>
      </c>
      <c r="H21" s="3" t="s">
        <v>57</v>
      </c>
      <c r="I21" s="76" t="s">
        <v>105</v>
      </c>
    </row>
    <row r="22" spans="1:10" ht="21.2" customHeight="1">
      <c r="B22" s="2" t="s">
        <v>32</v>
      </c>
      <c r="H22" s="75" t="s">
        <v>57</v>
      </c>
      <c r="I22" s="79" t="s">
        <v>33</v>
      </c>
    </row>
    <row r="23" spans="1:10" ht="21.2" customHeight="1">
      <c r="B23" s="2" t="s">
        <v>56</v>
      </c>
      <c r="H23" s="3" t="s">
        <v>57</v>
      </c>
      <c r="I23" s="1" t="s">
        <v>27</v>
      </c>
    </row>
    <row r="24" spans="1:10" ht="14.1" customHeight="1">
      <c r="B24" s="2"/>
      <c r="D24" s="4"/>
    </row>
    <row r="25" spans="1:10" ht="21.2" customHeight="1">
      <c r="B25" s="2" t="s">
        <v>34</v>
      </c>
    </row>
    <row r="26" spans="1:10" ht="21.2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21.2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ht="21.2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ht="21.2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</row>
    <row r="30" spans="1:10" ht="21.2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21.2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</row>
    <row r="32" spans="1:10" ht="21.2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0" ht="21.2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</row>
    <row r="34" spans="1:10" ht="21.2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21.2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</row>
    <row r="36" spans="1:10">
      <c r="A36" s="74">
        <v>2</v>
      </c>
      <c r="B36" s="2" t="s">
        <v>35</v>
      </c>
    </row>
    <row r="37" spans="1:10" ht="24.75">
      <c r="B37" s="1" t="s">
        <v>58</v>
      </c>
    </row>
    <row r="38" spans="1:10" ht="24.75">
      <c r="B38" s="1" t="s">
        <v>62</v>
      </c>
    </row>
    <row r="39" spans="1:10">
      <c r="B39" s="1" t="s">
        <v>36</v>
      </c>
    </row>
    <row r="40" spans="1:10" ht="14.1" customHeight="1"/>
    <row r="41" spans="1:10" ht="14.1" customHeight="1"/>
    <row r="42" spans="1:10" ht="21.2" customHeight="1">
      <c r="B42" s="1" t="s">
        <v>37</v>
      </c>
      <c r="C42" s="1" t="s">
        <v>43</v>
      </c>
    </row>
    <row r="43" spans="1:10" ht="21.2" customHeight="1">
      <c r="C43" s="1" t="s">
        <v>63</v>
      </c>
    </row>
    <row r="44" spans="1:10" ht="21.2" customHeight="1">
      <c r="C44" s="1" t="s">
        <v>40</v>
      </c>
    </row>
    <row r="45" spans="1:10" ht="21.2" customHeight="1">
      <c r="C45" s="1" t="s">
        <v>87</v>
      </c>
    </row>
    <row r="46" spans="1:10" ht="21.2" customHeight="1">
      <c r="C46" s="1" t="s">
        <v>89</v>
      </c>
    </row>
    <row r="47" spans="1:10" ht="21.2" customHeight="1">
      <c r="C47" s="1" t="s">
        <v>42</v>
      </c>
    </row>
    <row r="48" spans="1:10" ht="21.2" customHeight="1">
      <c r="C48" s="1" t="s">
        <v>86</v>
      </c>
    </row>
    <row r="49" spans="1:10" ht="11.25" customHeight="1" thickBot="1"/>
    <row r="50" spans="1:10" ht="19.7" customHeight="1">
      <c r="A50" s="88" t="s">
        <v>45</v>
      </c>
      <c r="B50" s="35" t="s">
        <v>13</v>
      </c>
      <c r="C50" s="35" t="s">
        <v>13</v>
      </c>
      <c r="D50" s="88" t="s">
        <v>90</v>
      </c>
      <c r="E50" s="35"/>
      <c r="F50" s="88" t="s">
        <v>66</v>
      </c>
      <c r="G50" s="78" t="s">
        <v>14</v>
      </c>
      <c r="H50" s="88" t="s">
        <v>19</v>
      </c>
      <c r="I50" s="88" t="s">
        <v>76</v>
      </c>
      <c r="J50" s="88" t="s">
        <v>65</v>
      </c>
    </row>
    <row r="51" spans="1:10" ht="19.7" customHeight="1">
      <c r="A51" s="89"/>
      <c r="B51" s="39" t="s">
        <v>15</v>
      </c>
      <c r="C51" s="39" t="s">
        <v>64</v>
      </c>
      <c r="D51" s="89"/>
      <c r="E51" s="36"/>
      <c r="F51" s="89"/>
      <c r="G51" s="39" t="s">
        <v>18</v>
      </c>
      <c r="H51" s="92"/>
      <c r="I51" s="89"/>
      <c r="J51" s="89"/>
    </row>
    <row r="52" spans="1:10" ht="19.7" customHeight="1" thickBot="1">
      <c r="A52" s="37"/>
      <c r="B52" s="9" t="s">
        <v>22</v>
      </c>
      <c r="C52" s="9" t="s">
        <v>22</v>
      </c>
      <c r="D52" s="37"/>
      <c r="E52" s="37"/>
      <c r="F52" s="37"/>
      <c r="G52" s="9" t="s">
        <v>23</v>
      </c>
      <c r="H52" s="9" t="s">
        <v>44</v>
      </c>
      <c r="I52" s="36"/>
      <c r="J52" s="37"/>
    </row>
    <row r="53" spans="1:10">
      <c r="A53" s="67">
        <v>1</v>
      </c>
      <c r="B53" s="45"/>
      <c r="C53" s="48"/>
      <c r="D53" s="24"/>
      <c r="E53" s="28"/>
      <c r="F53" s="28"/>
      <c r="G53" s="45"/>
      <c r="H53" s="45"/>
      <c r="I53" s="13"/>
      <c r="J53" s="13"/>
    </row>
    <row r="54" spans="1:10">
      <c r="A54" s="68">
        <v>2</v>
      </c>
      <c r="B54" s="46"/>
      <c r="C54" s="49"/>
      <c r="D54" s="25"/>
      <c r="E54" s="29"/>
      <c r="F54" s="30"/>
      <c r="G54" s="33"/>
      <c r="H54" s="33"/>
      <c r="I54" s="14"/>
      <c r="J54" s="14"/>
    </row>
    <row r="55" spans="1:10">
      <c r="A55" s="68">
        <v>3</v>
      </c>
      <c r="B55" s="46"/>
      <c r="C55" s="49"/>
      <c r="D55" s="25"/>
      <c r="E55" s="30"/>
      <c r="F55" s="30"/>
      <c r="G55" s="46"/>
      <c r="H55" s="46"/>
      <c r="I55" s="14"/>
      <c r="J55" s="14"/>
    </row>
    <row r="56" spans="1:10">
      <c r="A56" s="68">
        <v>4</v>
      </c>
      <c r="B56" s="46"/>
      <c r="C56" s="49"/>
      <c r="D56" s="25"/>
      <c r="E56" s="31"/>
      <c r="F56" s="30"/>
      <c r="G56" s="11"/>
      <c r="H56" s="11"/>
      <c r="I56" s="14"/>
      <c r="J56" s="14"/>
    </row>
    <row r="57" spans="1:10">
      <c r="A57" s="68">
        <v>5</v>
      </c>
      <c r="B57" s="46"/>
      <c r="C57" s="49"/>
      <c r="D57" s="25"/>
      <c r="E57" s="30"/>
      <c r="F57" s="30"/>
      <c r="G57" s="46"/>
      <c r="H57" s="46"/>
      <c r="I57" s="14"/>
      <c r="J57" s="14"/>
    </row>
    <row r="58" spans="1:10">
      <c r="A58" s="71"/>
      <c r="B58" s="11"/>
      <c r="C58" s="50"/>
      <c r="D58" s="25"/>
      <c r="E58" s="31"/>
      <c r="F58" s="30"/>
      <c r="G58" s="11"/>
      <c r="H58" s="11"/>
      <c r="I58" s="14"/>
      <c r="J58" s="14"/>
    </row>
    <row r="59" spans="1:10">
      <c r="A59" s="68"/>
      <c r="B59" s="83" t="s">
        <v>110</v>
      </c>
      <c r="C59" s="49"/>
      <c r="D59" s="25"/>
      <c r="E59" s="30"/>
      <c r="F59" s="30"/>
      <c r="G59" s="46"/>
      <c r="H59" s="46"/>
      <c r="I59" s="14"/>
      <c r="J59" s="14"/>
    </row>
    <row r="60" spans="1:10">
      <c r="A60" s="68"/>
      <c r="B60" s="46"/>
      <c r="C60" s="49"/>
      <c r="D60" s="25"/>
      <c r="E60" s="30"/>
      <c r="F60" s="30"/>
      <c r="G60" s="34"/>
      <c r="H60" s="34"/>
      <c r="I60" s="14"/>
      <c r="J60" s="14"/>
    </row>
    <row r="61" spans="1:10">
      <c r="A61" s="68"/>
      <c r="B61" s="46"/>
      <c r="C61" s="49"/>
      <c r="D61" s="25"/>
      <c r="E61" s="30"/>
      <c r="F61" s="30"/>
      <c r="G61" s="34"/>
      <c r="H61" s="34"/>
      <c r="I61" s="14"/>
      <c r="J61" s="14"/>
    </row>
    <row r="62" spans="1:10">
      <c r="A62" s="68"/>
      <c r="B62" s="46"/>
      <c r="C62" s="49"/>
      <c r="D62" s="25"/>
      <c r="E62" s="30"/>
      <c r="F62" s="30"/>
      <c r="G62" s="34"/>
      <c r="H62" s="34"/>
      <c r="I62" s="14"/>
      <c r="J62" s="14"/>
    </row>
    <row r="63" spans="1:10">
      <c r="A63" s="68"/>
      <c r="B63" s="46"/>
      <c r="C63" s="49"/>
      <c r="D63" s="25"/>
      <c r="E63" s="30"/>
      <c r="F63" s="30"/>
      <c r="G63" s="34"/>
      <c r="H63" s="34"/>
      <c r="I63" s="14"/>
      <c r="J63" s="14"/>
    </row>
    <row r="64" spans="1:10">
      <c r="A64" s="68"/>
      <c r="B64" s="46"/>
      <c r="C64" s="49"/>
      <c r="D64" s="25"/>
      <c r="E64" s="30"/>
      <c r="F64" s="30"/>
      <c r="G64" s="34"/>
      <c r="H64" s="34"/>
      <c r="I64" s="14"/>
      <c r="J64" s="14"/>
    </row>
    <row r="65" spans="1:10">
      <c r="A65" s="68"/>
      <c r="B65" s="46"/>
      <c r="C65" s="49"/>
      <c r="D65" s="25"/>
      <c r="E65" s="30"/>
      <c r="F65" s="30"/>
      <c r="G65" s="34"/>
      <c r="H65" s="34"/>
      <c r="I65" s="14"/>
      <c r="J65" s="14"/>
    </row>
    <row r="66" spans="1:10">
      <c r="A66" s="68"/>
      <c r="B66" s="46"/>
      <c r="C66" s="49"/>
      <c r="D66" s="25"/>
      <c r="E66" s="30"/>
      <c r="F66" s="30"/>
      <c r="G66" s="34"/>
      <c r="H66" s="34"/>
      <c r="I66" s="14"/>
      <c r="J66" s="14"/>
    </row>
    <row r="67" spans="1:10" ht="24.75" thickBot="1">
      <c r="A67" s="72"/>
      <c r="B67" s="23"/>
      <c r="C67" s="51"/>
      <c r="D67" s="27"/>
      <c r="E67" s="32"/>
      <c r="F67" s="32"/>
      <c r="G67" s="22"/>
      <c r="H67" s="22"/>
      <c r="I67" s="15"/>
      <c r="J67" s="15"/>
    </row>
    <row r="70" spans="1:10">
      <c r="A70" s="87"/>
      <c r="B70" s="87"/>
      <c r="C70" s="87"/>
      <c r="D70" s="87"/>
      <c r="E70" s="87"/>
      <c r="F70" s="87"/>
      <c r="G70" s="87"/>
      <c r="H70" s="87"/>
      <c r="I70" s="87"/>
      <c r="J70" s="87"/>
    </row>
    <row r="71" spans="1:10">
      <c r="A71" s="87"/>
      <c r="B71" s="87"/>
      <c r="C71" s="87"/>
      <c r="D71" s="87"/>
      <c r="E71" s="87"/>
      <c r="F71" s="87"/>
      <c r="G71" s="87"/>
      <c r="H71" s="87"/>
      <c r="I71" s="87"/>
      <c r="J71" s="87"/>
    </row>
    <row r="72" spans="1:10">
      <c r="A72" s="87"/>
      <c r="B72" s="87"/>
      <c r="C72" s="87"/>
      <c r="D72" s="87"/>
      <c r="E72" s="87"/>
      <c r="F72" s="87"/>
      <c r="G72" s="87"/>
      <c r="H72" s="87"/>
      <c r="I72" s="87"/>
      <c r="J72" s="87"/>
    </row>
    <row r="73" spans="1:10">
      <c r="A73" s="87"/>
      <c r="B73" s="87"/>
      <c r="C73" s="87"/>
      <c r="D73" s="87"/>
      <c r="E73" s="87"/>
      <c r="F73" s="87"/>
      <c r="G73" s="87"/>
      <c r="H73" s="87"/>
      <c r="I73" s="87"/>
      <c r="J73" s="87"/>
    </row>
    <row r="74" spans="1:10">
      <c r="A74" s="87"/>
      <c r="B74" s="87"/>
      <c r="C74" s="87"/>
      <c r="D74" s="87"/>
      <c r="E74" s="87"/>
      <c r="F74" s="87"/>
      <c r="G74" s="87"/>
      <c r="H74" s="87"/>
      <c r="I74" s="87"/>
      <c r="J74" s="87"/>
    </row>
    <row r="75" spans="1:10">
      <c r="A75" s="87"/>
      <c r="B75" s="87"/>
      <c r="C75" s="87"/>
      <c r="D75" s="87"/>
      <c r="E75" s="87"/>
      <c r="F75" s="87"/>
      <c r="G75" s="87"/>
      <c r="H75" s="87"/>
      <c r="I75" s="87"/>
      <c r="J75" s="87"/>
    </row>
    <row r="76" spans="1:10">
      <c r="A76" s="87"/>
      <c r="B76" s="87"/>
      <c r="C76" s="87"/>
      <c r="D76" s="87"/>
      <c r="E76" s="87"/>
      <c r="F76" s="87"/>
      <c r="G76" s="87"/>
      <c r="H76" s="87"/>
      <c r="I76" s="87"/>
      <c r="J76" s="87"/>
    </row>
    <row r="77" spans="1:10">
      <c r="A77" s="87"/>
      <c r="B77" s="87"/>
      <c r="C77" s="87"/>
      <c r="D77" s="87"/>
      <c r="E77" s="87"/>
      <c r="F77" s="87"/>
      <c r="G77" s="87"/>
      <c r="H77" s="87"/>
      <c r="I77" s="87"/>
      <c r="J77" s="87"/>
    </row>
    <row r="78" spans="1:10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0">
      <c r="A79" s="87"/>
      <c r="B79" s="87"/>
      <c r="C79" s="87"/>
      <c r="D79" s="87"/>
      <c r="E79" s="87"/>
      <c r="F79" s="87"/>
      <c r="G79" s="87"/>
      <c r="H79" s="87"/>
      <c r="I79" s="87"/>
      <c r="J79" s="87"/>
    </row>
    <row r="80" spans="1:10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81" spans="1:10">
      <c r="A81" s="87"/>
      <c r="B81" s="87"/>
      <c r="C81" s="87"/>
      <c r="D81" s="87"/>
      <c r="E81" s="87"/>
      <c r="F81" s="87"/>
      <c r="G81" s="87"/>
      <c r="H81" s="87"/>
      <c r="I81" s="87"/>
      <c r="J81" s="87"/>
    </row>
    <row r="82" spans="1:10">
      <c r="A82" s="74">
        <v>3</v>
      </c>
      <c r="B82" s="2" t="s">
        <v>46</v>
      </c>
    </row>
    <row r="83" spans="1:10" ht="11.25" customHeight="1" thickBot="1"/>
    <row r="84" spans="1:10" ht="19.7" customHeight="1">
      <c r="A84" s="88" t="s">
        <v>45</v>
      </c>
      <c r="B84" s="35" t="s">
        <v>13</v>
      </c>
      <c r="C84" s="35" t="s">
        <v>13</v>
      </c>
      <c r="D84" s="88" t="s">
        <v>66</v>
      </c>
      <c r="E84" s="88" t="s">
        <v>90</v>
      </c>
      <c r="F84" s="77" t="s">
        <v>14</v>
      </c>
      <c r="G84" s="88" t="s">
        <v>67</v>
      </c>
      <c r="H84" s="88" t="s">
        <v>68</v>
      </c>
      <c r="I84" s="88" t="s">
        <v>50</v>
      </c>
      <c r="J84" s="88"/>
    </row>
    <row r="85" spans="1:10" ht="19.7" customHeight="1">
      <c r="A85" s="89"/>
      <c r="B85" s="39" t="s">
        <v>15</v>
      </c>
      <c r="C85" s="39" t="s">
        <v>64</v>
      </c>
      <c r="D85" s="89"/>
      <c r="E85" s="89"/>
      <c r="F85" s="39" t="s">
        <v>18</v>
      </c>
      <c r="G85" s="89"/>
      <c r="H85" s="89"/>
      <c r="I85" s="89"/>
      <c r="J85" s="89"/>
    </row>
    <row r="86" spans="1:10" ht="19.7" customHeight="1" thickBot="1">
      <c r="A86" s="90"/>
      <c r="B86" s="38" t="s">
        <v>22</v>
      </c>
      <c r="C86" s="38" t="s">
        <v>22</v>
      </c>
      <c r="D86" s="90"/>
      <c r="E86" s="90"/>
      <c r="F86" s="9" t="s">
        <v>23</v>
      </c>
      <c r="G86" s="90"/>
      <c r="H86" s="90"/>
      <c r="I86" s="91" t="s">
        <v>44</v>
      </c>
      <c r="J86" s="91"/>
    </row>
    <row r="87" spans="1:10" ht="21.2" customHeight="1">
      <c r="A87" s="67">
        <v>1</v>
      </c>
      <c r="B87" s="45"/>
      <c r="C87" s="48"/>
      <c r="D87" s="17"/>
      <c r="E87" s="17"/>
      <c r="F87" s="45"/>
      <c r="G87" s="40"/>
      <c r="H87" s="40"/>
      <c r="I87" s="86"/>
      <c r="J87" s="86"/>
    </row>
    <row r="88" spans="1:10" ht="21.2" customHeight="1">
      <c r="A88" s="68">
        <v>2</v>
      </c>
      <c r="B88" s="46"/>
      <c r="C88" s="49"/>
      <c r="D88" s="18"/>
      <c r="E88" s="18"/>
      <c r="F88" s="33"/>
      <c r="G88" s="41"/>
      <c r="H88" s="41"/>
      <c r="I88" s="84"/>
      <c r="J88" s="84"/>
    </row>
    <row r="89" spans="1:10" ht="21.2" customHeight="1">
      <c r="A89" s="68">
        <v>3</v>
      </c>
      <c r="B89" s="46"/>
      <c r="C89" s="49"/>
      <c r="D89" s="18"/>
      <c r="E89" s="18"/>
      <c r="F89" s="46"/>
      <c r="G89" s="41"/>
      <c r="H89" s="41"/>
      <c r="I89" s="84"/>
      <c r="J89" s="84"/>
    </row>
    <row r="90" spans="1:10" ht="21.2" customHeight="1">
      <c r="A90" s="68">
        <v>4</v>
      </c>
      <c r="B90" s="46"/>
      <c r="C90" s="49"/>
      <c r="D90" s="18"/>
      <c r="E90" s="18"/>
      <c r="F90" s="11"/>
      <c r="G90" s="41"/>
      <c r="H90" s="41"/>
      <c r="I90" s="84"/>
      <c r="J90" s="84"/>
    </row>
    <row r="91" spans="1:10" ht="21.2" customHeight="1">
      <c r="A91" s="68">
        <v>5</v>
      </c>
      <c r="B91" s="46"/>
      <c r="C91" s="49"/>
      <c r="D91" s="18"/>
      <c r="E91" s="18"/>
      <c r="F91" s="46"/>
      <c r="G91" s="41"/>
      <c r="H91" s="41"/>
      <c r="I91" s="84"/>
      <c r="J91" s="84"/>
    </row>
    <row r="92" spans="1:10" ht="21.2" customHeight="1">
      <c r="A92" s="68"/>
      <c r="B92" s="11"/>
      <c r="C92" s="50"/>
      <c r="D92" s="18"/>
      <c r="E92" s="18"/>
      <c r="F92" s="11"/>
      <c r="G92" s="41"/>
      <c r="H92" s="41"/>
      <c r="I92" s="84"/>
      <c r="J92" s="84"/>
    </row>
    <row r="93" spans="1:10" ht="21.2" customHeight="1">
      <c r="A93" s="68"/>
      <c r="B93" s="46" t="s">
        <v>110</v>
      </c>
      <c r="C93" s="49"/>
      <c r="D93" s="18"/>
      <c r="E93" s="18"/>
      <c r="F93" s="46"/>
      <c r="G93" s="41"/>
      <c r="H93" s="41"/>
      <c r="I93" s="84"/>
      <c r="J93" s="84"/>
    </row>
    <row r="94" spans="1:10" ht="21.2" customHeight="1">
      <c r="A94" s="68"/>
      <c r="B94" s="46"/>
      <c r="C94" s="49"/>
      <c r="D94" s="18"/>
      <c r="E94" s="18"/>
      <c r="F94" s="46"/>
      <c r="G94" s="41"/>
      <c r="H94" s="41"/>
      <c r="I94" s="84"/>
      <c r="J94" s="84"/>
    </row>
    <row r="95" spans="1:10" ht="21.2" customHeight="1">
      <c r="A95" s="68"/>
      <c r="B95" s="46"/>
      <c r="C95" s="49"/>
      <c r="D95" s="18"/>
      <c r="E95" s="18"/>
      <c r="F95" s="46"/>
      <c r="G95" s="41"/>
      <c r="H95" s="41"/>
      <c r="I95" s="84"/>
      <c r="J95" s="84"/>
    </row>
    <row r="96" spans="1:10" ht="21.2" customHeight="1">
      <c r="A96" s="68"/>
      <c r="B96" s="46"/>
      <c r="C96" s="49"/>
      <c r="D96" s="18"/>
      <c r="E96" s="18"/>
      <c r="F96" s="46"/>
      <c r="G96" s="41"/>
      <c r="H96" s="41"/>
      <c r="I96" s="84"/>
      <c r="J96" s="84"/>
    </row>
    <row r="97" spans="1:10" ht="21.2" customHeight="1">
      <c r="A97" s="68"/>
      <c r="B97" s="46"/>
      <c r="C97" s="49"/>
      <c r="D97" s="18"/>
      <c r="E97" s="18"/>
      <c r="F97" s="46"/>
      <c r="G97" s="41"/>
      <c r="H97" s="41"/>
      <c r="I97" s="84"/>
      <c r="J97" s="84"/>
    </row>
    <row r="98" spans="1:10" ht="21.2" customHeight="1">
      <c r="A98" s="68"/>
      <c r="B98" s="46"/>
      <c r="C98" s="49"/>
      <c r="D98" s="18"/>
      <c r="E98" s="18"/>
      <c r="F98" s="11"/>
      <c r="G98" s="41"/>
      <c r="H98" s="41"/>
      <c r="I98" s="84"/>
      <c r="J98" s="84"/>
    </row>
    <row r="99" spans="1:10" ht="21.2" customHeight="1">
      <c r="A99" s="68"/>
      <c r="B99" s="46"/>
      <c r="C99" s="49"/>
      <c r="D99" s="18"/>
      <c r="E99" s="18"/>
      <c r="F99" s="46"/>
      <c r="G99" s="41"/>
      <c r="H99" s="41"/>
      <c r="I99" s="84"/>
      <c r="J99" s="84"/>
    </row>
    <row r="100" spans="1:10" ht="21.2" customHeight="1">
      <c r="A100" s="68"/>
      <c r="B100" s="46"/>
      <c r="C100" s="50"/>
      <c r="D100" s="18"/>
      <c r="E100" s="18"/>
      <c r="F100" s="11"/>
      <c r="G100" s="41"/>
      <c r="H100" s="41"/>
      <c r="I100" s="84"/>
      <c r="J100" s="84"/>
    </row>
    <row r="101" spans="1:10" ht="21.2" customHeight="1" thickBot="1">
      <c r="A101" s="72"/>
      <c r="B101" s="47"/>
      <c r="C101" s="51"/>
      <c r="D101" s="19"/>
      <c r="E101" s="19"/>
      <c r="F101" s="47"/>
      <c r="G101" s="42"/>
      <c r="H101" s="42"/>
      <c r="I101" s="85"/>
      <c r="J101" s="85"/>
    </row>
    <row r="102" spans="1:10" ht="21.2" customHeight="1">
      <c r="A102" s="16" t="s">
        <v>52</v>
      </c>
    </row>
    <row r="103" spans="1:10" ht="21.2" customHeight="1">
      <c r="B103" s="16" t="s">
        <v>49</v>
      </c>
    </row>
  </sheetData>
  <mergeCells count="33">
    <mergeCell ref="H50:H51"/>
    <mergeCell ref="I84:J85"/>
    <mergeCell ref="I86:J86"/>
    <mergeCell ref="I94:J94"/>
    <mergeCell ref="I95:J95"/>
    <mergeCell ref="I90:J90"/>
    <mergeCell ref="I91:J91"/>
    <mergeCell ref="I87:J87"/>
    <mergeCell ref="B1:J1"/>
    <mergeCell ref="B2:J2"/>
    <mergeCell ref="B3:J3"/>
    <mergeCell ref="A26:J35"/>
    <mergeCell ref="A50:A51"/>
    <mergeCell ref="A84:A86"/>
    <mergeCell ref="I50:I51"/>
    <mergeCell ref="J50:J51"/>
    <mergeCell ref="E84:E86"/>
    <mergeCell ref="F50:F51"/>
    <mergeCell ref="A70:J81"/>
    <mergeCell ref="D84:D86"/>
    <mergeCell ref="G84:G86"/>
    <mergeCell ref="H84:H86"/>
    <mergeCell ref="D50:D51"/>
    <mergeCell ref="I101:J101"/>
    <mergeCell ref="I96:J96"/>
    <mergeCell ref="I97:J97"/>
    <mergeCell ref="I98:J98"/>
    <mergeCell ref="I92:J92"/>
    <mergeCell ref="I88:J88"/>
    <mergeCell ref="I99:J99"/>
    <mergeCell ref="I100:J100"/>
    <mergeCell ref="I89:J89"/>
    <mergeCell ref="I93:J93"/>
  </mergeCells>
  <phoneticPr fontId="19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103"/>
  <sheetViews>
    <sheetView view="pageLayout" topLeftCell="A46" workbookViewId="0">
      <selection activeCell="D59" sqref="D59"/>
    </sheetView>
  </sheetViews>
  <sheetFormatPr defaultRowHeight="24"/>
  <cols>
    <col min="1" max="1" width="3.75" style="1" customWidth="1"/>
    <col min="2" max="3" width="11.875" style="1" customWidth="1"/>
    <col min="4" max="4" width="8.25" style="1" customWidth="1"/>
    <col min="5" max="5" width="10.625" style="1" customWidth="1"/>
    <col min="6" max="7" width="8.125" style="1" customWidth="1"/>
    <col min="8" max="10" width="7.375" style="1" customWidth="1"/>
    <col min="11" max="16384" width="9" style="1"/>
  </cols>
  <sheetData>
    <row r="1" spans="1:10" ht="30.75">
      <c r="B1" s="93" t="s">
        <v>0</v>
      </c>
      <c r="C1" s="93"/>
      <c r="D1" s="93"/>
      <c r="E1" s="93"/>
      <c r="F1" s="93"/>
      <c r="G1" s="93"/>
      <c r="H1" s="93"/>
      <c r="I1" s="93"/>
      <c r="J1" s="93"/>
    </row>
    <row r="2" spans="1:10" ht="22.5" customHeight="1">
      <c r="B2" s="94" t="s">
        <v>51</v>
      </c>
      <c r="C2" s="94"/>
      <c r="D2" s="94"/>
      <c r="E2" s="94"/>
      <c r="F2" s="94"/>
      <c r="G2" s="94"/>
      <c r="H2" s="94"/>
      <c r="I2" s="94"/>
      <c r="J2" s="94"/>
    </row>
    <row r="3" spans="1:10" ht="21" customHeight="1">
      <c r="B3" s="95" t="s">
        <v>1</v>
      </c>
      <c r="C3" s="95"/>
      <c r="D3" s="95"/>
      <c r="E3" s="95"/>
      <c r="F3" s="95"/>
      <c r="G3" s="95"/>
      <c r="H3" s="95"/>
      <c r="I3" s="95"/>
      <c r="J3" s="95"/>
    </row>
    <row r="4" spans="1:10" ht="18" customHeight="1"/>
    <row r="5" spans="1:10">
      <c r="A5" s="74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F7" s="2" t="s">
        <v>5</v>
      </c>
    </row>
    <row r="8" spans="1:10" ht="21.2" customHeight="1">
      <c r="B8" s="2" t="s">
        <v>6</v>
      </c>
      <c r="F8" s="2"/>
    </row>
    <row r="9" spans="1:10" ht="21.2" customHeight="1">
      <c r="B9" s="2" t="s">
        <v>7</v>
      </c>
      <c r="F9" s="2" t="s">
        <v>8</v>
      </c>
    </row>
    <row r="10" spans="1:10" ht="21.2" customHeight="1">
      <c r="B10" s="2" t="s">
        <v>9</v>
      </c>
      <c r="F10" s="2" t="s">
        <v>10</v>
      </c>
    </row>
    <row r="11" spans="1:10" ht="21.2" customHeight="1">
      <c r="B11" s="2" t="s">
        <v>80</v>
      </c>
    </row>
    <row r="12" spans="1:10" ht="21.2" customHeight="1">
      <c r="B12" s="2" t="s">
        <v>53</v>
      </c>
      <c r="D12" s="1" t="s">
        <v>54</v>
      </c>
      <c r="F12" s="1" t="s">
        <v>55</v>
      </c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24</v>
      </c>
    </row>
    <row r="16" spans="1:10" ht="21.2" customHeight="1">
      <c r="B16" s="2" t="s">
        <v>85</v>
      </c>
      <c r="H16" s="3">
        <v>5</v>
      </c>
      <c r="I16" s="1" t="s">
        <v>25</v>
      </c>
    </row>
    <row r="17" spans="1:10" ht="21.2" customHeight="1">
      <c r="B17" s="2"/>
      <c r="D17" s="1" t="s">
        <v>28</v>
      </c>
      <c r="E17" s="5" t="s">
        <v>38</v>
      </c>
      <c r="F17" s="8"/>
      <c r="H17" s="11">
        <v>4.5</v>
      </c>
      <c r="I17" s="1" t="s">
        <v>27</v>
      </c>
    </row>
    <row r="18" spans="1:10" ht="21.2" customHeight="1">
      <c r="B18" s="2"/>
      <c r="E18" s="7" t="s">
        <v>39</v>
      </c>
      <c r="F18" s="6"/>
      <c r="H18" s="46">
        <v>1.75</v>
      </c>
      <c r="I18" s="1" t="s">
        <v>27</v>
      </c>
    </row>
    <row r="19" spans="1:10" ht="21.2" customHeight="1">
      <c r="B19" s="2" t="s">
        <v>29</v>
      </c>
      <c r="H19" s="11"/>
      <c r="I19" s="1" t="s">
        <v>31</v>
      </c>
    </row>
    <row r="20" spans="1:10" ht="21.2" customHeight="1">
      <c r="B20" s="2" t="s">
        <v>30</v>
      </c>
      <c r="H20" s="11"/>
      <c r="I20" s="1" t="s">
        <v>31</v>
      </c>
    </row>
    <row r="21" spans="1:10" ht="21.2" customHeight="1">
      <c r="B21" s="73" t="s">
        <v>12</v>
      </c>
      <c r="H21" s="11">
        <v>217.75</v>
      </c>
      <c r="I21" s="1" t="s">
        <v>31</v>
      </c>
    </row>
    <row r="22" spans="1:10" ht="21.2" customHeight="1">
      <c r="B22" s="2" t="s">
        <v>32</v>
      </c>
      <c r="H22" s="3"/>
      <c r="I22" s="1" t="s">
        <v>33</v>
      </c>
    </row>
    <row r="23" spans="1:10" ht="21.2" customHeight="1">
      <c r="B23" s="2" t="s">
        <v>56</v>
      </c>
      <c r="H23" s="11">
        <v>3.5</v>
      </c>
      <c r="I23" s="1" t="s">
        <v>27</v>
      </c>
    </row>
    <row r="24" spans="1:10" ht="14.1" customHeight="1">
      <c r="B24" s="2"/>
      <c r="D24" s="4"/>
    </row>
    <row r="25" spans="1:10" ht="21.2" customHeight="1">
      <c r="B25" s="2" t="s">
        <v>34</v>
      </c>
    </row>
    <row r="26" spans="1:10" ht="21.2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21.2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ht="21.2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ht="21.2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</row>
    <row r="30" spans="1:10" ht="21.2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21.2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</row>
    <row r="32" spans="1:10" ht="21.2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0" ht="21.2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</row>
    <row r="34" spans="1:10" ht="21.2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21.2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</row>
    <row r="36" spans="1:10">
      <c r="A36" s="74">
        <v>2</v>
      </c>
      <c r="B36" s="2" t="s">
        <v>35</v>
      </c>
    </row>
    <row r="37" spans="1:10" ht="24.75">
      <c r="B37" s="1" t="s">
        <v>60</v>
      </c>
    </row>
    <row r="38" spans="1:10" ht="24.75">
      <c r="B38" s="1" t="s">
        <v>59</v>
      </c>
    </row>
    <row r="39" spans="1:10">
      <c r="B39" s="1" t="s">
        <v>36</v>
      </c>
      <c r="G39"/>
    </row>
    <row r="40" spans="1:10" ht="14.1" customHeight="1"/>
    <row r="41" spans="1:10" ht="14.1" customHeight="1"/>
    <row r="42" spans="1:10" ht="21.2" customHeight="1">
      <c r="B42" s="1" t="s">
        <v>37</v>
      </c>
      <c r="C42" s="1" t="s">
        <v>43</v>
      </c>
    </row>
    <row r="43" spans="1:10" ht="21.2" customHeight="1">
      <c r="C43" s="1" t="s">
        <v>41</v>
      </c>
    </row>
    <row r="44" spans="1:10" ht="21.2" customHeight="1">
      <c r="C44" s="1" t="s">
        <v>40</v>
      </c>
    </row>
    <row r="45" spans="1:10" ht="21.2" customHeight="1">
      <c r="C45" s="1" t="s">
        <v>86</v>
      </c>
    </row>
    <row r="46" spans="1:10" ht="21.2" customHeight="1">
      <c r="C46" s="1" t="s">
        <v>93</v>
      </c>
    </row>
    <row r="47" spans="1:10" ht="21.2" customHeight="1">
      <c r="C47" s="1" t="s">
        <v>42</v>
      </c>
    </row>
    <row r="48" spans="1:10" ht="21.2" customHeight="1">
      <c r="C48" s="1" t="s">
        <v>61</v>
      </c>
    </row>
    <row r="49" spans="1:10" ht="11.25" customHeight="1" thickBot="1"/>
    <row r="50" spans="1:10" ht="19.7" customHeight="1">
      <c r="A50" s="88" t="s">
        <v>45</v>
      </c>
      <c r="B50" s="35" t="s">
        <v>13</v>
      </c>
      <c r="C50" s="35" t="s">
        <v>47</v>
      </c>
      <c r="D50" s="88" t="s">
        <v>17</v>
      </c>
      <c r="E50" s="35"/>
      <c r="F50" s="35" t="s">
        <v>14</v>
      </c>
      <c r="G50" s="88" t="s">
        <v>19</v>
      </c>
      <c r="H50" s="88" t="s">
        <v>21</v>
      </c>
      <c r="I50" s="88" t="s">
        <v>77</v>
      </c>
      <c r="J50" s="88" t="s">
        <v>20</v>
      </c>
    </row>
    <row r="51" spans="1:10" ht="19.7" customHeight="1">
      <c r="A51" s="89"/>
      <c r="B51" s="39" t="s">
        <v>15</v>
      </c>
      <c r="C51" s="39" t="s">
        <v>16</v>
      </c>
      <c r="D51" s="89"/>
      <c r="E51" s="36"/>
      <c r="F51" s="39" t="s">
        <v>18</v>
      </c>
      <c r="G51" s="92"/>
      <c r="H51" s="89"/>
      <c r="I51" s="89"/>
      <c r="J51" s="89"/>
    </row>
    <row r="52" spans="1:10" ht="19.7" customHeight="1" thickBot="1">
      <c r="A52" s="37"/>
      <c r="B52" s="9" t="s">
        <v>22</v>
      </c>
      <c r="C52" s="9" t="s">
        <v>22</v>
      </c>
      <c r="D52" s="37"/>
      <c r="E52" s="37"/>
      <c r="F52" s="9" t="s">
        <v>23</v>
      </c>
      <c r="G52" s="9" t="s">
        <v>44</v>
      </c>
      <c r="H52" s="36"/>
      <c r="I52" s="36"/>
      <c r="J52" s="37"/>
    </row>
    <row r="53" spans="1:10">
      <c r="A53" s="10">
        <v>1</v>
      </c>
      <c r="B53" s="45">
        <v>218.15</v>
      </c>
      <c r="C53" s="24">
        <f t="shared" ref="C53:C67" si="0">$H$21</f>
        <v>217.75</v>
      </c>
      <c r="D53" s="24">
        <f>$B53-$C53</f>
        <v>0.40000000000000568</v>
      </c>
      <c r="E53" s="28">
        <f>SQRT(2*9.81*D53)</f>
        <v>2.8014282071829206</v>
      </c>
      <c r="F53" s="45">
        <v>0.25</v>
      </c>
      <c r="G53" s="45">
        <v>10.15</v>
      </c>
      <c r="H53" s="13">
        <f>D53/F53</f>
        <v>1.6000000000000227</v>
      </c>
      <c r="I53" s="13">
        <f t="shared" ref="I53:I67" si="1">D53/$H$23</f>
        <v>0.11428571428571591</v>
      </c>
      <c r="J53" s="13">
        <f t="shared" ref="J53:J67" si="2">G53/(($H$16*$H$17)*F53*E53)</f>
        <v>0.64411589767598221</v>
      </c>
    </row>
    <row r="54" spans="1:10">
      <c r="A54" s="20">
        <v>2</v>
      </c>
      <c r="B54" s="46">
        <v>218.04</v>
      </c>
      <c r="C54" s="25">
        <f t="shared" si="0"/>
        <v>217.75</v>
      </c>
      <c r="D54" s="25">
        <f t="shared" ref="D54:D67" si="3">$B54-$C54</f>
        <v>0.28999999999999204</v>
      </c>
      <c r="E54" s="29">
        <f t="shared" ref="E54:E67" si="4">SQRT(2*9.81*D54)</f>
        <v>2.3853301658260739</v>
      </c>
      <c r="F54" s="33">
        <v>0.25</v>
      </c>
      <c r="G54" s="33">
        <v>8.35</v>
      </c>
      <c r="H54" s="14">
        <f t="shared" ref="H54:H67" si="5">D54/F54</f>
        <v>1.1599999999999682</v>
      </c>
      <c r="I54" s="14">
        <f t="shared" si="1"/>
        <v>8.2857142857140589E-2</v>
      </c>
      <c r="J54" s="14">
        <f t="shared" si="2"/>
        <v>0.62232242131996851</v>
      </c>
    </row>
    <row r="55" spans="1:10">
      <c r="A55" s="20">
        <v>3</v>
      </c>
      <c r="B55" s="46">
        <v>218.14</v>
      </c>
      <c r="C55" s="25">
        <f t="shared" si="0"/>
        <v>217.75</v>
      </c>
      <c r="D55" s="25">
        <f t="shared" si="3"/>
        <v>0.38999999999998636</v>
      </c>
      <c r="E55" s="30">
        <f t="shared" si="4"/>
        <v>2.7661887137358745</v>
      </c>
      <c r="F55" s="46">
        <v>0.25</v>
      </c>
      <c r="G55" s="46">
        <v>10.81</v>
      </c>
      <c r="H55" s="14">
        <f t="shared" si="5"/>
        <v>1.5599999999999454</v>
      </c>
      <c r="I55" s="14">
        <f t="shared" si="1"/>
        <v>0.11142857142856753</v>
      </c>
      <c r="J55" s="14">
        <f t="shared" si="2"/>
        <v>0.69473849279875133</v>
      </c>
    </row>
    <row r="56" spans="1:10">
      <c r="A56" s="20">
        <v>4</v>
      </c>
      <c r="B56" s="46"/>
      <c r="C56" s="25">
        <f t="shared" si="0"/>
        <v>217.75</v>
      </c>
      <c r="D56" s="25">
        <f t="shared" si="3"/>
        <v>-217.75</v>
      </c>
      <c r="E56" s="31" t="e">
        <f t="shared" si="4"/>
        <v>#NUM!</v>
      </c>
      <c r="F56" s="11"/>
      <c r="G56" s="11"/>
      <c r="H56" s="14" t="e">
        <f t="shared" si="5"/>
        <v>#DIV/0!</v>
      </c>
      <c r="I56" s="14">
        <f t="shared" si="1"/>
        <v>-62.214285714285715</v>
      </c>
      <c r="J56" s="14" t="e">
        <f t="shared" si="2"/>
        <v>#NUM!</v>
      </c>
    </row>
    <row r="57" spans="1:10">
      <c r="A57" s="20">
        <v>5</v>
      </c>
      <c r="B57" s="46"/>
      <c r="C57" s="25">
        <f t="shared" si="0"/>
        <v>217.75</v>
      </c>
      <c r="D57" s="25">
        <f t="shared" si="3"/>
        <v>-217.75</v>
      </c>
      <c r="E57" s="30" t="e">
        <f t="shared" si="4"/>
        <v>#NUM!</v>
      </c>
      <c r="F57" s="46"/>
      <c r="G57" s="46"/>
      <c r="H57" s="14" t="e">
        <f t="shared" si="5"/>
        <v>#DIV/0!</v>
      </c>
      <c r="I57" s="14">
        <f t="shared" si="1"/>
        <v>-62.214285714285715</v>
      </c>
      <c r="J57" s="14" t="e">
        <f t="shared" si="2"/>
        <v>#NUM!</v>
      </c>
    </row>
    <row r="58" spans="1:10">
      <c r="A58" s="3">
        <v>6</v>
      </c>
      <c r="B58" s="11"/>
      <c r="C58" s="26">
        <f t="shared" si="0"/>
        <v>217.75</v>
      </c>
      <c r="D58" s="26">
        <f t="shared" si="3"/>
        <v>-217.75</v>
      </c>
      <c r="E58" s="31" t="e">
        <f t="shared" si="4"/>
        <v>#NUM!</v>
      </c>
      <c r="F58" s="11"/>
      <c r="G58" s="11"/>
      <c r="H58" s="14" t="e">
        <f t="shared" si="5"/>
        <v>#DIV/0!</v>
      </c>
      <c r="I58" s="14">
        <f t="shared" si="1"/>
        <v>-62.214285714285715</v>
      </c>
      <c r="J58" s="14" t="e">
        <f t="shared" si="2"/>
        <v>#NUM!</v>
      </c>
    </row>
    <row r="59" spans="1:10">
      <c r="A59" s="20">
        <v>7</v>
      </c>
      <c r="B59" s="46"/>
      <c r="C59" s="25">
        <f t="shared" si="0"/>
        <v>217.75</v>
      </c>
      <c r="D59" s="25">
        <f t="shared" si="3"/>
        <v>-217.75</v>
      </c>
      <c r="E59" s="30" t="e">
        <f t="shared" si="4"/>
        <v>#NUM!</v>
      </c>
      <c r="F59" s="46"/>
      <c r="G59" s="46"/>
      <c r="H59" s="14" t="e">
        <f t="shared" si="5"/>
        <v>#DIV/0!</v>
      </c>
      <c r="I59" s="14">
        <f t="shared" si="1"/>
        <v>-62.214285714285715</v>
      </c>
      <c r="J59" s="14" t="e">
        <f t="shared" si="2"/>
        <v>#NUM!</v>
      </c>
    </row>
    <row r="60" spans="1:10">
      <c r="A60" s="20">
        <v>8</v>
      </c>
      <c r="B60" s="46"/>
      <c r="C60" s="25">
        <f t="shared" si="0"/>
        <v>217.75</v>
      </c>
      <c r="D60" s="25">
        <f t="shared" si="3"/>
        <v>-217.75</v>
      </c>
      <c r="E60" s="30" t="e">
        <f t="shared" si="4"/>
        <v>#NUM!</v>
      </c>
      <c r="F60" s="34"/>
      <c r="G60" s="34"/>
      <c r="H60" s="14" t="e">
        <f t="shared" si="5"/>
        <v>#DIV/0!</v>
      </c>
      <c r="I60" s="14">
        <f t="shared" si="1"/>
        <v>-62.214285714285715</v>
      </c>
      <c r="J60" s="14" t="e">
        <f t="shared" si="2"/>
        <v>#NUM!</v>
      </c>
    </row>
    <row r="61" spans="1:10">
      <c r="A61" s="20">
        <v>9</v>
      </c>
      <c r="B61" s="46"/>
      <c r="C61" s="25">
        <f t="shared" si="0"/>
        <v>217.75</v>
      </c>
      <c r="D61" s="25">
        <f t="shared" si="3"/>
        <v>-217.75</v>
      </c>
      <c r="E61" s="30" t="e">
        <f t="shared" si="4"/>
        <v>#NUM!</v>
      </c>
      <c r="F61" s="34"/>
      <c r="G61" s="34"/>
      <c r="H61" s="14" t="e">
        <f t="shared" si="5"/>
        <v>#DIV/0!</v>
      </c>
      <c r="I61" s="14">
        <f t="shared" si="1"/>
        <v>-62.214285714285715</v>
      </c>
      <c r="J61" s="14" t="e">
        <f t="shared" si="2"/>
        <v>#NUM!</v>
      </c>
    </row>
    <row r="62" spans="1:10">
      <c r="A62" s="20">
        <v>10</v>
      </c>
      <c r="B62" s="46"/>
      <c r="C62" s="25">
        <f t="shared" si="0"/>
        <v>217.75</v>
      </c>
      <c r="D62" s="25">
        <f t="shared" si="3"/>
        <v>-217.75</v>
      </c>
      <c r="E62" s="30" t="e">
        <f t="shared" si="4"/>
        <v>#NUM!</v>
      </c>
      <c r="F62" s="34"/>
      <c r="G62" s="34"/>
      <c r="H62" s="14" t="e">
        <f t="shared" si="5"/>
        <v>#DIV/0!</v>
      </c>
      <c r="I62" s="14">
        <f t="shared" si="1"/>
        <v>-62.214285714285715</v>
      </c>
      <c r="J62" s="14" t="e">
        <f t="shared" si="2"/>
        <v>#NUM!</v>
      </c>
    </row>
    <row r="63" spans="1:10">
      <c r="A63" s="20">
        <v>11</v>
      </c>
      <c r="B63" s="46"/>
      <c r="C63" s="25">
        <f t="shared" si="0"/>
        <v>217.75</v>
      </c>
      <c r="D63" s="25">
        <f t="shared" si="3"/>
        <v>-217.75</v>
      </c>
      <c r="E63" s="30" t="e">
        <f t="shared" si="4"/>
        <v>#NUM!</v>
      </c>
      <c r="F63" s="34"/>
      <c r="G63" s="34"/>
      <c r="H63" s="14" t="e">
        <f t="shared" si="5"/>
        <v>#DIV/0!</v>
      </c>
      <c r="I63" s="14">
        <f t="shared" si="1"/>
        <v>-62.214285714285715</v>
      </c>
      <c r="J63" s="14" t="e">
        <f t="shared" si="2"/>
        <v>#NUM!</v>
      </c>
    </row>
    <row r="64" spans="1:10">
      <c r="A64" s="20">
        <v>12</v>
      </c>
      <c r="B64" s="46"/>
      <c r="C64" s="25">
        <f t="shared" si="0"/>
        <v>217.75</v>
      </c>
      <c r="D64" s="25">
        <f t="shared" si="3"/>
        <v>-217.75</v>
      </c>
      <c r="E64" s="30" t="e">
        <f t="shared" si="4"/>
        <v>#NUM!</v>
      </c>
      <c r="F64" s="34"/>
      <c r="G64" s="34"/>
      <c r="H64" s="14" t="e">
        <f t="shared" si="5"/>
        <v>#DIV/0!</v>
      </c>
      <c r="I64" s="14">
        <f t="shared" si="1"/>
        <v>-62.214285714285715</v>
      </c>
      <c r="J64" s="14" t="e">
        <f t="shared" si="2"/>
        <v>#NUM!</v>
      </c>
    </row>
    <row r="65" spans="1:10">
      <c r="A65" s="20">
        <v>13</v>
      </c>
      <c r="B65" s="46"/>
      <c r="C65" s="25">
        <f t="shared" si="0"/>
        <v>217.75</v>
      </c>
      <c r="D65" s="25">
        <f t="shared" si="3"/>
        <v>-217.75</v>
      </c>
      <c r="E65" s="30" t="e">
        <f t="shared" si="4"/>
        <v>#NUM!</v>
      </c>
      <c r="F65" s="34"/>
      <c r="G65" s="34"/>
      <c r="H65" s="14" t="e">
        <f t="shared" si="5"/>
        <v>#DIV/0!</v>
      </c>
      <c r="I65" s="14">
        <f t="shared" si="1"/>
        <v>-62.214285714285715</v>
      </c>
      <c r="J65" s="14" t="e">
        <f t="shared" si="2"/>
        <v>#NUM!</v>
      </c>
    </row>
    <row r="66" spans="1:10">
      <c r="A66" s="20">
        <v>14</v>
      </c>
      <c r="B66" s="46"/>
      <c r="C66" s="25">
        <f t="shared" si="0"/>
        <v>217.75</v>
      </c>
      <c r="D66" s="25">
        <f t="shared" si="3"/>
        <v>-217.75</v>
      </c>
      <c r="E66" s="30" t="e">
        <f t="shared" si="4"/>
        <v>#NUM!</v>
      </c>
      <c r="F66" s="34"/>
      <c r="G66" s="34"/>
      <c r="H66" s="14" t="e">
        <f t="shared" si="5"/>
        <v>#DIV/0!</v>
      </c>
      <c r="I66" s="14">
        <f t="shared" si="1"/>
        <v>-62.214285714285715</v>
      </c>
      <c r="J66" s="14" t="e">
        <f t="shared" si="2"/>
        <v>#NUM!</v>
      </c>
    </row>
    <row r="67" spans="1:10" ht="24.75" thickBot="1">
      <c r="A67" s="21">
        <v>15</v>
      </c>
      <c r="B67" s="23"/>
      <c r="C67" s="27">
        <f t="shared" si="0"/>
        <v>217.75</v>
      </c>
      <c r="D67" s="27">
        <f t="shared" si="3"/>
        <v>-217.75</v>
      </c>
      <c r="E67" s="32" t="e">
        <f t="shared" si="4"/>
        <v>#NUM!</v>
      </c>
      <c r="F67" s="22"/>
      <c r="G67" s="22"/>
      <c r="H67" s="15" t="e">
        <f t="shared" si="5"/>
        <v>#DIV/0!</v>
      </c>
      <c r="I67" s="15">
        <f t="shared" si="1"/>
        <v>-62.214285714285715</v>
      </c>
      <c r="J67" s="15" t="e">
        <f t="shared" si="2"/>
        <v>#NUM!</v>
      </c>
    </row>
    <row r="70" spans="1:10">
      <c r="A70" s="87"/>
      <c r="B70" s="87"/>
      <c r="C70" s="87"/>
      <c r="D70" s="87"/>
      <c r="E70" s="87"/>
      <c r="F70" s="87"/>
      <c r="G70" s="87"/>
      <c r="H70" s="87"/>
      <c r="I70" s="87"/>
      <c r="J70" s="87"/>
    </row>
    <row r="71" spans="1:10">
      <c r="A71" s="87"/>
      <c r="B71" s="87"/>
      <c r="C71" s="87"/>
      <c r="D71" s="87"/>
      <c r="E71" s="87"/>
      <c r="F71" s="87"/>
      <c r="G71" s="87"/>
      <c r="H71" s="87"/>
      <c r="I71" s="87"/>
      <c r="J71" s="87"/>
    </row>
    <row r="72" spans="1:10">
      <c r="A72" s="87"/>
      <c r="B72" s="87"/>
      <c r="C72" s="87"/>
      <c r="D72" s="87"/>
      <c r="E72" s="87"/>
      <c r="F72" s="87"/>
      <c r="G72" s="87"/>
      <c r="H72" s="87"/>
      <c r="I72" s="87"/>
      <c r="J72" s="87"/>
    </row>
    <row r="73" spans="1:10">
      <c r="A73" s="87"/>
      <c r="B73" s="87"/>
      <c r="C73" s="87"/>
      <c r="D73" s="87"/>
      <c r="E73" s="87"/>
      <c r="F73" s="87"/>
      <c r="G73" s="87"/>
      <c r="H73" s="87"/>
      <c r="I73" s="87"/>
      <c r="J73" s="87"/>
    </row>
    <row r="74" spans="1:10">
      <c r="A74" s="87"/>
      <c r="B74" s="87"/>
      <c r="C74" s="87"/>
      <c r="D74" s="87"/>
      <c r="E74" s="87"/>
      <c r="F74" s="87"/>
      <c r="G74" s="87"/>
      <c r="H74" s="87"/>
      <c r="I74" s="87"/>
      <c r="J74" s="87"/>
    </row>
    <row r="75" spans="1:10">
      <c r="A75" s="87"/>
      <c r="B75" s="87"/>
      <c r="C75" s="87"/>
      <c r="D75" s="87"/>
      <c r="E75" s="87"/>
      <c r="F75" s="87"/>
      <c r="G75" s="87"/>
      <c r="H75" s="87"/>
      <c r="I75" s="87"/>
      <c r="J75" s="87"/>
    </row>
    <row r="76" spans="1:10">
      <c r="A76" s="87"/>
      <c r="B76" s="87"/>
      <c r="C76" s="87"/>
      <c r="D76" s="87"/>
      <c r="E76" s="87"/>
      <c r="F76" s="87"/>
      <c r="G76" s="87"/>
      <c r="H76" s="87"/>
      <c r="I76" s="87"/>
      <c r="J76" s="87"/>
    </row>
    <row r="77" spans="1:10">
      <c r="A77" s="87"/>
      <c r="B77" s="87"/>
      <c r="C77" s="87"/>
      <c r="D77" s="87"/>
      <c r="E77" s="87"/>
      <c r="F77" s="87"/>
      <c r="G77" s="87"/>
      <c r="H77" s="87"/>
      <c r="I77" s="87"/>
      <c r="J77" s="87"/>
    </row>
    <row r="78" spans="1:10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0">
      <c r="A79" s="87"/>
      <c r="B79" s="87"/>
      <c r="C79" s="87"/>
      <c r="D79" s="87"/>
      <c r="E79" s="87"/>
      <c r="F79" s="87"/>
      <c r="G79" s="87"/>
      <c r="H79" s="87"/>
      <c r="I79" s="87"/>
      <c r="J79" s="87"/>
    </row>
    <row r="80" spans="1:10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81" spans="1:10">
      <c r="A81" s="87"/>
      <c r="B81" s="87"/>
      <c r="C81" s="87"/>
      <c r="D81" s="87"/>
      <c r="E81" s="87"/>
      <c r="F81" s="87"/>
      <c r="G81" s="87"/>
      <c r="H81" s="87"/>
      <c r="I81" s="87"/>
      <c r="J81" s="87"/>
    </row>
    <row r="82" spans="1:10">
      <c r="A82" s="74">
        <v>3</v>
      </c>
      <c r="B82" s="2" t="s">
        <v>46</v>
      </c>
    </row>
    <row r="83" spans="1:10" ht="11.25" customHeight="1" thickBot="1"/>
    <row r="84" spans="1:10" ht="19.7" customHeight="1">
      <c r="A84" s="88" t="s">
        <v>45</v>
      </c>
      <c r="B84" s="35" t="s">
        <v>13</v>
      </c>
      <c r="C84" s="88" t="s">
        <v>48</v>
      </c>
      <c r="D84" s="88" t="s">
        <v>17</v>
      </c>
      <c r="E84" s="35" t="s">
        <v>14</v>
      </c>
      <c r="F84" s="88" t="s">
        <v>77</v>
      </c>
      <c r="G84" s="88" t="s">
        <v>20</v>
      </c>
      <c r="H84" s="88" t="s">
        <v>50</v>
      </c>
      <c r="I84" s="88"/>
      <c r="J84" s="88"/>
    </row>
    <row r="85" spans="1:10" ht="19.7" customHeight="1">
      <c r="A85" s="89"/>
      <c r="B85" s="39" t="s">
        <v>15</v>
      </c>
      <c r="C85" s="89"/>
      <c r="D85" s="89"/>
      <c r="E85" s="39" t="s">
        <v>18</v>
      </c>
      <c r="F85" s="89"/>
      <c r="G85" s="89"/>
      <c r="H85" s="89"/>
      <c r="I85" s="89"/>
      <c r="J85" s="89"/>
    </row>
    <row r="86" spans="1:10" ht="19.7" customHeight="1" thickBot="1">
      <c r="A86" s="90"/>
      <c r="B86" s="38" t="s">
        <v>22</v>
      </c>
      <c r="C86" s="38" t="s">
        <v>22</v>
      </c>
      <c r="D86" s="90"/>
      <c r="E86" s="9" t="s">
        <v>23</v>
      </c>
      <c r="F86" s="90"/>
      <c r="G86" s="90"/>
      <c r="H86" s="91" t="s">
        <v>44</v>
      </c>
      <c r="I86" s="91"/>
      <c r="J86" s="91"/>
    </row>
    <row r="87" spans="1:10" ht="21.2" customHeight="1">
      <c r="A87" s="67">
        <v>1</v>
      </c>
      <c r="B87" s="45">
        <v>218.15</v>
      </c>
      <c r="C87" s="17">
        <f t="shared" ref="C87:C101" si="6">$H$21</f>
        <v>217.75</v>
      </c>
      <c r="D87" s="17">
        <f>B87-C87</f>
        <v>0.40000000000000568</v>
      </c>
      <c r="E87" s="45">
        <v>0.25</v>
      </c>
      <c r="F87" s="40">
        <f t="shared" ref="F87:F101" si="7">D87/$H$23</f>
        <v>0.11428571428571591</v>
      </c>
      <c r="G87" s="40">
        <f>(1.43985*F87)+0.5056</f>
        <v>0.67015428571428814</v>
      </c>
      <c r="H87" s="86">
        <f t="shared" ref="H87:H101" si="8">G87*($H$16*$H$17)*E87*(2*9.81*D87)^0.5</f>
        <v>10.560313795300475</v>
      </c>
      <c r="I87" s="86"/>
      <c r="J87" s="86"/>
    </row>
    <row r="88" spans="1:10" ht="21.2" customHeight="1">
      <c r="A88" s="68">
        <v>2</v>
      </c>
      <c r="B88" s="46">
        <v>218.04</v>
      </c>
      <c r="C88" s="18">
        <f t="shared" si="6"/>
        <v>217.75</v>
      </c>
      <c r="D88" s="18">
        <f t="shared" ref="D88:D101" si="9">B88-C88</f>
        <v>0.28999999999999204</v>
      </c>
      <c r="E88" s="46">
        <v>0.25</v>
      </c>
      <c r="F88" s="41">
        <f t="shared" si="7"/>
        <v>8.2857142857140589E-2</v>
      </c>
      <c r="G88" s="41">
        <f t="shared" ref="G88:G101" si="10">(1.43985*F88)+0.5056</f>
        <v>0.62490185714285396</v>
      </c>
      <c r="H88" s="84">
        <f t="shared" si="8"/>
        <v>8.3846095341951674</v>
      </c>
      <c r="I88" s="84"/>
      <c r="J88" s="84"/>
    </row>
    <row r="89" spans="1:10" ht="21.2" customHeight="1">
      <c r="A89" s="68">
        <v>3</v>
      </c>
      <c r="B89" s="46">
        <v>218.14</v>
      </c>
      <c r="C89" s="18">
        <f t="shared" si="6"/>
        <v>217.75</v>
      </c>
      <c r="D89" s="18">
        <f t="shared" si="9"/>
        <v>0.38999999999998636</v>
      </c>
      <c r="E89" s="46">
        <v>0.25</v>
      </c>
      <c r="F89" s="41">
        <f t="shared" si="7"/>
        <v>0.11142857142856753</v>
      </c>
      <c r="G89" s="41">
        <f t="shared" si="10"/>
        <v>0.66604042857142298</v>
      </c>
      <c r="H89" s="84">
        <f t="shared" si="8"/>
        <v>10.363463529784173</v>
      </c>
      <c r="I89" s="84"/>
      <c r="J89" s="84"/>
    </row>
    <row r="90" spans="1:10" ht="21.2" customHeight="1">
      <c r="A90" s="68"/>
      <c r="B90" s="46"/>
      <c r="C90" s="18">
        <f t="shared" si="6"/>
        <v>217.75</v>
      </c>
      <c r="D90" s="18">
        <f t="shared" si="9"/>
        <v>-217.75</v>
      </c>
      <c r="E90" s="46"/>
      <c r="F90" s="41">
        <f t="shared" si="7"/>
        <v>-62.214285714285715</v>
      </c>
      <c r="G90" s="41">
        <f t="shared" si="10"/>
        <v>-89.073639285714293</v>
      </c>
      <c r="H90" s="84" t="e">
        <f t="shared" si="8"/>
        <v>#NUM!</v>
      </c>
      <c r="I90" s="84"/>
      <c r="J90" s="84"/>
    </row>
    <row r="91" spans="1:10" ht="21.2" customHeight="1">
      <c r="A91" s="68"/>
      <c r="B91" s="46"/>
      <c r="C91" s="18">
        <f t="shared" si="6"/>
        <v>217.75</v>
      </c>
      <c r="D91" s="18">
        <f t="shared" si="9"/>
        <v>-217.75</v>
      </c>
      <c r="E91" s="46"/>
      <c r="F91" s="41">
        <f t="shared" si="7"/>
        <v>-62.214285714285715</v>
      </c>
      <c r="G91" s="41">
        <f t="shared" si="10"/>
        <v>-89.073639285714293</v>
      </c>
      <c r="H91" s="84" t="e">
        <f t="shared" si="8"/>
        <v>#NUM!</v>
      </c>
      <c r="I91" s="84"/>
      <c r="J91" s="84"/>
    </row>
    <row r="92" spans="1:10" ht="21.2" customHeight="1">
      <c r="A92" s="68"/>
      <c r="B92" s="46"/>
      <c r="C92" s="18">
        <f t="shared" si="6"/>
        <v>217.75</v>
      </c>
      <c r="D92" s="18">
        <f t="shared" si="9"/>
        <v>-217.75</v>
      </c>
      <c r="E92" s="46"/>
      <c r="F92" s="41">
        <f t="shared" si="7"/>
        <v>-62.214285714285715</v>
      </c>
      <c r="G92" s="41">
        <f t="shared" si="10"/>
        <v>-89.073639285714293</v>
      </c>
      <c r="H92" s="84" t="e">
        <f t="shared" si="8"/>
        <v>#NUM!</v>
      </c>
      <c r="I92" s="84"/>
      <c r="J92" s="84"/>
    </row>
    <row r="93" spans="1:10" ht="21.2" customHeight="1">
      <c r="A93" s="68"/>
      <c r="B93" s="46"/>
      <c r="C93" s="18">
        <f t="shared" si="6"/>
        <v>217.75</v>
      </c>
      <c r="D93" s="18">
        <f t="shared" si="9"/>
        <v>-217.75</v>
      </c>
      <c r="E93" s="46"/>
      <c r="F93" s="41">
        <f t="shared" si="7"/>
        <v>-62.214285714285715</v>
      </c>
      <c r="G93" s="41">
        <f t="shared" si="10"/>
        <v>-89.073639285714293</v>
      </c>
      <c r="H93" s="84" t="e">
        <f t="shared" si="8"/>
        <v>#NUM!</v>
      </c>
      <c r="I93" s="84"/>
      <c r="J93" s="84"/>
    </row>
    <row r="94" spans="1:10" ht="21.2" customHeight="1">
      <c r="A94" s="68"/>
      <c r="B94" s="46"/>
      <c r="C94" s="18">
        <f t="shared" si="6"/>
        <v>217.75</v>
      </c>
      <c r="D94" s="18">
        <f t="shared" si="9"/>
        <v>-217.75</v>
      </c>
      <c r="E94" s="46"/>
      <c r="F94" s="41">
        <f t="shared" si="7"/>
        <v>-62.214285714285715</v>
      </c>
      <c r="G94" s="41">
        <f t="shared" si="10"/>
        <v>-89.073639285714293</v>
      </c>
      <c r="H94" s="84" t="e">
        <f t="shared" si="8"/>
        <v>#NUM!</v>
      </c>
      <c r="I94" s="84"/>
      <c r="J94" s="84"/>
    </row>
    <row r="95" spans="1:10" ht="21.2" customHeight="1">
      <c r="A95" s="68"/>
      <c r="B95" s="46"/>
      <c r="C95" s="18">
        <f t="shared" si="6"/>
        <v>217.75</v>
      </c>
      <c r="D95" s="18">
        <f t="shared" si="9"/>
        <v>-217.75</v>
      </c>
      <c r="E95" s="46"/>
      <c r="F95" s="41">
        <f t="shared" si="7"/>
        <v>-62.214285714285715</v>
      </c>
      <c r="G95" s="41">
        <f t="shared" si="10"/>
        <v>-89.073639285714293</v>
      </c>
      <c r="H95" s="84" t="e">
        <f t="shared" si="8"/>
        <v>#NUM!</v>
      </c>
      <c r="I95" s="84"/>
      <c r="J95" s="84"/>
    </row>
    <row r="96" spans="1:10" ht="21.2" customHeight="1">
      <c r="A96" s="68"/>
      <c r="B96" s="46"/>
      <c r="C96" s="18">
        <f t="shared" si="6"/>
        <v>217.75</v>
      </c>
      <c r="D96" s="18">
        <f t="shared" si="9"/>
        <v>-217.75</v>
      </c>
      <c r="E96" s="46"/>
      <c r="F96" s="41">
        <f t="shared" si="7"/>
        <v>-62.214285714285715</v>
      </c>
      <c r="G96" s="41">
        <f t="shared" si="10"/>
        <v>-89.073639285714293</v>
      </c>
      <c r="H96" s="84" t="e">
        <f t="shared" si="8"/>
        <v>#NUM!</v>
      </c>
      <c r="I96" s="84"/>
      <c r="J96" s="84"/>
    </row>
    <row r="97" spans="1:10" ht="21.2" customHeight="1">
      <c r="A97" s="68"/>
      <c r="B97" s="46"/>
      <c r="C97" s="18">
        <f t="shared" si="6"/>
        <v>217.75</v>
      </c>
      <c r="D97" s="18">
        <f t="shared" si="9"/>
        <v>-217.75</v>
      </c>
      <c r="E97" s="46"/>
      <c r="F97" s="41">
        <f t="shared" si="7"/>
        <v>-62.214285714285715</v>
      </c>
      <c r="G97" s="41">
        <f t="shared" si="10"/>
        <v>-89.073639285714293</v>
      </c>
      <c r="H97" s="84" t="e">
        <f t="shared" si="8"/>
        <v>#NUM!</v>
      </c>
      <c r="I97" s="84"/>
      <c r="J97" s="84"/>
    </row>
    <row r="98" spans="1:10" ht="21.2" customHeight="1">
      <c r="A98" s="68"/>
      <c r="B98" s="46"/>
      <c r="C98" s="18">
        <f t="shared" si="6"/>
        <v>217.75</v>
      </c>
      <c r="D98" s="18">
        <f t="shared" si="9"/>
        <v>-217.75</v>
      </c>
      <c r="E98" s="11"/>
      <c r="F98" s="41">
        <f t="shared" si="7"/>
        <v>-62.214285714285715</v>
      </c>
      <c r="G98" s="41">
        <f t="shared" si="10"/>
        <v>-89.073639285714293</v>
      </c>
      <c r="H98" s="84" t="e">
        <f t="shared" si="8"/>
        <v>#NUM!</v>
      </c>
      <c r="I98" s="84"/>
      <c r="J98" s="84"/>
    </row>
    <row r="99" spans="1:10" ht="21.2" customHeight="1">
      <c r="A99" s="68"/>
      <c r="B99" s="46"/>
      <c r="C99" s="18">
        <f t="shared" si="6"/>
        <v>217.75</v>
      </c>
      <c r="D99" s="18">
        <f t="shared" si="9"/>
        <v>-217.75</v>
      </c>
      <c r="E99" s="46"/>
      <c r="F99" s="41">
        <f t="shared" si="7"/>
        <v>-62.214285714285715</v>
      </c>
      <c r="G99" s="41">
        <f t="shared" si="10"/>
        <v>-89.073639285714293</v>
      </c>
      <c r="H99" s="84" t="e">
        <f t="shared" si="8"/>
        <v>#NUM!</v>
      </c>
      <c r="I99" s="84"/>
      <c r="J99" s="84"/>
    </row>
    <row r="100" spans="1:10" ht="21.2" customHeight="1">
      <c r="A100" s="68"/>
      <c r="B100" s="46"/>
      <c r="C100" s="43">
        <f t="shared" si="6"/>
        <v>217.75</v>
      </c>
      <c r="D100" s="18">
        <f t="shared" si="9"/>
        <v>-217.75</v>
      </c>
      <c r="E100" s="11"/>
      <c r="F100" s="41">
        <f t="shared" si="7"/>
        <v>-62.214285714285715</v>
      </c>
      <c r="G100" s="41">
        <f t="shared" si="10"/>
        <v>-89.073639285714293</v>
      </c>
      <c r="H100" s="84" t="e">
        <f t="shared" si="8"/>
        <v>#NUM!</v>
      </c>
      <c r="I100" s="84"/>
      <c r="J100" s="84"/>
    </row>
    <row r="101" spans="1:10" ht="21.2" customHeight="1" thickBot="1">
      <c r="A101" s="72"/>
      <c r="B101" s="47"/>
      <c r="C101" s="19">
        <f t="shared" si="6"/>
        <v>217.75</v>
      </c>
      <c r="D101" s="19">
        <f t="shared" si="9"/>
        <v>-217.75</v>
      </c>
      <c r="E101" s="47"/>
      <c r="F101" s="42">
        <f t="shared" si="7"/>
        <v>-62.214285714285715</v>
      </c>
      <c r="G101" s="42">
        <f t="shared" si="10"/>
        <v>-89.073639285714293</v>
      </c>
      <c r="H101" s="85" t="e">
        <f t="shared" si="8"/>
        <v>#NUM!</v>
      </c>
      <c r="I101" s="85"/>
      <c r="J101" s="85"/>
    </row>
    <row r="102" spans="1:10" ht="21.2" customHeight="1">
      <c r="A102" s="16" t="s">
        <v>52</v>
      </c>
    </row>
    <row r="103" spans="1:10" ht="21.2" customHeight="1">
      <c r="B103" s="16" t="s">
        <v>49</v>
      </c>
    </row>
  </sheetData>
  <mergeCells count="33">
    <mergeCell ref="J50:J51"/>
    <mergeCell ref="I50:I51"/>
    <mergeCell ref="A50:A51"/>
    <mergeCell ref="D50:D51"/>
    <mergeCell ref="G50:G51"/>
    <mergeCell ref="H50:H51"/>
    <mergeCell ref="B1:J1"/>
    <mergeCell ref="B2:J2"/>
    <mergeCell ref="B3:J3"/>
    <mergeCell ref="A26:J35"/>
    <mergeCell ref="H91:J91"/>
    <mergeCell ref="H92:J92"/>
    <mergeCell ref="A70:J81"/>
    <mergeCell ref="C84:C85"/>
    <mergeCell ref="D84:D86"/>
    <mergeCell ref="F84:F86"/>
    <mergeCell ref="H97:J97"/>
    <mergeCell ref="G84:G86"/>
    <mergeCell ref="H84:J85"/>
    <mergeCell ref="H86:J86"/>
    <mergeCell ref="A84:A86"/>
    <mergeCell ref="H87:J87"/>
    <mergeCell ref="H88:J88"/>
    <mergeCell ref="H98:J98"/>
    <mergeCell ref="H89:J89"/>
    <mergeCell ref="H90:J90"/>
    <mergeCell ref="H99:J99"/>
    <mergeCell ref="H100:J100"/>
    <mergeCell ref="H101:J101"/>
    <mergeCell ref="H93:J93"/>
    <mergeCell ref="H94:J94"/>
    <mergeCell ref="H95:J95"/>
    <mergeCell ref="H96:J96"/>
  </mergeCells>
  <phoneticPr fontId="19" type="noConversion"/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3074" r:id="rId4"/>
    <oleObject progId="Equation.3" shapeId="3078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view="pageLayout" topLeftCell="A79" workbookViewId="0">
      <selection activeCell="E84" sqref="E84:E86"/>
    </sheetView>
  </sheetViews>
  <sheetFormatPr defaultRowHeight="24"/>
  <cols>
    <col min="1" max="1" width="3.75" style="1" customWidth="1"/>
    <col min="2" max="3" width="11.125" style="1" customWidth="1"/>
    <col min="4" max="4" width="7.5" style="1" customWidth="1"/>
    <col min="5" max="5" width="7.125" style="1" customWidth="1"/>
    <col min="6" max="6" width="11.375" style="1" customWidth="1"/>
    <col min="7" max="7" width="9.625" style="1" customWidth="1"/>
    <col min="8" max="9" width="7.875" style="1" customWidth="1"/>
    <col min="10" max="10" width="7.375" style="1" customWidth="1"/>
    <col min="11" max="16384" width="9" style="1"/>
  </cols>
  <sheetData>
    <row r="1" spans="1:10" ht="30.75">
      <c r="B1" s="93" t="s">
        <v>0</v>
      </c>
      <c r="C1" s="93"/>
      <c r="D1" s="93"/>
      <c r="E1" s="93"/>
      <c r="F1" s="93"/>
      <c r="G1" s="93"/>
      <c r="H1" s="93"/>
      <c r="I1" s="93"/>
      <c r="J1" s="93"/>
    </row>
    <row r="2" spans="1:10" ht="22.5" customHeight="1">
      <c r="B2" s="94" t="s">
        <v>51</v>
      </c>
      <c r="C2" s="94"/>
      <c r="D2" s="94"/>
      <c r="E2" s="94"/>
      <c r="F2" s="94"/>
      <c r="G2" s="94"/>
      <c r="H2" s="94"/>
      <c r="I2" s="94"/>
      <c r="J2" s="94"/>
    </row>
    <row r="3" spans="1:10" ht="21" customHeight="1">
      <c r="B3" s="95" t="s">
        <v>1</v>
      </c>
      <c r="C3" s="95"/>
      <c r="D3" s="95"/>
      <c r="E3" s="95"/>
      <c r="F3" s="95"/>
      <c r="G3" s="95"/>
      <c r="H3" s="95"/>
      <c r="I3" s="95"/>
      <c r="J3" s="95"/>
    </row>
    <row r="4" spans="1:10" ht="18" customHeight="1"/>
    <row r="5" spans="1:10">
      <c r="A5" s="74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G7" s="2" t="s">
        <v>5</v>
      </c>
    </row>
    <row r="8" spans="1:10" ht="21.2" customHeight="1">
      <c r="B8" s="2" t="s">
        <v>6</v>
      </c>
      <c r="G8" s="2"/>
    </row>
    <row r="9" spans="1:10" ht="21.2" customHeight="1">
      <c r="B9" s="2" t="s">
        <v>7</v>
      </c>
      <c r="G9" s="2" t="s">
        <v>8</v>
      </c>
    </row>
    <row r="10" spans="1:10" ht="21.2" customHeight="1">
      <c r="B10" s="2" t="s">
        <v>9</v>
      </c>
      <c r="G10" s="1" t="s">
        <v>10</v>
      </c>
    </row>
    <row r="11" spans="1:10" ht="21.2" customHeight="1">
      <c r="B11" s="2" t="s">
        <v>81</v>
      </c>
    </row>
    <row r="12" spans="1:10" ht="21.2" customHeight="1">
      <c r="B12" s="2" t="s">
        <v>53</v>
      </c>
      <c r="D12" s="1" t="s">
        <v>54</v>
      </c>
      <c r="F12" s="1" t="s">
        <v>55</v>
      </c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24</v>
      </c>
    </row>
    <row r="16" spans="1:10" ht="21.2" customHeight="1">
      <c r="B16" s="2" t="s">
        <v>91</v>
      </c>
      <c r="H16" s="3">
        <v>2</v>
      </c>
      <c r="I16" s="1" t="s">
        <v>25</v>
      </c>
    </row>
    <row r="17" spans="1:10" ht="21.2" customHeight="1">
      <c r="B17" s="2"/>
      <c r="D17" s="1" t="s">
        <v>28</v>
      </c>
      <c r="E17" s="5" t="s">
        <v>38</v>
      </c>
      <c r="G17" s="8"/>
      <c r="H17" s="11">
        <v>3</v>
      </c>
      <c r="I17" s="1" t="s">
        <v>27</v>
      </c>
    </row>
    <row r="18" spans="1:10" ht="21.2" customHeight="1">
      <c r="B18" s="2"/>
      <c r="E18" s="7" t="s">
        <v>39</v>
      </c>
      <c r="G18" s="6"/>
      <c r="H18" s="46">
        <v>2</v>
      </c>
      <c r="I18" s="1" t="s">
        <v>27</v>
      </c>
    </row>
    <row r="19" spans="1:10" ht="21.2" customHeight="1">
      <c r="B19" s="2" t="s">
        <v>29</v>
      </c>
      <c r="H19" s="11"/>
      <c r="I19" s="1" t="s">
        <v>31</v>
      </c>
    </row>
    <row r="20" spans="1:10" ht="21.2" customHeight="1">
      <c r="B20" s="2" t="s">
        <v>30</v>
      </c>
      <c r="H20" s="11"/>
      <c r="I20" s="1" t="s">
        <v>31</v>
      </c>
    </row>
    <row r="21" spans="1:10" ht="21.2" customHeight="1">
      <c r="B21" s="73" t="s">
        <v>12</v>
      </c>
      <c r="H21" s="11">
        <v>160.30000000000001</v>
      </c>
      <c r="I21" s="1" t="s">
        <v>31</v>
      </c>
    </row>
    <row r="22" spans="1:10" ht="21.2" customHeight="1">
      <c r="B22" s="2" t="s">
        <v>32</v>
      </c>
      <c r="H22" s="3"/>
      <c r="I22" s="1" t="s">
        <v>33</v>
      </c>
    </row>
    <row r="23" spans="1:10" ht="21.2" customHeight="1">
      <c r="B23" s="2" t="s">
        <v>56</v>
      </c>
      <c r="H23" s="3" t="s">
        <v>57</v>
      </c>
      <c r="I23" s="1" t="s">
        <v>27</v>
      </c>
    </row>
    <row r="24" spans="1:10" ht="14.1" customHeight="1">
      <c r="B24" s="2"/>
      <c r="D24" s="4"/>
    </row>
    <row r="25" spans="1:10" ht="21.2" customHeight="1">
      <c r="B25" s="2" t="s">
        <v>34</v>
      </c>
    </row>
    <row r="26" spans="1:10" ht="21.2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21.2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ht="21.2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ht="21.2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</row>
    <row r="30" spans="1:10" ht="21.2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21.2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</row>
    <row r="32" spans="1:10" ht="21.2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0" ht="21.2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</row>
    <row r="34" spans="1:10" ht="21.2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21.2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</row>
    <row r="36" spans="1:10">
      <c r="A36" s="74">
        <v>2</v>
      </c>
      <c r="B36" s="2" t="s">
        <v>35</v>
      </c>
    </row>
    <row r="37" spans="1:10" ht="24.75">
      <c r="B37" s="1" t="s">
        <v>92</v>
      </c>
    </row>
    <row r="38" spans="1:10" ht="24.75">
      <c r="B38" s="1" t="s">
        <v>62</v>
      </c>
    </row>
    <row r="39" spans="1:10">
      <c r="B39" s="1" t="s">
        <v>36</v>
      </c>
    </row>
    <row r="40" spans="1:10" ht="14.1" customHeight="1"/>
    <row r="41" spans="1:10" ht="14.1" customHeight="1"/>
    <row r="42" spans="1:10" ht="21.2" customHeight="1">
      <c r="B42" s="1" t="s">
        <v>37</v>
      </c>
      <c r="C42" s="1" t="s">
        <v>43</v>
      </c>
    </row>
    <row r="43" spans="1:10" ht="21.2" customHeight="1">
      <c r="C43" s="1" t="s">
        <v>63</v>
      </c>
    </row>
    <row r="44" spans="1:10" ht="21.2" customHeight="1">
      <c r="C44" s="1" t="s">
        <v>40</v>
      </c>
    </row>
    <row r="45" spans="1:10" ht="21.2" customHeight="1">
      <c r="C45" s="1" t="s">
        <v>87</v>
      </c>
    </row>
    <row r="46" spans="1:10" ht="21.2" customHeight="1">
      <c r="C46" s="1" t="s">
        <v>89</v>
      </c>
    </row>
    <row r="47" spans="1:10" ht="21.2" customHeight="1">
      <c r="C47" s="1" t="s">
        <v>42</v>
      </c>
    </row>
    <row r="48" spans="1:10" ht="21.2" customHeight="1">
      <c r="C48" s="1" t="s">
        <v>86</v>
      </c>
    </row>
    <row r="49" spans="1:10" ht="11.25" customHeight="1" thickBot="1"/>
    <row r="50" spans="1:10" ht="19.7" customHeight="1">
      <c r="A50" s="88" t="s">
        <v>45</v>
      </c>
      <c r="B50" s="35" t="s">
        <v>13</v>
      </c>
      <c r="C50" s="35" t="s">
        <v>13</v>
      </c>
      <c r="D50" s="88" t="s">
        <v>90</v>
      </c>
      <c r="E50" s="35"/>
      <c r="F50" s="88" t="s">
        <v>75</v>
      </c>
      <c r="G50" s="35" t="s">
        <v>14</v>
      </c>
      <c r="H50" s="88" t="s">
        <v>19</v>
      </c>
      <c r="I50" s="88" t="s">
        <v>76</v>
      </c>
      <c r="J50" s="88" t="s">
        <v>65</v>
      </c>
    </row>
    <row r="51" spans="1:10" ht="19.7" customHeight="1">
      <c r="A51" s="89"/>
      <c r="B51" s="39" t="s">
        <v>15</v>
      </c>
      <c r="C51" s="39" t="s">
        <v>64</v>
      </c>
      <c r="D51" s="89"/>
      <c r="E51" s="36"/>
      <c r="F51" s="89"/>
      <c r="G51" s="39" t="s">
        <v>18</v>
      </c>
      <c r="H51" s="92"/>
      <c r="I51" s="89"/>
      <c r="J51" s="89"/>
    </row>
    <row r="52" spans="1:10" ht="19.7" customHeight="1" thickBot="1">
      <c r="A52" s="37"/>
      <c r="B52" s="9" t="s">
        <v>22</v>
      </c>
      <c r="C52" s="9" t="s">
        <v>22</v>
      </c>
      <c r="D52" s="37"/>
      <c r="E52" s="37"/>
      <c r="F52" s="37"/>
      <c r="G52" s="9" t="s">
        <v>23</v>
      </c>
      <c r="H52" s="9" t="s">
        <v>44</v>
      </c>
      <c r="I52" s="36"/>
      <c r="J52" s="37"/>
    </row>
    <row r="53" spans="1:10">
      <c r="A53" s="10">
        <v>1</v>
      </c>
      <c r="B53" s="45">
        <v>162.77000000000001</v>
      </c>
      <c r="C53" s="48">
        <v>162.62200000000001</v>
      </c>
      <c r="D53" s="24">
        <f>B53-C53</f>
        <v>0.14799999999999613</v>
      </c>
      <c r="E53" s="28">
        <f t="shared" ref="E53:E67" si="0">SQRT(2*9.81*D53)</f>
        <v>1.7040422529972443</v>
      </c>
      <c r="F53" s="28">
        <f>C53-$H$21</f>
        <v>2.3220000000000027</v>
      </c>
      <c r="G53" s="45">
        <v>1.2</v>
      </c>
      <c r="H53" s="45">
        <v>13.988</v>
      </c>
      <c r="I53" s="13">
        <f>F53/G53</f>
        <v>1.9350000000000023</v>
      </c>
      <c r="J53" s="13">
        <f>H53/(($H$16*$H$17)*F53*E53)</f>
        <v>0.58919872534462958</v>
      </c>
    </row>
    <row r="54" spans="1:10">
      <c r="A54" s="20">
        <v>2</v>
      </c>
      <c r="B54" s="46">
        <v>163.11099999999999</v>
      </c>
      <c r="C54" s="49">
        <v>162.77199999999999</v>
      </c>
      <c r="D54" s="25">
        <f t="shared" ref="D54:D67" si="1">B54-C54</f>
        <v>0.33899999999999864</v>
      </c>
      <c r="E54" s="29">
        <f t="shared" si="0"/>
        <v>2.5789881736836198</v>
      </c>
      <c r="F54" s="30">
        <f t="shared" ref="F54:F67" si="2">C54-$H$21</f>
        <v>2.47199999999998</v>
      </c>
      <c r="G54" s="33">
        <v>1</v>
      </c>
      <c r="H54" s="33">
        <v>14.25</v>
      </c>
      <c r="I54" s="14">
        <f t="shared" ref="I54:I67" si="3">F54/G54</f>
        <v>2.47199999999998</v>
      </c>
      <c r="J54" s="14">
        <f t="shared" ref="J54:J67" si="4">H54/(($H$16*$H$17)*F54*E54)</f>
        <v>0.37253389821756622</v>
      </c>
    </row>
    <row r="55" spans="1:10">
      <c r="A55" s="20">
        <v>3</v>
      </c>
      <c r="B55" s="46">
        <v>163.13</v>
      </c>
      <c r="C55" s="49">
        <v>162.62200000000001</v>
      </c>
      <c r="D55" s="25">
        <f t="shared" si="1"/>
        <v>0.50799999999998136</v>
      </c>
      <c r="E55" s="30">
        <f t="shared" si="0"/>
        <v>3.1570492552381304</v>
      </c>
      <c r="F55" s="30">
        <f t="shared" si="2"/>
        <v>2.3220000000000027</v>
      </c>
      <c r="G55" s="46">
        <v>0.9</v>
      </c>
      <c r="H55" s="46">
        <v>13.82</v>
      </c>
      <c r="I55" s="14">
        <f t="shared" si="3"/>
        <v>2.5800000000000032</v>
      </c>
      <c r="J55" s="14">
        <f t="shared" si="4"/>
        <v>0.31420509247849548</v>
      </c>
    </row>
    <row r="56" spans="1:10">
      <c r="A56" s="20">
        <v>4</v>
      </c>
      <c r="B56" s="46">
        <v>163.13999999999999</v>
      </c>
      <c r="C56" s="49">
        <v>162.52199999999999</v>
      </c>
      <c r="D56" s="25">
        <f t="shared" si="1"/>
        <v>0.617999999999995</v>
      </c>
      <c r="E56" s="31">
        <f t="shared" si="0"/>
        <v>3.4821200438812996</v>
      </c>
      <c r="F56" s="30">
        <f t="shared" si="2"/>
        <v>2.22199999999998</v>
      </c>
      <c r="G56" s="11">
        <v>0.8</v>
      </c>
      <c r="H56" s="11">
        <v>13.098000000000001</v>
      </c>
      <c r="I56" s="14">
        <f t="shared" si="3"/>
        <v>2.777499999999975</v>
      </c>
      <c r="J56" s="14">
        <f t="shared" si="4"/>
        <v>0.28214083157495579</v>
      </c>
    </row>
    <row r="57" spans="1:10">
      <c r="A57" s="20">
        <v>5</v>
      </c>
      <c r="B57" s="46">
        <v>162.84</v>
      </c>
      <c r="C57" s="49">
        <v>162.25200000000001</v>
      </c>
      <c r="D57" s="25">
        <f t="shared" si="1"/>
        <v>0.58799999999999386</v>
      </c>
      <c r="E57" s="30">
        <f t="shared" si="0"/>
        <v>3.396551192018145</v>
      </c>
      <c r="F57" s="30">
        <f t="shared" si="2"/>
        <v>1.9519999999999982</v>
      </c>
      <c r="G57" s="46">
        <v>0.7</v>
      </c>
      <c r="H57" s="46">
        <v>11.641</v>
      </c>
      <c r="I57" s="14">
        <f t="shared" si="3"/>
        <v>2.788571428571426</v>
      </c>
      <c r="J57" s="14">
        <f t="shared" si="4"/>
        <v>0.29263149157468837</v>
      </c>
    </row>
    <row r="58" spans="1:10">
      <c r="A58" s="3">
        <v>6</v>
      </c>
      <c r="B58" s="11">
        <v>162.91999999999999</v>
      </c>
      <c r="C58" s="50">
        <v>162.28200000000001</v>
      </c>
      <c r="D58" s="25">
        <f t="shared" si="1"/>
        <v>0.63799999999997681</v>
      </c>
      <c r="E58" s="31">
        <f t="shared" si="0"/>
        <v>3.538016393404579</v>
      </c>
      <c r="F58" s="30">
        <f t="shared" si="2"/>
        <v>1.9819999999999993</v>
      </c>
      <c r="G58" s="11">
        <v>0.6</v>
      </c>
      <c r="H58" s="11">
        <v>9.2620000000000005</v>
      </c>
      <c r="I58" s="14">
        <f t="shared" si="3"/>
        <v>3.3033333333333323</v>
      </c>
      <c r="J58" s="14">
        <f t="shared" si="4"/>
        <v>0.22013547508194373</v>
      </c>
    </row>
    <row r="59" spans="1:10">
      <c r="A59" s="20">
        <v>7</v>
      </c>
      <c r="B59" s="46">
        <v>162.91999999999999</v>
      </c>
      <c r="C59" s="49">
        <v>161.77199999999999</v>
      </c>
      <c r="D59" s="25">
        <f t="shared" si="1"/>
        <v>1.1479999999999961</v>
      </c>
      <c r="E59" s="30">
        <f t="shared" si="0"/>
        <v>4.7459203533139833</v>
      </c>
      <c r="F59" s="30">
        <f t="shared" si="2"/>
        <v>1.47199999999998</v>
      </c>
      <c r="G59" s="46">
        <v>0.3</v>
      </c>
      <c r="H59" s="46">
        <v>6.1230000000000002</v>
      </c>
      <c r="I59" s="14">
        <f t="shared" si="3"/>
        <v>4.9066666666666006</v>
      </c>
      <c r="J59" s="14">
        <f t="shared" si="4"/>
        <v>0.14607797959307275</v>
      </c>
    </row>
    <row r="60" spans="1:10">
      <c r="A60" s="20">
        <v>8</v>
      </c>
      <c r="B60" s="46">
        <v>162.9</v>
      </c>
      <c r="C60" s="49">
        <v>161.40199999999999</v>
      </c>
      <c r="D60" s="25">
        <f t="shared" si="1"/>
        <v>1.4980000000000189</v>
      </c>
      <c r="E60" s="30">
        <f t="shared" si="0"/>
        <v>5.4213245613964469</v>
      </c>
      <c r="F60" s="30">
        <f t="shared" si="2"/>
        <v>1.1019999999999754</v>
      </c>
      <c r="G60" s="34">
        <v>0.15</v>
      </c>
      <c r="H60" s="34">
        <v>3.9809999999999999</v>
      </c>
      <c r="I60" s="14">
        <f t="shared" si="3"/>
        <v>7.3466666666665033</v>
      </c>
      <c r="J60" s="14">
        <f t="shared" si="4"/>
        <v>0.11105904240171398</v>
      </c>
    </row>
    <row r="61" spans="1:10">
      <c r="A61" s="20">
        <v>9</v>
      </c>
      <c r="B61" s="46"/>
      <c r="C61" s="49"/>
      <c r="D61" s="25">
        <f t="shared" si="1"/>
        <v>0</v>
      </c>
      <c r="E61" s="30">
        <f t="shared" si="0"/>
        <v>0</v>
      </c>
      <c r="F61" s="30">
        <f t="shared" si="2"/>
        <v>-160.30000000000001</v>
      </c>
      <c r="G61" s="34"/>
      <c r="H61" s="34"/>
      <c r="I61" s="14" t="e">
        <f t="shared" si="3"/>
        <v>#DIV/0!</v>
      </c>
      <c r="J61" s="14" t="e">
        <f t="shared" si="4"/>
        <v>#DIV/0!</v>
      </c>
    </row>
    <row r="62" spans="1:10">
      <c r="A62" s="20">
        <v>10</v>
      </c>
      <c r="B62" s="46"/>
      <c r="C62" s="49"/>
      <c r="D62" s="25">
        <f t="shared" si="1"/>
        <v>0</v>
      </c>
      <c r="E62" s="30">
        <f t="shared" si="0"/>
        <v>0</v>
      </c>
      <c r="F62" s="30">
        <f t="shared" si="2"/>
        <v>-160.30000000000001</v>
      </c>
      <c r="G62" s="34"/>
      <c r="H62" s="34"/>
      <c r="I62" s="14" t="e">
        <f t="shared" si="3"/>
        <v>#DIV/0!</v>
      </c>
      <c r="J62" s="14" t="e">
        <f t="shared" si="4"/>
        <v>#DIV/0!</v>
      </c>
    </row>
    <row r="63" spans="1:10">
      <c r="A63" s="20">
        <v>11</v>
      </c>
      <c r="B63" s="46"/>
      <c r="C63" s="49"/>
      <c r="D63" s="25">
        <f t="shared" si="1"/>
        <v>0</v>
      </c>
      <c r="E63" s="30">
        <f t="shared" si="0"/>
        <v>0</v>
      </c>
      <c r="F63" s="30">
        <f t="shared" si="2"/>
        <v>-160.30000000000001</v>
      </c>
      <c r="G63" s="34"/>
      <c r="H63" s="34"/>
      <c r="I63" s="14" t="e">
        <f t="shared" si="3"/>
        <v>#DIV/0!</v>
      </c>
      <c r="J63" s="14" t="e">
        <f t="shared" si="4"/>
        <v>#DIV/0!</v>
      </c>
    </row>
    <row r="64" spans="1:10">
      <c r="A64" s="20">
        <v>12</v>
      </c>
      <c r="B64" s="46"/>
      <c r="C64" s="49"/>
      <c r="D64" s="25">
        <f t="shared" si="1"/>
        <v>0</v>
      </c>
      <c r="E64" s="30">
        <f t="shared" si="0"/>
        <v>0</v>
      </c>
      <c r="F64" s="30">
        <f t="shared" si="2"/>
        <v>-160.30000000000001</v>
      </c>
      <c r="G64" s="34"/>
      <c r="H64" s="34"/>
      <c r="I64" s="14" t="e">
        <f t="shared" si="3"/>
        <v>#DIV/0!</v>
      </c>
      <c r="J64" s="14" t="e">
        <f t="shared" si="4"/>
        <v>#DIV/0!</v>
      </c>
    </row>
    <row r="65" spans="1:10">
      <c r="A65" s="20">
        <v>13</v>
      </c>
      <c r="B65" s="46"/>
      <c r="C65" s="49"/>
      <c r="D65" s="25">
        <f t="shared" si="1"/>
        <v>0</v>
      </c>
      <c r="E65" s="30">
        <f t="shared" si="0"/>
        <v>0</v>
      </c>
      <c r="F65" s="30">
        <f t="shared" si="2"/>
        <v>-160.30000000000001</v>
      </c>
      <c r="G65" s="34"/>
      <c r="H65" s="34"/>
      <c r="I65" s="14" t="e">
        <f t="shared" si="3"/>
        <v>#DIV/0!</v>
      </c>
      <c r="J65" s="14" t="e">
        <f t="shared" si="4"/>
        <v>#DIV/0!</v>
      </c>
    </row>
    <row r="66" spans="1:10">
      <c r="A66" s="20">
        <v>14</v>
      </c>
      <c r="B66" s="46"/>
      <c r="C66" s="49"/>
      <c r="D66" s="25">
        <f t="shared" si="1"/>
        <v>0</v>
      </c>
      <c r="E66" s="30">
        <f t="shared" si="0"/>
        <v>0</v>
      </c>
      <c r="F66" s="30">
        <f t="shared" si="2"/>
        <v>-160.30000000000001</v>
      </c>
      <c r="G66" s="34"/>
      <c r="H66" s="34"/>
      <c r="I66" s="14" t="e">
        <f t="shared" si="3"/>
        <v>#DIV/0!</v>
      </c>
      <c r="J66" s="14" t="e">
        <f t="shared" si="4"/>
        <v>#DIV/0!</v>
      </c>
    </row>
    <row r="67" spans="1:10" ht="24.75" thickBot="1">
      <c r="A67" s="21">
        <v>15</v>
      </c>
      <c r="B67" s="23"/>
      <c r="C67" s="51"/>
      <c r="D67" s="27">
        <f t="shared" si="1"/>
        <v>0</v>
      </c>
      <c r="E67" s="32">
        <f t="shared" si="0"/>
        <v>0</v>
      </c>
      <c r="F67" s="32">
        <f t="shared" si="2"/>
        <v>-160.30000000000001</v>
      </c>
      <c r="G67" s="22"/>
      <c r="H67" s="22"/>
      <c r="I67" s="15" t="e">
        <f t="shared" si="3"/>
        <v>#DIV/0!</v>
      </c>
      <c r="J67" s="15" t="e">
        <f t="shared" si="4"/>
        <v>#DIV/0!</v>
      </c>
    </row>
    <row r="70" spans="1:10">
      <c r="A70" s="87"/>
      <c r="B70" s="87"/>
      <c r="C70" s="87"/>
      <c r="D70" s="87"/>
      <c r="E70" s="87"/>
      <c r="F70" s="87"/>
      <c r="G70" s="87"/>
      <c r="H70" s="87"/>
      <c r="I70" s="87"/>
      <c r="J70" s="87"/>
    </row>
    <row r="71" spans="1:10">
      <c r="A71" s="87"/>
      <c r="B71" s="87"/>
      <c r="C71" s="87"/>
      <c r="D71" s="87"/>
      <c r="E71" s="87"/>
      <c r="F71" s="87"/>
      <c r="G71" s="87"/>
      <c r="H71" s="87"/>
      <c r="I71" s="87"/>
      <c r="J71" s="87"/>
    </row>
    <row r="72" spans="1:10">
      <c r="A72" s="87"/>
      <c r="B72" s="87"/>
      <c r="C72" s="87"/>
      <c r="D72" s="87"/>
      <c r="E72" s="87"/>
      <c r="F72" s="87"/>
      <c r="G72" s="87"/>
      <c r="H72" s="87"/>
      <c r="I72" s="87"/>
      <c r="J72" s="87"/>
    </row>
    <row r="73" spans="1:10">
      <c r="A73" s="87"/>
      <c r="B73" s="87"/>
      <c r="C73" s="87"/>
      <c r="D73" s="87"/>
      <c r="E73" s="87"/>
      <c r="F73" s="87"/>
      <c r="G73" s="87"/>
      <c r="H73" s="87"/>
      <c r="I73" s="87"/>
      <c r="J73" s="87"/>
    </row>
    <row r="74" spans="1:10">
      <c r="A74" s="87"/>
      <c r="B74" s="87"/>
      <c r="C74" s="87"/>
      <c r="D74" s="87"/>
      <c r="E74" s="87"/>
      <c r="F74" s="87"/>
      <c r="G74" s="87"/>
      <c r="H74" s="87"/>
      <c r="I74" s="87"/>
      <c r="J74" s="87"/>
    </row>
    <row r="75" spans="1:10">
      <c r="A75" s="87"/>
      <c r="B75" s="87"/>
      <c r="C75" s="87"/>
      <c r="D75" s="87"/>
      <c r="E75" s="87"/>
      <c r="F75" s="87"/>
      <c r="G75" s="87"/>
      <c r="H75" s="87"/>
      <c r="I75" s="87"/>
      <c r="J75" s="87"/>
    </row>
    <row r="76" spans="1:10">
      <c r="A76" s="87"/>
      <c r="B76" s="87"/>
      <c r="C76" s="87"/>
      <c r="D76" s="87"/>
      <c r="E76" s="87"/>
      <c r="F76" s="87"/>
      <c r="G76" s="87"/>
      <c r="H76" s="87"/>
      <c r="I76" s="87"/>
      <c r="J76" s="87"/>
    </row>
    <row r="77" spans="1:10">
      <c r="A77" s="87"/>
      <c r="B77" s="87"/>
      <c r="C77" s="87"/>
      <c r="D77" s="87"/>
      <c r="E77" s="87"/>
      <c r="F77" s="87"/>
      <c r="G77" s="87"/>
      <c r="H77" s="87"/>
      <c r="I77" s="87"/>
      <c r="J77" s="87"/>
    </row>
    <row r="78" spans="1:10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0">
      <c r="A79" s="87"/>
      <c r="B79" s="87"/>
      <c r="C79" s="87"/>
      <c r="D79" s="87"/>
      <c r="E79" s="87"/>
      <c r="F79" s="87"/>
      <c r="G79" s="87"/>
      <c r="H79" s="87"/>
      <c r="I79" s="87"/>
      <c r="J79" s="87"/>
    </row>
    <row r="80" spans="1:10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81" spans="1:10">
      <c r="A81" s="87"/>
      <c r="B81" s="87"/>
      <c r="C81" s="87"/>
      <c r="D81" s="87"/>
      <c r="E81" s="87"/>
      <c r="F81" s="87"/>
      <c r="G81" s="87"/>
      <c r="H81" s="87"/>
      <c r="I81" s="87"/>
      <c r="J81" s="87"/>
    </row>
    <row r="82" spans="1:10">
      <c r="A82" s="74">
        <v>3</v>
      </c>
      <c r="B82" s="2" t="s">
        <v>46</v>
      </c>
    </row>
    <row r="83" spans="1:10" ht="11.25" customHeight="1" thickBot="1"/>
    <row r="84" spans="1:10" ht="19.7" customHeight="1">
      <c r="A84" s="88" t="s">
        <v>45</v>
      </c>
      <c r="B84" s="35" t="s">
        <v>13</v>
      </c>
      <c r="C84" s="35" t="s">
        <v>13</v>
      </c>
      <c r="D84" s="88" t="s">
        <v>66</v>
      </c>
      <c r="E84" s="88" t="s">
        <v>90</v>
      </c>
      <c r="F84" s="35" t="s">
        <v>14</v>
      </c>
      <c r="G84" s="88" t="s">
        <v>67</v>
      </c>
      <c r="H84" s="88" t="s">
        <v>68</v>
      </c>
      <c r="I84" s="88" t="s">
        <v>50</v>
      </c>
      <c r="J84" s="88"/>
    </row>
    <row r="85" spans="1:10" ht="19.7" customHeight="1">
      <c r="A85" s="89"/>
      <c r="B85" s="39" t="s">
        <v>15</v>
      </c>
      <c r="C85" s="39" t="s">
        <v>64</v>
      </c>
      <c r="D85" s="89"/>
      <c r="E85" s="89"/>
      <c r="F85" s="39" t="s">
        <v>18</v>
      </c>
      <c r="G85" s="89"/>
      <c r="H85" s="89"/>
      <c r="I85" s="89"/>
      <c r="J85" s="89"/>
    </row>
    <row r="86" spans="1:10" ht="19.7" customHeight="1" thickBot="1">
      <c r="A86" s="90"/>
      <c r="B86" s="66" t="s">
        <v>22</v>
      </c>
      <c r="C86" s="38" t="s">
        <v>22</v>
      </c>
      <c r="D86" s="90"/>
      <c r="E86" s="90"/>
      <c r="F86" s="9" t="s">
        <v>23</v>
      </c>
      <c r="G86" s="90"/>
      <c r="H86" s="90"/>
      <c r="I86" s="91" t="s">
        <v>44</v>
      </c>
      <c r="J86" s="91"/>
    </row>
    <row r="87" spans="1:10" ht="21.2" customHeight="1">
      <c r="A87" s="52"/>
      <c r="B87" s="55">
        <v>162.77000000000001</v>
      </c>
      <c r="C87" s="48">
        <v>162.62200000000001</v>
      </c>
      <c r="D87" s="17">
        <f>C87-$H$21</f>
        <v>2.3220000000000027</v>
      </c>
      <c r="E87" s="17">
        <f>B87-C87</f>
        <v>0.14799999999999613</v>
      </c>
      <c r="F87" s="45">
        <v>1.2</v>
      </c>
      <c r="G87" s="40">
        <f>D87/F87</f>
        <v>1.9350000000000023</v>
      </c>
      <c r="H87" s="40">
        <f>(1.0484*G87)^(-1.197)</f>
        <v>0.42881705116097307</v>
      </c>
      <c r="I87" s="86">
        <f>H87*($H$16*$H$17)*D87*(2*9.81*E87)^0.5</f>
        <v>10.18042411434481</v>
      </c>
      <c r="J87" s="86"/>
    </row>
    <row r="88" spans="1:10" ht="21.2" customHeight="1">
      <c r="A88" s="53"/>
      <c r="B88" s="56">
        <v>163.11099999999999</v>
      </c>
      <c r="C88" s="49">
        <v>162.77199999999999</v>
      </c>
      <c r="D88" s="18">
        <f t="shared" ref="D88:D101" si="5">C88-$H$21</f>
        <v>2.47199999999998</v>
      </c>
      <c r="E88" s="18">
        <f t="shared" ref="E88:E101" si="6">B88-C88</f>
        <v>0.33899999999999864</v>
      </c>
      <c r="F88" s="46">
        <v>1</v>
      </c>
      <c r="G88" s="41">
        <f t="shared" ref="G88:G101" si="7">D88/F88</f>
        <v>2.47199999999998</v>
      </c>
      <c r="H88" s="41">
        <f t="shared" ref="H88:H101" si="8">(1.0484*G88)^(-1.197)</f>
        <v>0.31985279639908071</v>
      </c>
      <c r="I88" s="84">
        <f t="shared" ref="I88:I101" si="9">H88*($H$16*$H$17)*D88*(2*9.81*E88)^0.5</f>
        <v>12.234866063181737</v>
      </c>
      <c r="J88" s="84"/>
    </row>
    <row r="89" spans="1:10" ht="21.2" customHeight="1">
      <c r="A89" s="53"/>
      <c r="B89" s="56">
        <v>163.13</v>
      </c>
      <c r="C89" s="49">
        <v>162.62200000000001</v>
      </c>
      <c r="D89" s="18">
        <f t="shared" si="5"/>
        <v>2.3220000000000027</v>
      </c>
      <c r="E89" s="18">
        <f t="shared" si="6"/>
        <v>0.50799999999998136</v>
      </c>
      <c r="F89" s="46">
        <v>0.9</v>
      </c>
      <c r="G89" s="41">
        <f t="shared" si="7"/>
        <v>2.5800000000000032</v>
      </c>
      <c r="H89" s="41">
        <f t="shared" si="8"/>
        <v>0.30389277734097281</v>
      </c>
      <c r="I89" s="84">
        <f t="shared" si="9"/>
        <v>13.366423025558323</v>
      </c>
      <c r="J89" s="84"/>
    </row>
    <row r="90" spans="1:10" ht="21.2" customHeight="1">
      <c r="A90" s="53"/>
      <c r="B90" s="56">
        <v>163.13999999999999</v>
      </c>
      <c r="C90" s="49">
        <v>162.52199999999999</v>
      </c>
      <c r="D90" s="18">
        <f t="shared" si="5"/>
        <v>2.22199999999998</v>
      </c>
      <c r="E90" s="18">
        <f t="shared" si="6"/>
        <v>0.617999999999995</v>
      </c>
      <c r="F90" s="46">
        <v>0.8</v>
      </c>
      <c r="G90" s="41">
        <f t="shared" si="7"/>
        <v>2.777499999999975</v>
      </c>
      <c r="H90" s="41">
        <f t="shared" si="8"/>
        <v>0.27821160863775557</v>
      </c>
      <c r="I90" s="84">
        <f t="shared" si="9"/>
        <v>12.915591230081226</v>
      </c>
      <c r="J90" s="84"/>
    </row>
    <row r="91" spans="1:10" ht="21.2" customHeight="1">
      <c r="A91" s="53"/>
      <c r="B91" s="56">
        <v>162.84</v>
      </c>
      <c r="C91" s="49">
        <v>162.25200000000001</v>
      </c>
      <c r="D91" s="18">
        <f t="shared" si="5"/>
        <v>1.9519999999999982</v>
      </c>
      <c r="E91" s="18">
        <f t="shared" si="6"/>
        <v>0.58799999999999386</v>
      </c>
      <c r="F91" s="46">
        <v>0.7</v>
      </c>
      <c r="G91" s="41">
        <f t="shared" si="7"/>
        <v>2.788571428571426</v>
      </c>
      <c r="H91" s="41">
        <f t="shared" si="8"/>
        <v>0.27688994411669993</v>
      </c>
      <c r="I91" s="84">
        <f t="shared" si="9"/>
        <v>11.014794826481712</v>
      </c>
      <c r="J91" s="84"/>
    </row>
    <row r="92" spans="1:10" ht="21.2" customHeight="1">
      <c r="A92" s="53"/>
      <c r="B92" s="56">
        <v>162.91999999999999</v>
      </c>
      <c r="C92" s="49">
        <v>162.28200000000001</v>
      </c>
      <c r="D92" s="18">
        <f t="shared" si="5"/>
        <v>1.9819999999999993</v>
      </c>
      <c r="E92" s="18">
        <f t="shared" si="6"/>
        <v>0.63799999999997681</v>
      </c>
      <c r="F92" s="46">
        <v>0.6</v>
      </c>
      <c r="G92" s="41">
        <f t="shared" si="7"/>
        <v>3.3033333333333323</v>
      </c>
      <c r="H92" s="41">
        <f t="shared" si="8"/>
        <v>0.22607010904302577</v>
      </c>
      <c r="I92" s="84">
        <f t="shared" si="9"/>
        <v>9.5116943290357057</v>
      </c>
      <c r="J92" s="84"/>
    </row>
    <row r="93" spans="1:10" ht="21.2" customHeight="1">
      <c r="A93" s="53"/>
      <c r="B93" s="56">
        <v>162.91999999999999</v>
      </c>
      <c r="C93" s="49">
        <v>161.77199999999999</v>
      </c>
      <c r="D93" s="18">
        <f t="shared" si="5"/>
        <v>1.47199999999998</v>
      </c>
      <c r="E93" s="18">
        <f t="shared" si="6"/>
        <v>1.1479999999999961</v>
      </c>
      <c r="F93" s="46">
        <v>0.3</v>
      </c>
      <c r="G93" s="41">
        <f t="shared" si="7"/>
        <v>4.9066666666666006</v>
      </c>
      <c r="H93" s="41">
        <f t="shared" si="8"/>
        <v>0.14078541314205817</v>
      </c>
      <c r="I93" s="84">
        <f t="shared" si="9"/>
        <v>5.901156951035083</v>
      </c>
      <c r="J93" s="84"/>
    </row>
    <row r="94" spans="1:10" ht="21.2" customHeight="1">
      <c r="A94" s="53"/>
      <c r="B94" s="56">
        <v>162.9</v>
      </c>
      <c r="C94" s="49">
        <v>161.40199999999999</v>
      </c>
      <c r="D94" s="18">
        <f t="shared" si="5"/>
        <v>1.1019999999999754</v>
      </c>
      <c r="E94" s="18">
        <f t="shared" si="6"/>
        <v>1.4980000000000189</v>
      </c>
      <c r="F94" s="46">
        <v>0.15</v>
      </c>
      <c r="G94" s="41">
        <f t="shared" si="7"/>
        <v>7.3466666666665033</v>
      </c>
      <c r="H94" s="41">
        <f t="shared" si="8"/>
        <v>8.683984402993028E-2</v>
      </c>
      <c r="I94" s="84">
        <f t="shared" si="9"/>
        <v>3.1128435074442624</v>
      </c>
      <c r="J94" s="84"/>
    </row>
    <row r="95" spans="1:10" ht="21.2" customHeight="1">
      <c r="A95" s="53"/>
      <c r="B95" s="53"/>
      <c r="C95" s="49"/>
      <c r="D95" s="18">
        <f t="shared" si="5"/>
        <v>-160.30000000000001</v>
      </c>
      <c r="E95" s="18">
        <f t="shared" si="6"/>
        <v>0</v>
      </c>
      <c r="F95" s="46"/>
      <c r="G95" s="41" t="e">
        <f t="shared" si="7"/>
        <v>#DIV/0!</v>
      </c>
      <c r="H95" s="41" t="e">
        <f t="shared" si="8"/>
        <v>#DIV/0!</v>
      </c>
      <c r="I95" s="84" t="e">
        <f t="shared" si="9"/>
        <v>#DIV/0!</v>
      </c>
      <c r="J95" s="84"/>
    </row>
    <row r="96" spans="1:10" ht="21.2" customHeight="1">
      <c r="A96" s="53"/>
      <c r="B96" s="53"/>
      <c r="C96" s="49"/>
      <c r="D96" s="18">
        <f t="shared" si="5"/>
        <v>-160.30000000000001</v>
      </c>
      <c r="E96" s="18">
        <f t="shared" si="6"/>
        <v>0</v>
      </c>
      <c r="F96" s="46"/>
      <c r="G96" s="41" t="e">
        <f t="shared" si="7"/>
        <v>#DIV/0!</v>
      </c>
      <c r="H96" s="41" t="e">
        <f t="shared" si="8"/>
        <v>#DIV/0!</v>
      </c>
      <c r="I96" s="84" t="e">
        <f t="shared" si="9"/>
        <v>#DIV/0!</v>
      </c>
      <c r="J96" s="84"/>
    </row>
    <row r="97" spans="1:10" ht="21.2" customHeight="1">
      <c r="A97" s="53"/>
      <c r="B97" s="53"/>
      <c r="C97" s="49"/>
      <c r="D97" s="18">
        <f t="shared" si="5"/>
        <v>-160.30000000000001</v>
      </c>
      <c r="E97" s="18">
        <f t="shared" si="6"/>
        <v>0</v>
      </c>
      <c r="F97" s="46"/>
      <c r="G97" s="41" t="e">
        <f t="shared" si="7"/>
        <v>#DIV/0!</v>
      </c>
      <c r="H97" s="41" t="e">
        <f t="shared" si="8"/>
        <v>#DIV/0!</v>
      </c>
      <c r="I97" s="84" t="e">
        <f t="shared" si="9"/>
        <v>#DIV/0!</v>
      </c>
      <c r="J97" s="84"/>
    </row>
    <row r="98" spans="1:10" ht="21.2" customHeight="1">
      <c r="A98" s="53"/>
      <c r="B98" s="53"/>
      <c r="C98" s="49"/>
      <c r="D98" s="18">
        <f t="shared" si="5"/>
        <v>-160.30000000000001</v>
      </c>
      <c r="E98" s="18">
        <f t="shared" si="6"/>
        <v>0</v>
      </c>
      <c r="F98" s="11"/>
      <c r="G98" s="41" t="e">
        <f t="shared" si="7"/>
        <v>#DIV/0!</v>
      </c>
      <c r="H98" s="41" t="e">
        <f t="shared" si="8"/>
        <v>#DIV/0!</v>
      </c>
      <c r="I98" s="84" t="e">
        <f t="shared" si="9"/>
        <v>#DIV/0!</v>
      </c>
      <c r="J98" s="84"/>
    </row>
    <row r="99" spans="1:10" ht="21.2" customHeight="1">
      <c r="A99" s="53"/>
      <c r="B99" s="53"/>
      <c r="C99" s="49"/>
      <c r="D99" s="18">
        <f t="shared" si="5"/>
        <v>-160.30000000000001</v>
      </c>
      <c r="E99" s="18">
        <f t="shared" si="6"/>
        <v>0</v>
      </c>
      <c r="F99" s="46"/>
      <c r="G99" s="41" t="e">
        <f t="shared" si="7"/>
        <v>#DIV/0!</v>
      </c>
      <c r="H99" s="41" t="e">
        <f t="shared" si="8"/>
        <v>#DIV/0!</v>
      </c>
      <c r="I99" s="84" t="e">
        <f t="shared" si="9"/>
        <v>#DIV/0!</v>
      </c>
      <c r="J99" s="84"/>
    </row>
    <row r="100" spans="1:10" ht="21.2" customHeight="1">
      <c r="A100" s="53"/>
      <c r="B100" s="53"/>
      <c r="C100" s="50"/>
      <c r="D100" s="18">
        <f t="shared" si="5"/>
        <v>-160.30000000000001</v>
      </c>
      <c r="E100" s="18">
        <f t="shared" si="6"/>
        <v>0</v>
      </c>
      <c r="F100" s="11"/>
      <c r="G100" s="41" t="e">
        <f t="shared" si="7"/>
        <v>#DIV/0!</v>
      </c>
      <c r="H100" s="41" t="e">
        <f t="shared" si="8"/>
        <v>#DIV/0!</v>
      </c>
      <c r="I100" s="84" t="e">
        <f t="shared" si="9"/>
        <v>#DIV/0!</v>
      </c>
      <c r="J100" s="84"/>
    </row>
    <row r="101" spans="1:10" ht="21.2" customHeight="1" thickBot="1">
      <c r="A101" s="54"/>
      <c r="B101" s="54"/>
      <c r="C101" s="51"/>
      <c r="D101" s="19">
        <f t="shared" si="5"/>
        <v>-160.30000000000001</v>
      </c>
      <c r="E101" s="19">
        <f t="shared" si="6"/>
        <v>0</v>
      </c>
      <c r="F101" s="47"/>
      <c r="G101" s="42" t="e">
        <f t="shared" si="7"/>
        <v>#DIV/0!</v>
      </c>
      <c r="H101" s="42" t="e">
        <f t="shared" si="8"/>
        <v>#DIV/0!</v>
      </c>
      <c r="I101" s="85" t="e">
        <f t="shared" si="9"/>
        <v>#DIV/0!</v>
      </c>
      <c r="J101" s="85"/>
    </row>
    <row r="102" spans="1:10" ht="21.2" customHeight="1">
      <c r="A102" s="16" t="s">
        <v>52</v>
      </c>
    </row>
    <row r="103" spans="1:10" ht="21.2" customHeight="1">
      <c r="B103" s="16" t="s">
        <v>49</v>
      </c>
    </row>
  </sheetData>
  <mergeCells count="33">
    <mergeCell ref="I101:J101"/>
    <mergeCell ref="A84:A86"/>
    <mergeCell ref="I93:J93"/>
    <mergeCell ref="I94:J94"/>
    <mergeCell ref="I95:J95"/>
    <mergeCell ref="I96:J96"/>
    <mergeCell ref="I97:J97"/>
    <mergeCell ref="I98:J98"/>
    <mergeCell ref="I91:J91"/>
    <mergeCell ref="I92:J92"/>
    <mergeCell ref="I99:J99"/>
    <mergeCell ref="I100:J100"/>
    <mergeCell ref="I87:J87"/>
    <mergeCell ref="I88:J88"/>
    <mergeCell ref="I89:J89"/>
    <mergeCell ref="I90:J90"/>
    <mergeCell ref="A70:J81"/>
    <mergeCell ref="D84:D86"/>
    <mergeCell ref="E84:E86"/>
    <mergeCell ref="G84:G86"/>
    <mergeCell ref="H84:H86"/>
    <mergeCell ref="I84:J85"/>
    <mergeCell ref="I86:J86"/>
    <mergeCell ref="D50:D51"/>
    <mergeCell ref="F50:F51"/>
    <mergeCell ref="H50:H51"/>
    <mergeCell ref="B1:J1"/>
    <mergeCell ref="B2:J2"/>
    <mergeCell ref="B3:J3"/>
    <mergeCell ref="A26:J35"/>
    <mergeCell ref="I50:I51"/>
    <mergeCell ref="J50:J51"/>
    <mergeCell ref="A50:A51"/>
  </mergeCells>
  <phoneticPr fontId="19" type="noConversion"/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8193" r:id="rId4"/>
    <oleObject progId="Equation.3" shapeId="8196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J72"/>
  <sheetViews>
    <sheetView view="pageLayout" topLeftCell="A44" workbookViewId="0">
      <selection activeCell="H52" sqref="H52:H53"/>
    </sheetView>
  </sheetViews>
  <sheetFormatPr defaultRowHeight="24"/>
  <cols>
    <col min="1" max="1" width="3.75" style="1" customWidth="1"/>
    <col min="2" max="2" width="9.5" style="1" customWidth="1"/>
    <col min="3" max="3" width="8.875" style="1" customWidth="1"/>
    <col min="4" max="4" width="9" style="1"/>
    <col min="5" max="6" width="10.375" style="1" customWidth="1"/>
    <col min="7" max="8" width="7.375" style="1" customWidth="1"/>
    <col min="9" max="9" width="9.875" style="1" customWidth="1"/>
    <col min="10" max="10" width="8" style="1" customWidth="1"/>
    <col min="11" max="16384" width="9" style="1"/>
  </cols>
  <sheetData>
    <row r="1" spans="1:10" ht="30.75">
      <c r="B1" s="93" t="s">
        <v>0</v>
      </c>
      <c r="C1" s="93"/>
      <c r="D1" s="93"/>
      <c r="E1" s="93"/>
      <c r="F1" s="93"/>
      <c r="G1" s="93"/>
      <c r="H1" s="93"/>
      <c r="I1" s="93"/>
      <c r="J1" s="93"/>
    </row>
    <row r="2" spans="1:10" ht="22.5" customHeight="1">
      <c r="B2" s="94" t="s">
        <v>51</v>
      </c>
      <c r="C2" s="94"/>
      <c r="D2" s="94"/>
      <c r="E2" s="94"/>
      <c r="F2" s="94"/>
      <c r="G2" s="94"/>
      <c r="H2" s="94"/>
      <c r="I2" s="94"/>
      <c r="J2" s="94"/>
    </row>
    <row r="3" spans="1:10" ht="21" customHeight="1">
      <c r="B3" s="95" t="s">
        <v>1</v>
      </c>
      <c r="C3" s="95"/>
      <c r="D3" s="95"/>
      <c r="E3" s="95"/>
      <c r="F3" s="95"/>
      <c r="G3" s="95"/>
      <c r="H3" s="95"/>
      <c r="I3" s="95"/>
      <c r="J3" s="95"/>
    </row>
    <row r="4" spans="1:10" ht="10.5" customHeight="1"/>
    <row r="5" spans="1:10">
      <c r="A5" s="74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F7" s="2" t="s">
        <v>5</v>
      </c>
    </row>
    <row r="8" spans="1:10" ht="21.2" customHeight="1">
      <c r="B8" s="2" t="s">
        <v>6</v>
      </c>
      <c r="F8" s="2"/>
    </row>
    <row r="9" spans="1:10" ht="21.2" customHeight="1">
      <c r="B9" s="2" t="s">
        <v>7</v>
      </c>
      <c r="F9" s="2" t="s">
        <v>8</v>
      </c>
    </row>
    <row r="10" spans="1:10" ht="21.2" customHeight="1">
      <c r="B10" s="2" t="s">
        <v>9</v>
      </c>
      <c r="F10" s="2" t="s">
        <v>10</v>
      </c>
    </row>
    <row r="11" spans="1:10" ht="21.2" customHeight="1">
      <c r="B11" s="2" t="s">
        <v>82</v>
      </c>
    </row>
    <row r="12" spans="1:10" ht="21.2" customHeight="1">
      <c r="B12" s="2" t="s">
        <v>53</v>
      </c>
      <c r="D12" s="1" t="s">
        <v>54</v>
      </c>
      <c r="F12" s="1" t="s">
        <v>55</v>
      </c>
    </row>
    <row r="13" spans="1:10" ht="14.1" customHeight="1"/>
    <row r="14" spans="1:10" ht="21.2" customHeight="1">
      <c r="B14" s="2" t="s">
        <v>11</v>
      </c>
    </row>
    <row r="15" spans="1:10" ht="21.2" customHeight="1">
      <c r="B15" s="2" t="s">
        <v>24</v>
      </c>
    </row>
    <row r="16" spans="1:10" ht="21.2" customHeight="1">
      <c r="B16" s="2" t="s">
        <v>83</v>
      </c>
      <c r="F16" s="96" t="s">
        <v>26</v>
      </c>
      <c r="H16" s="99">
        <v>2</v>
      </c>
      <c r="I16" s="96" t="s">
        <v>25</v>
      </c>
    </row>
    <row r="17" spans="1:10" ht="21.2" customHeight="1">
      <c r="B17" s="2" t="s">
        <v>84</v>
      </c>
      <c r="F17" s="96"/>
      <c r="H17" s="100"/>
      <c r="I17" s="96"/>
    </row>
    <row r="18" spans="1:10" ht="21.2" customHeight="1">
      <c r="B18" s="2"/>
      <c r="D18" s="1" t="s">
        <v>28</v>
      </c>
      <c r="E18" s="5" t="s">
        <v>38</v>
      </c>
      <c r="F18" s="8"/>
      <c r="H18" s="11">
        <v>3</v>
      </c>
      <c r="I18" s="1" t="s">
        <v>27</v>
      </c>
    </row>
    <row r="19" spans="1:10" ht="21.2" customHeight="1">
      <c r="B19" s="2"/>
      <c r="E19" s="7" t="s">
        <v>39</v>
      </c>
      <c r="F19" s="6"/>
      <c r="H19" s="46">
        <v>2</v>
      </c>
      <c r="I19" s="1" t="s">
        <v>27</v>
      </c>
    </row>
    <row r="20" spans="1:10" ht="21.2" customHeight="1">
      <c r="B20" s="2" t="s">
        <v>29</v>
      </c>
      <c r="H20" s="11"/>
      <c r="I20" s="1" t="s">
        <v>31</v>
      </c>
    </row>
    <row r="21" spans="1:10" ht="21.2" customHeight="1">
      <c r="B21" s="2" t="s">
        <v>30</v>
      </c>
      <c r="H21" s="11"/>
      <c r="I21" s="1" t="s">
        <v>31</v>
      </c>
    </row>
    <row r="22" spans="1:10" ht="21.2" customHeight="1">
      <c r="B22" s="73" t="s">
        <v>12</v>
      </c>
      <c r="H22" s="11">
        <v>160.30000000000001</v>
      </c>
      <c r="I22" s="1" t="s">
        <v>31</v>
      </c>
    </row>
    <row r="23" spans="1:10" ht="21.2" customHeight="1">
      <c r="B23" s="2" t="s">
        <v>32</v>
      </c>
      <c r="H23" s="3"/>
      <c r="I23" s="1" t="s">
        <v>33</v>
      </c>
    </row>
    <row r="24" spans="1:10" ht="21.2" customHeight="1">
      <c r="B24" s="2" t="s">
        <v>56</v>
      </c>
      <c r="H24" s="11"/>
      <c r="I24" s="1" t="s">
        <v>27</v>
      </c>
    </row>
    <row r="25" spans="1:10" ht="14.1" customHeight="1">
      <c r="D25" s="4"/>
    </row>
    <row r="26" spans="1:10" ht="21.2" customHeight="1">
      <c r="A26" s="2"/>
      <c r="B26" s="2" t="s">
        <v>34</v>
      </c>
      <c r="C26" s="2"/>
      <c r="D26" s="2"/>
      <c r="E26" s="2"/>
      <c r="F26" s="2"/>
      <c r="G26" s="2"/>
      <c r="H26" s="2"/>
      <c r="I26" s="2"/>
      <c r="J26" s="2"/>
    </row>
    <row r="27" spans="1:10" ht="21.2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 ht="21.2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29" spans="1:10" ht="21.2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</row>
    <row r="30" spans="1:10" ht="21.2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</row>
    <row r="31" spans="1:10" ht="21.2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</row>
    <row r="32" spans="1:10" ht="21.2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</row>
    <row r="33" spans="1:10" ht="21.2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</row>
    <row r="34" spans="1:10" ht="21.2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</row>
    <row r="35" spans="1:10" ht="21.2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</row>
    <row r="36" spans="1:10" ht="21.2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</row>
    <row r="37" spans="1:10">
      <c r="A37" s="74">
        <v>2</v>
      </c>
      <c r="B37" s="2" t="s">
        <v>35</v>
      </c>
    </row>
    <row r="38" spans="1:10" ht="24.75">
      <c r="B38" s="1" t="s">
        <v>58</v>
      </c>
      <c r="F38" s="97" t="s">
        <v>94</v>
      </c>
      <c r="G38" s="97"/>
      <c r="H38" s="97"/>
      <c r="I38" s="97"/>
      <c r="J38" s="97"/>
    </row>
    <row r="39" spans="1:10" ht="24.75">
      <c r="B39" s="1" t="s">
        <v>60</v>
      </c>
      <c r="F39" s="97"/>
      <c r="G39" s="97"/>
      <c r="H39" s="97"/>
      <c r="I39" s="97"/>
      <c r="J39" s="97"/>
    </row>
    <row r="40" spans="1:10">
      <c r="B40" s="1" t="s">
        <v>36</v>
      </c>
      <c r="G40"/>
      <c r="H40"/>
    </row>
    <row r="41" spans="1:10" ht="22.5" customHeight="1"/>
    <row r="42" spans="1:10" ht="22.5" customHeight="1"/>
    <row r="43" spans="1:10" ht="21.2" customHeight="1">
      <c r="B43" s="1" t="s">
        <v>37</v>
      </c>
      <c r="C43" s="1" t="s">
        <v>43</v>
      </c>
    </row>
    <row r="44" spans="1:10" ht="21.2" customHeight="1">
      <c r="C44" s="1" t="s">
        <v>41</v>
      </c>
    </row>
    <row r="45" spans="1:10" ht="21.2" customHeight="1">
      <c r="C45" s="1" t="s">
        <v>40</v>
      </c>
    </row>
    <row r="46" spans="1:10" ht="21.2" customHeight="1">
      <c r="C46" s="1" t="s">
        <v>86</v>
      </c>
    </row>
    <row r="47" spans="1:10" ht="21.2" customHeight="1">
      <c r="C47" s="1" t="s">
        <v>93</v>
      </c>
    </row>
    <row r="48" spans="1:10" ht="21.2" customHeight="1">
      <c r="C48" s="1" t="s">
        <v>95</v>
      </c>
    </row>
    <row r="49" spans="1:10" ht="21.2" customHeight="1">
      <c r="C49" s="1" t="s">
        <v>87</v>
      </c>
    </row>
    <row r="50" spans="1:10" ht="21.2" customHeight="1">
      <c r="C50" s="1" t="s">
        <v>42</v>
      </c>
    </row>
    <row r="51" spans="1:10" ht="11.25" customHeight="1" thickBot="1"/>
    <row r="52" spans="1:10" ht="19.7" customHeight="1">
      <c r="A52" s="88" t="s">
        <v>45</v>
      </c>
      <c r="B52" s="35" t="s">
        <v>13</v>
      </c>
      <c r="C52" s="88" t="s">
        <v>19</v>
      </c>
      <c r="D52" s="88" t="s">
        <v>90</v>
      </c>
      <c r="E52" s="88" t="s">
        <v>69</v>
      </c>
      <c r="F52" s="88" t="s">
        <v>70</v>
      </c>
      <c r="G52" s="88" t="s">
        <v>73</v>
      </c>
      <c r="H52" s="88" t="s">
        <v>74</v>
      </c>
      <c r="I52" s="35" t="s">
        <v>13</v>
      </c>
      <c r="J52" s="88" t="s">
        <v>65</v>
      </c>
    </row>
    <row r="53" spans="1:10" ht="19.7" customHeight="1">
      <c r="A53" s="89"/>
      <c r="B53" s="39" t="s">
        <v>15</v>
      </c>
      <c r="C53" s="92"/>
      <c r="D53" s="89"/>
      <c r="E53" s="89"/>
      <c r="F53" s="89"/>
      <c r="G53" s="89"/>
      <c r="H53" s="89"/>
      <c r="I53" s="39" t="s">
        <v>64</v>
      </c>
      <c r="J53" s="89"/>
    </row>
    <row r="54" spans="1:10" ht="19.7" customHeight="1" thickBot="1">
      <c r="A54" s="37"/>
      <c r="B54" s="9" t="s">
        <v>22</v>
      </c>
      <c r="C54" s="9" t="s">
        <v>44</v>
      </c>
      <c r="D54" s="37"/>
      <c r="E54" s="38" t="s">
        <v>71</v>
      </c>
      <c r="F54" s="38" t="s">
        <v>71</v>
      </c>
      <c r="G54" s="38" t="s">
        <v>72</v>
      </c>
      <c r="H54" s="38" t="s">
        <v>72</v>
      </c>
      <c r="I54" s="9" t="s">
        <v>22</v>
      </c>
      <c r="J54" s="37"/>
    </row>
    <row r="55" spans="1:10" ht="20.25" customHeight="1">
      <c r="A55" s="10">
        <v>1</v>
      </c>
      <c r="B55" s="45">
        <v>190.21</v>
      </c>
      <c r="C55" s="48">
        <v>4.84</v>
      </c>
      <c r="D55" s="24">
        <f>B55-I55</f>
        <v>5.0000000000011369E-2</v>
      </c>
      <c r="E55" s="61">
        <v>22.736999999999998</v>
      </c>
      <c r="F55" s="61">
        <v>22.736999999999998</v>
      </c>
      <c r="G55" s="24">
        <f>C55/E55</f>
        <v>0.21286889211417515</v>
      </c>
      <c r="H55" s="13">
        <f>G55^2</f>
        <v>4.5313165229916338E-2</v>
      </c>
      <c r="I55" s="61">
        <v>190.16</v>
      </c>
      <c r="J55" s="13">
        <f>C55/F55*(2*9.81*(D55+((G55)^2/2*9.81)))^0.5</f>
        <v>0.4919879650318611</v>
      </c>
    </row>
    <row r="56" spans="1:10" ht="20.25" customHeight="1">
      <c r="A56" s="20">
        <v>2</v>
      </c>
      <c r="B56" s="46">
        <v>190.17</v>
      </c>
      <c r="C56" s="49">
        <v>4.9889999999999999</v>
      </c>
      <c r="D56" s="25">
        <f t="shared" ref="D56:D69" si="0">B56-I56</f>
        <v>4.9999999999982947E-2</v>
      </c>
      <c r="E56" s="64">
        <v>23.324999999999999</v>
      </c>
      <c r="F56" s="64">
        <v>23.324999999999999</v>
      </c>
      <c r="G56" s="25">
        <f t="shared" ref="G56:G69" si="1">C56/E56</f>
        <v>0.21389067524115757</v>
      </c>
      <c r="H56" s="14">
        <f t="shared" ref="H56:H69" si="2">G56^2</f>
        <v>4.5749220955118332E-2</v>
      </c>
      <c r="I56" s="62">
        <v>190.12</v>
      </c>
      <c r="J56" s="14">
        <f t="shared" ref="J56:J69" si="3">C56/F56*(2*9.81*(D56+((G56)^2/2*9.81)))^0.5</f>
        <v>0.49628751536941623</v>
      </c>
    </row>
    <row r="57" spans="1:10" ht="20.25" customHeight="1">
      <c r="A57" s="20">
        <v>3</v>
      </c>
      <c r="B57" s="46">
        <v>190.45</v>
      </c>
      <c r="C57" s="49">
        <v>8.8569999999999993</v>
      </c>
      <c r="D57" s="25">
        <f t="shared" si="0"/>
        <v>4.9999999999982947E-2</v>
      </c>
      <c r="E57" s="62">
        <v>27.645</v>
      </c>
      <c r="F57" s="62">
        <v>27.645</v>
      </c>
      <c r="G57" s="25">
        <f t="shared" si="1"/>
        <v>0.3203834328088262</v>
      </c>
      <c r="H57" s="14">
        <f t="shared" si="2"/>
        <v>0.10264554401836765</v>
      </c>
      <c r="I57" s="62">
        <v>190.4</v>
      </c>
      <c r="J57" s="14">
        <f t="shared" si="3"/>
        <v>1.0557694793689221</v>
      </c>
    </row>
    <row r="58" spans="1:10" ht="20.25" customHeight="1">
      <c r="A58" s="20">
        <v>4</v>
      </c>
      <c r="B58" s="46">
        <v>192.42</v>
      </c>
      <c r="C58" s="49">
        <v>30.052</v>
      </c>
      <c r="D58" s="25">
        <f t="shared" si="0"/>
        <v>3.0000000000001137E-2</v>
      </c>
      <c r="E58" s="65">
        <v>95.444999999999993</v>
      </c>
      <c r="F58" s="65">
        <v>95.444999999999993</v>
      </c>
      <c r="G58" s="25">
        <f t="shared" si="1"/>
        <v>0.31486196238671488</v>
      </c>
      <c r="H58" s="14">
        <f t="shared" si="2"/>
        <v>9.9138055358013052E-2</v>
      </c>
      <c r="I58" s="62">
        <v>192.39</v>
      </c>
      <c r="J58" s="14">
        <f t="shared" si="3"/>
        <v>1.0020953645756789</v>
      </c>
    </row>
    <row r="59" spans="1:10" ht="20.25" customHeight="1">
      <c r="A59" s="20">
        <v>5</v>
      </c>
      <c r="B59" s="46">
        <v>189.68</v>
      </c>
      <c r="C59" s="49">
        <v>21.166</v>
      </c>
      <c r="D59" s="25">
        <f t="shared" si="0"/>
        <v>3.0000000000001137E-2</v>
      </c>
      <c r="E59" s="62">
        <v>60.811</v>
      </c>
      <c r="F59" s="62">
        <v>60.811</v>
      </c>
      <c r="G59" s="25">
        <f t="shared" si="1"/>
        <v>0.34806202825146765</v>
      </c>
      <c r="H59" s="14">
        <f t="shared" si="2"/>
        <v>0.12114717551052546</v>
      </c>
      <c r="I59" s="62">
        <v>189.65</v>
      </c>
      <c r="J59" s="14">
        <f t="shared" si="3"/>
        <v>1.2180844152397943</v>
      </c>
    </row>
    <row r="60" spans="1:10" ht="20.25" customHeight="1">
      <c r="A60" s="3">
        <v>6</v>
      </c>
      <c r="B60" s="11">
        <v>196.8</v>
      </c>
      <c r="C60" s="50">
        <v>32.247999999999998</v>
      </c>
      <c r="D60" s="25">
        <f t="shared" si="0"/>
        <v>4.3600000000000136</v>
      </c>
      <c r="E60" s="65">
        <v>103.586</v>
      </c>
      <c r="F60" s="65">
        <v>103.586</v>
      </c>
      <c r="G60" s="25">
        <f t="shared" si="1"/>
        <v>0.31131620103102736</v>
      </c>
      <c r="H60" s="14">
        <f t="shared" si="2"/>
        <v>9.6917777024391041E-2</v>
      </c>
      <c r="I60" s="62">
        <v>192.44</v>
      </c>
      <c r="J60" s="14">
        <f t="shared" si="3"/>
        <v>3.0322611715152132</v>
      </c>
    </row>
    <row r="61" spans="1:10" ht="20.25" customHeight="1">
      <c r="A61" s="20">
        <v>7</v>
      </c>
      <c r="B61" s="46"/>
      <c r="C61" s="49"/>
      <c r="D61" s="25">
        <f t="shared" si="0"/>
        <v>0</v>
      </c>
      <c r="E61" s="57"/>
      <c r="F61" s="49"/>
      <c r="G61" s="25" t="e">
        <f t="shared" si="1"/>
        <v>#DIV/0!</v>
      </c>
      <c r="H61" s="14" t="e">
        <f t="shared" si="2"/>
        <v>#DIV/0!</v>
      </c>
      <c r="I61" s="62"/>
      <c r="J61" s="14" t="e">
        <f t="shared" si="3"/>
        <v>#DIV/0!</v>
      </c>
    </row>
    <row r="62" spans="1:10" ht="20.25" customHeight="1">
      <c r="A62" s="20">
        <v>8</v>
      </c>
      <c r="B62" s="46"/>
      <c r="C62" s="49"/>
      <c r="D62" s="25">
        <f t="shared" si="0"/>
        <v>0</v>
      </c>
      <c r="E62" s="57"/>
      <c r="F62" s="58"/>
      <c r="G62" s="25" t="e">
        <f t="shared" si="1"/>
        <v>#DIV/0!</v>
      </c>
      <c r="H62" s="14" t="e">
        <f t="shared" si="2"/>
        <v>#DIV/0!</v>
      </c>
      <c r="I62" s="62"/>
      <c r="J62" s="14" t="e">
        <f t="shared" si="3"/>
        <v>#DIV/0!</v>
      </c>
    </row>
    <row r="63" spans="1:10" ht="20.25" customHeight="1">
      <c r="A63" s="20">
        <v>9</v>
      </c>
      <c r="B63" s="46"/>
      <c r="C63" s="49"/>
      <c r="D63" s="25">
        <f t="shared" si="0"/>
        <v>0</v>
      </c>
      <c r="E63" s="57"/>
      <c r="F63" s="58"/>
      <c r="G63" s="25" t="e">
        <f t="shared" si="1"/>
        <v>#DIV/0!</v>
      </c>
      <c r="H63" s="14" t="e">
        <f t="shared" si="2"/>
        <v>#DIV/0!</v>
      </c>
      <c r="I63" s="62"/>
      <c r="J63" s="14" t="e">
        <f t="shared" si="3"/>
        <v>#DIV/0!</v>
      </c>
    </row>
    <row r="64" spans="1:10" ht="20.25" customHeight="1">
      <c r="A64" s="20">
        <v>10</v>
      </c>
      <c r="B64" s="46"/>
      <c r="C64" s="49"/>
      <c r="D64" s="25">
        <f t="shared" si="0"/>
        <v>0</v>
      </c>
      <c r="E64" s="57"/>
      <c r="F64" s="58"/>
      <c r="G64" s="25" t="e">
        <f t="shared" si="1"/>
        <v>#DIV/0!</v>
      </c>
      <c r="H64" s="14" t="e">
        <f t="shared" si="2"/>
        <v>#DIV/0!</v>
      </c>
      <c r="I64" s="62"/>
      <c r="J64" s="14" t="e">
        <f t="shared" si="3"/>
        <v>#DIV/0!</v>
      </c>
    </row>
    <row r="65" spans="1:10" ht="20.25" customHeight="1">
      <c r="A65" s="20">
        <v>11</v>
      </c>
      <c r="B65" s="46"/>
      <c r="C65" s="49"/>
      <c r="D65" s="25">
        <f t="shared" si="0"/>
        <v>0</v>
      </c>
      <c r="E65" s="57"/>
      <c r="F65" s="58"/>
      <c r="G65" s="25" t="e">
        <f t="shared" si="1"/>
        <v>#DIV/0!</v>
      </c>
      <c r="H65" s="14" t="e">
        <f t="shared" si="2"/>
        <v>#DIV/0!</v>
      </c>
      <c r="I65" s="62"/>
      <c r="J65" s="14" t="e">
        <f t="shared" si="3"/>
        <v>#DIV/0!</v>
      </c>
    </row>
    <row r="66" spans="1:10" ht="20.25" customHeight="1">
      <c r="A66" s="20">
        <v>12</v>
      </c>
      <c r="B66" s="46"/>
      <c r="C66" s="49"/>
      <c r="D66" s="25">
        <f t="shared" si="0"/>
        <v>0</v>
      </c>
      <c r="E66" s="57"/>
      <c r="F66" s="58"/>
      <c r="G66" s="25" t="e">
        <f t="shared" si="1"/>
        <v>#DIV/0!</v>
      </c>
      <c r="H66" s="14" t="e">
        <f t="shared" si="2"/>
        <v>#DIV/0!</v>
      </c>
      <c r="I66" s="62"/>
      <c r="J66" s="14" t="e">
        <f t="shared" si="3"/>
        <v>#DIV/0!</v>
      </c>
    </row>
    <row r="67" spans="1:10" ht="20.25" customHeight="1">
      <c r="A67" s="20">
        <v>13</v>
      </c>
      <c r="B67" s="46"/>
      <c r="C67" s="49"/>
      <c r="D67" s="25">
        <f t="shared" si="0"/>
        <v>0</v>
      </c>
      <c r="E67" s="57"/>
      <c r="F67" s="58"/>
      <c r="G67" s="25" t="e">
        <f t="shared" si="1"/>
        <v>#DIV/0!</v>
      </c>
      <c r="H67" s="14" t="e">
        <f t="shared" si="2"/>
        <v>#DIV/0!</v>
      </c>
      <c r="I67" s="62"/>
      <c r="J67" s="14" t="e">
        <f t="shared" si="3"/>
        <v>#DIV/0!</v>
      </c>
    </row>
    <row r="68" spans="1:10" ht="20.25" customHeight="1">
      <c r="A68" s="20">
        <v>14</v>
      </c>
      <c r="B68" s="46"/>
      <c r="C68" s="49"/>
      <c r="D68" s="25">
        <f t="shared" si="0"/>
        <v>0</v>
      </c>
      <c r="E68" s="57"/>
      <c r="F68" s="58"/>
      <c r="G68" s="25" t="e">
        <f t="shared" si="1"/>
        <v>#DIV/0!</v>
      </c>
      <c r="H68" s="14" t="e">
        <f t="shared" si="2"/>
        <v>#DIV/0!</v>
      </c>
      <c r="I68" s="62"/>
      <c r="J68" s="14" t="e">
        <f t="shared" si="3"/>
        <v>#DIV/0!</v>
      </c>
    </row>
    <row r="69" spans="1:10" ht="20.25" customHeight="1" thickBot="1">
      <c r="A69" s="21">
        <v>15</v>
      </c>
      <c r="B69" s="23"/>
      <c r="C69" s="51"/>
      <c r="D69" s="27">
        <f t="shared" si="0"/>
        <v>0</v>
      </c>
      <c r="E69" s="59"/>
      <c r="F69" s="60"/>
      <c r="G69" s="27" t="e">
        <f t="shared" si="1"/>
        <v>#DIV/0!</v>
      </c>
      <c r="H69" s="15" t="e">
        <f t="shared" si="2"/>
        <v>#DIV/0!</v>
      </c>
      <c r="I69" s="63"/>
      <c r="J69" s="15" t="e">
        <f t="shared" si="3"/>
        <v>#DIV/0!</v>
      </c>
    </row>
    <row r="70" spans="1:10" ht="27.75" customHeight="1">
      <c r="A70" s="16" t="s">
        <v>97</v>
      </c>
    </row>
    <row r="71" spans="1:10" ht="19.5" customHeight="1">
      <c r="A71" s="16" t="s">
        <v>96</v>
      </c>
    </row>
    <row r="72" spans="1:10" ht="19.5" customHeight="1">
      <c r="A72" s="16" t="s">
        <v>98</v>
      </c>
    </row>
  </sheetData>
  <mergeCells count="16">
    <mergeCell ref="A52:A53"/>
    <mergeCell ref="D52:D53"/>
    <mergeCell ref="G52:G53"/>
    <mergeCell ref="J52:J53"/>
    <mergeCell ref="C52:C53"/>
    <mergeCell ref="E52:E53"/>
    <mergeCell ref="F52:F53"/>
    <mergeCell ref="H52:H53"/>
    <mergeCell ref="F38:J39"/>
    <mergeCell ref="B1:J1"/>
    <mergeCell ref="B2:J2"/>
    <mergeCell ref="B3:J3"/>
    <mergeCell ref="A27:J36"/>
    <mergeCell ref="I16:I17"/>
    <mergeCell ref="H16:H17"/>
    <mergeCell ref="F16:F17"/>
  </mergeCells>
  <phoneticPr fontId="19" type="noConversion"/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614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SG-Free บานตรง-แบบอิสระ</vt:lpstr>
      <vt:lpstr>Outlet ฝายเหมืองดั้ง</vt:lpstr>
      <vt:lpstr>RG-Free บานโค้ง-แบบอิสระ</vt:lpstr>
      <vt:lpstr>RG-Subm บานโค้ง-แบบจม</vt:lpstr>
      <vt:lpstr>ยกบานพ้นน้ำ</vt:lpstr>
      <vt:lpstr>'Outlet ฝายเหมืองดั้ง'!Print_Area</vt:lpstr>
      <vt:lpstr>'RG-Free บานโค้ง-แบบอิสระ'!Print_Area</vt:lpstr>
      <vt:lpstr>'RG-Subm บานโค้ง-แบบจม'!Print_Area</vt:lpstr>
      <vt:lpstr>'SG-Free บานตรง-แบบอิสระ'!Print_Area</vt:lpstr>
      <vt:lpstr>ยกบานพ้นน้ำ!Print_Area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2013-11-11T07:17:22Z</cp:lastPrinted>
  <dcterms:created xsi:type="dcterms:W3CDTF">2012-08-31T03:29:15Z</dcterms:created>
  <dcterms:modified xsi:type="dcterms:W3CDTF">2014-02-21T03:57:45Z</dcterms:modified>
</cp:coreProperties>
</file>