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ม.48+170 แม่แตง" sheetId="2" r:id="rId1"/>
  </sheets>
  <definedNames>
    <definedName name="_xlnm.Print_Area" localSheetId="0">'กม.48+170 แม่แตง'!$A$1:$I$103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<sst xmlns="http://schemas.openxmlformats.org/spreadsheetml/2006/main" count="91" uniqueCount="71">
  <si>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</si>
  <si>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</si>
  <si>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</si>
  <si>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</si>
  <si>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</si>
  <si>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</si>
  <si>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</si>
  <si>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</si>
  <si>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</si>
  <si>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</si>
  <si>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</si>
  <si>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</si>
  <si>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</si>
  <si>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</si>
  <si>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</si>
  <si>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</si>
  <si>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</si>
  <si>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</si>
  <si>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</si>
  <si>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</si>
  <si>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</si>
  <si>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</si>
  <si>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</si>
  <si>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</si>
  <si>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</si>
  <si>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</si>
  <si>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</si>
  <si>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</si>
  <si>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</si>
  <si>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</si>
  <si>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</si>
  <si>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</si>
  <si>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</si>
  <si>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</si>
  <si>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</si>
  <si>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</si>
  <si>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</si>
  <si>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</si>
  <si>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</si>
  <si>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</si>
  <si>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</si>
  <si>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</si>
  <si>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</si>
  <si>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</si>
  <si>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</si>
  <si>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</si>
  <si>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</si>
  <si>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</si>
  <si>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</si>
  <si>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</si>
  <si>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</si>
  <si>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</si>
  <si>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</si>
  <si>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</si>
  <si>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</si>
  <si>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</si>
  <si>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</si>
  <si>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</si>
  <si>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</si>
  <si>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</si>
  <si>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</si>
  <si>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เชียงใหม่</t>
  </si>
  <si>
    <t>สูง</t>
  </si>
  <si>
    <t>(งบประมาณเงินทุนหมุนเวียนเพื่อการชลประทาน ปี 2556)</t>
  </si>
  <si>
    <t>เมตร (ร.ส.ม.)</t>
  </si>
  <si>
    <t>อาคารอัดน้ำกลางคลองสายใหญ่ กม.48+170</t>
  </si>
  <si>
    <t>โครงการส่งน้ำและบำรุงรักษา แม่แตง</t>
  </si>
  <si>
    <t>48+170</t>
  </si>
  <si>
    <t>เมือง</t>
  </si>
  <si>
    <t>N  2080341</t>
  </si>
  <si>
    <t>E  496115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</si>
</sst>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 sz="1400"/>
              <a:t>สอบเทียบอาคาร </a:t>
            </a:r>
            <a:r>
              <a:rPr lang="th-TH" sz="1400" u="sng"/>
              <a:t>อาคารอัดน้ำกลางคลองสายใหญ่ กม.48+170 </a:t>
            </a:r>
            <a:r>
              <a:rPr lang="th-TH" sz="1400"/>
              <a:t>โครงการ </a:t>
            </a:r>
            <a:r>
              <a:rPr lang="th-TH" sz="1400" u="sng"/>
              <a:t>ส่งน้ำและบำรุงรักษา แม่แตง</a:t>
            </a:r>
          </a:p>
        </c:rich>
      </c:tx>
      <c:layout>
        <c:manualLayout>
          <c:xMode val="edge"/>
          <c:yMode val="edge"/>
          <c:x val="0.12707962289126168"/>
          <c:y val="2.5854120988263472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4030607655606592"/>
                  <c:y val="0.27963580051727355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'กม.48+170 แม่แตง'!$H$53:$H$56</c:f>
              <c:numCache>
                <c:formatCode>0.000</c:formatCode>
                <c:ptCount val="4"/>
                <c:pt idx="0">
                  <c:v>1.6166666666666667</c:v>
                </c:pt>
                <c:pt idx="1">
                  <c:v>2.2555555555555551</c:v>
                </c:pt>
                <c:pt idx="2">
                  <c:v>3.5000000000000004</c:v>
                </c:pt>
                <c:pt idx="3">
                  <c:v>7.5333333333333332</c:v>
                </c:pt>
              </c:numCache>
            </c:numRef>
          </c:xVal>
          <c:yVal>
            <c:numRef>
              <c:f>'กม.48+170 แม่แตง'!$I$53:$I$56</c:f>
              <c:numCache>
                <c:formatCode>0.000</c:formatCode>
                <c:ptCount val="4"/>
                <c:pt idx="0">
                  <c:v>0.62652237486411499</c:v>
                </c:pt>
                <c:pt idx="1">
                  <c:v>0.7549440154765833</c:v>
                </c:pt>
                <c:pt idx="2">
                  <c:v>1.0611407323472046</c:v>
                </c:pt>
                <c:pt idx="3">
                  <c:v>1.7103877704642876</c:v>
                </c:pt>
              </c:numCache>
            </c:numRef>
          </c:yVal>
        </c:ser>
        <c:axId val="59764736"/>
        <c:axId val="59766656"/>
      </c:scatterChart>
      <c:valAx>
        <c:axId val="59764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61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766656"/>
        <c:crosses val="autoZero"/>
        <c:crossBetween val="midCat"/>
      </c:valAx>
      <c:valAx>
        <c:axId val="59766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764736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551089</xdr:colOff>
      <xdr:row>25</xdr:row>
      <xdr:rowOff>74839</xdr:rowOff>
    </xdr:from>
    <xdr:to>
      <xdr:col>7</xdr:col>
      <xdr:colOff>133746</xdr:colOff>
      <xdr:row>34</xdr:row>
      <xdr:rowOff>194539</xdr:rowOff>
    </xdr:to>
    <xdr:pic>
      <xdr:nvPicPr>
        <xdr:cNvPr id="18" name="รูปภาพ 17" descr="8. กม.48+17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48518" y="6667500"/>
          <a:ext cx="3358639" cy="250775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7" zoomScale="140" zoomScalePageLayoutView="140" workbookViewId="0">
      <selection activeCell="G90" sqref="G9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63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65</v>
      </c>
      <c r="E7" s="69"/>
      <c r="F7" s="69"/>
      <c r="G7" s="69"/>
      <c r="H7" s="70" t="s">
        <v>4</v>
      </c>
      <c r="I7" s="69"/>
    </row>
    <row r="8" spans="1:9" ht="21.2" customHeight="1">
      <c r="B8" s="2" t="s">
        <v>5</v>
      </c>
      <c r="D8" s="69" t="s">
        <v>66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69" t="s">
        <v>67</v>
      </c>
      <c r="E9" s="69"/>
      <c r="F9" s="69"/>
      <c r="G9" s="69"/>
      <c r="H9" s="70" t="s">
        <v>7</v>
      </c>
      <c r="I9" s="69"/>
    </row>
    <row r="10" spans="1:9" ht="21.2" customHeight="1">
      <c r="B10" s="2" t="s">
        <v>8</v>
      </c>
      <c r="D10" s="69" t="s">
        <v>68</v>
      </c>
      <c r="E10" s="69"/>
      <c r="F10" s="69"/>
      <c r="G10" s="69"/>
      <c r="H10" s="70" t="s">
        <v>9</v>
      </c>
      <c r="I10" s="69" t="s">
        <v>61</v>
      </c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5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0.5</v>
      </c>
      <c r="H17" s="1" t="s">
        <v>25</v>
      </c>
    </row>
    <row r="18" spans="1:9" ht="21.2" customHeight="1">
      <c r="B18" s="2"/>
      <c r="C18" s="14"/>
      <c r="D18" s="66"/>
      <c r="E18" s="6" t="s">
        <v>62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0</v>
      </c>
      <c r="H21" s="1" t="s">
        <v>64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1.94</v>
      </c>
      <c r="C53" s="22">
        <f t="shared" ref="C53:C57" si="0">$G$21</f>
        <v>0</v>
      </c>
      <c r="D53" s="22">
        <f>$B53-$C53</f>
        <v>1.94</v>
      </c>
      <c r="E53" s="25">
        <f>SQRT(2*9.81*D53)</f>
        <v>6.1695056528055794</v>
      </c>
      <c r="F53" s="72">
        <v>1.2</v>
      </c>
      <c r="G53" s="73">
        <v>11.596</v>
      </c>
      <c r="H53" s="11">
        <f>D53/F53</f>
        <v>1.6166666666666667</v>
      </c>
      <c r="I53" s="11">
        <f>G53/(($G$16*$G$17)*F53*E53)</f>
        <v>0.62652237486411499</v>
      </c>
    </row>
    <row r="54" spans="1:9">
      <c r="A54" s="18">
        <v>2</v>
      </c>
      <c r="B54" s="56">
        <v>2.0299999999999998</v>
      </c>
      <c r="C54" s="23">
        <f t="shared" si="0"/>
        <v>0</v>
      </c>
      <c r="D54" s="23">
        <f t="shared" ref="D54:D57" si="1">$B54-$C54</f>
        <v>2.0299999999999998</v>
      </c>
      <c r="E54" s="26">
        <f t="shared" ref="E54:E57" si="2">SQRT(2*9.81*D54)</f>
        <v>6.3109904135563379</v>
      </c>
      <c r="F54" s="74">
        <v>0.9</v>
      </c>
      <c r="G54" s="75">
        <v>10.72</v>
      </c>
      <c r="H54" s="12">
        <f t="shared" ref="H54:H57" si="3">D54/F54</f>
        <v>2.2555555555555551</v>
      </c>
      <c r="I54" s="12">
        <f t="shared" ref="I54:I57" si="4">G54/(($G$16*$G$17)*F54*E54)</f>
        <v>0.7549440154765833</v>
      </c>
    </row>
    <row r="55" spans="1:9">
      <c r="A55" s="18">
        <v>3</v>
      </c>
      <c r="B55" s="56">
        <v>2.1</v>
      </c>
      <c r="C55" s="23">
        <f t="shared" si="0"/>
        <v>0</v>
      </c>
      <c r="D55" s="23">
        <f t="shared" si="1"/>
        <v>2.1</v>
      </c>
      <c r="E55" s="27">
        <f t="shared" si="2"/>
        <v>6.4188784067000366</v>
      </c>
      <c r="F55" s="56">
        <v>0.6</v>
      </c>
      <c r="G55" s="58">
        <v>10.217000000000001</v>
      </c>
      <c r="H55" s="12">
        <f t="shared" si="3"/>
        <v>3.5000000000000004</v>
      </c>
      <c r="I55" s="12">
        <f t="shared" si="4"/>
        <v>1.0611407323472046</v>
      </c>
    </row>
    <row r="56" spans="1:9">
      <c r="A56" s="18">
        <v>4</v>
      </c>
      <c r="B56" s="56">
        <v>2.2599999999999998</v>
      </c>
      <c r="C56" s="23">
        <f t="shared" si="0"/>
        <v>0</v>
      </c>
      <c r="D56" s="23">
        <f t="shared" si="1"/>
        <v>2.2599999999999998</v>
      </c>
      <c r="E56" s="28">
        <f t="shared" si="2"/>
        <v>6.6589188311617074</v>
      </c>
      <c r="F56" s="57">
        <v>0.3</v>
      </c>
      <c r="G56" s="59">
        <v>8.5419999999999998</v>
      </c>
      <c r="H56" s="12">
        <f t="shared" si="3"/>
        <v>7.5333333333333332</v>
      </c>
      <c r="I56" s="12">
        <f t="shared" si="4"/>
        <v>1.7103877704642876</v>
      </c>
    </row>
    <row r="57" spans="1:9">
      <c r="A57" s="18"/>
      <c r="B57" s="56"/>
      <c r="C57" s="23"/>
      <c r="D57" s="23"/>
      <c r="E57" s="28"/>
      <c r="F57" s="56"/>
      <c r="G57" s="58"/>
      <c r="H57" s="12"/>
      <c r="I57" s="12"/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72">
        <v>1.94</v>
      </c>
      <c r="C87" s="15">
        <f t="shared" ref="C87:C91" si="5">$G$21</f>
        <v>0</v>
      </c>
      <c r="D87" s="15">
        <f>B87-C87</f>
        <v>1.94</v>
      </c>
      <c r="E87" s="72">
        <v>1.2</v>
      </c>
      <c r="F87" s="36">
        <f>D87/E87</f>
        <v>1.6166666666666667</v>
      </c>
      <c r="G87" s="61">
        <f>(0.1814*F87)+0.3621</f>
        <v>0.6553633333333333</v>
      </c>
      <c r="H87" s="78">
        <f>G87*($G$16*$G$17)*E87*(2*9.81*D87)^0.5</f>
        <v>12.12980336892452</v>
      </c>
      <c r="I87" s="78"/>
    </row>
    <row r="88" spans="1:9" ht="21.2" customHeight="1">
      <c r="A88" s="46">
        <v>2</v>
      </c>
      <c r="B88" s="56">
        <v>2.0299999999999998</v>
      </c>
      <c r="C88" s="16">
        <f t="shared" si="5"/>
        <v>0</v>
      </c>
      <c r="D88" s="16">
        <f t="shared" ref="D88:D91" si="6">B88-C88</f>
        <v>2.0299999999999998</v>
      </c>
      <c r="E88" s="74">
        <v>0.9</v>
      </c>
      <c r="F88" s="37">
        <f t="shared" ref="F88:F91" si="7">D88/E88</f>
        <v>2.2555555555555551</v>
      </c>
      <c r="G88" s="37">
        <f t="shared" ref="G88:G90" si="8">(0.1814*F88)+0.3621</f>
        <v>0.77125777777777771</v>
      </c>
      <c r="H88" s="76">
        <f t="shared" ref="H88:H90" si="9">G88*($G$16*$G$17)*E88*(2*9.81*D88)^0.5</f>
        <v>10.951650994356719</v>
      </c>
      <c r="I88" s="76"/>
    </row>
    <row r="89" spans="1:9" ht="21.2" customHeight="1">
      <c r="A89" s="46">
        <v>3</v>
      </c>
      <c r="B89" s="56">
        <v>2.1</v>
      </c>
      <c r="C89" s="16">
        <f t="shared" si="5"/>
        <v>0</v>
      </c>
      <c r="D89" s="16">
        <f t="shared" si="6"/>
        <v>2.1</v>
      </c>
      <c r="E89" s="56">
        <v>0.6</v>
      </c>
      <c r="F89" s="37">
        <f t="shared" si="7"/>
        <v>3.5000000000000004</v>
      </c>
      <c r="G89" s="37">
        <f t="shared" si="8"/>
        <v>0.99700000000000011</v>
      </c>
      <c r="H89" s="76">
        <f t="shared" si="9"/>
        <v>9.5994326572199054</v>
      </c>
      <c r="I89" s="76"/>
    </row>
    <row r="90" spans="1:9" ht="21.2" customHeight="1">
      <c r="A90" s="46">
        <v>4</v>
      </c>
      <c r="B90" s="56">
        <v>2.2599999999999998</v>
      </c>
      <c r="C90" s="16">
        <f t="shared" si="5"/>
        <v>0</v>
      </c>
      <c r="D90" s="16">
        <f t="shared" si="6"/>
        <v>2.2599999999999998</v>
      </c>
      <c r="E90" s="57">
        <v>0.3</v>
      </c>
      <c r="F90" s="37">
        <f t="shared" si="7"/>
        <v>7.5333333333333332</v>
      </c>
      <c r="G90" s="65">
        <f t="shared" si="8"/>
        <v>1.7286466666666667</v>
      </c>
      <c r="H90" s="76">
        <f t="shared" si="9"/>
        <v>8.6331883808186856</v>
      </c>
      <c r="I90" s="76"/>
    </row>
    <row r="91" spans="1:9" ht="21.2" customHeight="1">
      <c r="A91" s="46"/>
      <c r="B91" s="56"/>
      <c r="C91" s="16"/>
      <c r="D91" s="16"/>
      <c r="E91" s="56"/>
      <c r="F91" s="37"/>
      <c r="G91" s="37"/>
      <c r="H91" s="76"/>
      <c r="I91" s="76"/>
    </row>
    <row r="92" spans="1:9" ht="21.2" customHeight="1">
      <c r="A92" s="46"/>
      <c r="B92" s="57"/>
      <c r="C92" s="16"/>
      <c r="D92" s="16"/>
      <c r="E92" s="57"/>
      <c r="F92" s="37"/>
      <c r="G92" s="37"/>
      <c r="H92" s="76"/>
      <c r="I92" s="76"/>
    </row>
    <row r="93" spans="1:9" ht="21.2" customHeight="1">
      <c r="A93" s="46"/>
      <c r="B93" s="56"/>
      <c r="C93" s="16"/>
      <c r="D93" s="16"/>
      <c r="E93" s="56"/>
      <c r="F93" s="37"/>
      <c r="G93" s="37"/>
      <c r="H93" s="76"/>
      <c r="I93" s="76"/>
    </row>
    <row r="94" spans="1:9" ht="21.2" customHeight="1">
      <c r="A94" s="46"/>
      <c r="B94" s="56"/>
      <c r="C94" s="16"/>
      <c r="D94" s="16"/>
      <c r="E94" s="63"/>
      <c r="F94" s="37"/>
      <c r="G94" s="65"/>
      <c r="H94" s="76"/>
      <c r="I94" s="76"/>
    </row>
    <row r="95" spans="1:9" ht="21.2" customHeight="1">
      <c r="A95" s="46"/>
      <c r="B95" s="56"/>
      <c r="C95" s="16"/>
      <c r="D95" s="16"/>
      <c r="E95" s="63"/>
      <c r="F95" s="37"/>
      <c r="G95" s="37"/>
      <c r="H95" s="76"/>
      <c r="I95" s="76"/>
    </row>
    <row r="96" spans="1:9" ht="21.2" customHeight="1">
      <c r="A96" s="46"/>
      <c r="B96" s="56"/>
      <c r="C96" s="16"/>
      <c r="D96" s="16"/>
      <c r="E96" s="63"/>
      <c r="F96" s="37"/>
      <c r="G96" s="65"/>
      <c r="H96" s="76"/>
      <c r="I96" s="76"/>
    </row>
    <row r="97" spans="1:9" ht="21.2" customHeight="1">
      <c r="A97" s="46"/>
      <c r="B97" s="43"/>
      <c r="C97" s="16"/>
      <c r="D97" s="16"/>
      <c r="E97" s="57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7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7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กม.48+170 แม่แตง</vt:lpstr>
      <vt:lpstr>'กม.48+170 แม่แตง'!Print_Area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2014-03-31T06:27:09Z</dcterms:modified>
</cp:coreProperties>
</file>