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ม.53+200 แม่แตง" sheetId="2" r:id="rId1"/>
  </sheets>
  <definedNames>
    <definedName name="_xlnm.Print_Area" localSheetId="0">'กม.53+200 แม่แตง'!$A$1:$I$103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<sst xmlns="http://schemas.openxmlformats.org/spreadsheetml/2006/main" count="91" uniqueCount="71">
  <si>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</si>
  <si>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</si>
  <si>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</si>
  <si>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</si>
  <si>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</si>
  <si>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</si>
  <si>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</si>
  <si>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</si>
  <si>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</si>
  <si>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</si>
  <si>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</si>
  <si>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</si>
  <si>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</si>
  <si>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</si>
  <si>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</si>
  <si>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</si>
  <si>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</si>
  <si>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</si>
  <si>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</si>
  <si>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</si>
  <si>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</si>
  <si>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</si>
  <si>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</si>
  <si>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</si>
  <si>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</si>
  <si>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</si>
  <si>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</si>
  <si>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</si>
  <si>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</si>
  <si>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</si>
  <si>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</si>
  <si>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</si>
  <si>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</si>
  <si>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</si>
  <si>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</si>
  <si>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</si>
  <si>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</si>
  <si>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</si>
  <si>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</si>
  <si>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</si>
  <si>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</si>
  <si>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</si>
  <si>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</si>
  <si>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</si>
  <si>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</si>
  <si>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</si>
  <si>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</si>
  <si>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</si>
  <si>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</si>
  <si>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</si>
  <si>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</si>
  <si>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</si>
  <si>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</si>
  <si>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</si>
  <si>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</si>
  <si>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</si>
  <si>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</si>
  <si>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</si>
  <si>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</si>
  <si>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</si>
  <si>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</si>
  <si>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</si>
  <si>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</si>
  <si>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(งบประมาณเงินทุนหมุนเวียนเพื่อการชลประทาน ปี 2556)</t>
  </si>
  <si>
    <t>เมตร (ร.ส.ม.)</t>
  </si>
  <si>
    <t>โครงการส่งน้ำและบำรุงรักษา แม่แตง</t>
  </si>
  <si>
    <t>เมือง</t>
  </si>
  <si>
    <t>อาคารอัดน้ำกลางคลองสายใหญ่ กม.53+200</t>
  </si>
  <si>
    <t>53+200</t>
  </si>
  <si>
    <t>N 2076012</t>
  </si>
  <si>
    <t>E 495011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</si>
</sst>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 sz="1400"/>
              <a:t>สอบเทียบอาคาร </a:t>
            </a:r>
            <a:r>
              <a:rPr lang="th-TH" sz="1400" u="sng"/>
              <a:t>อาคารอัดน้ำกลางคลองสายใหญ่ กม.53+200 </a:t>
            </a:r>
            <a:r>
              <a:rPr lang="th-TH" sz="1400"/>
              <a:t>โครงการ </a:t>
            </a:r>
            <a:r>
              <a:rPr lang="th-TH" sz="1400" u="sng"/>
              <a:t>ส่งน้ำและบำรุงรักษา แม่แตง</a:t>
            </a:r>
          </a:p>
        </c:rich>
      </c:tx>
      <c:layout>
        <c:manualLayout>
          <c:xMode val="edge"/>
          <c:yMode val="edge"/>
          <c:x val="0.12707962289126168"/>
          <c:y val="2.5854120988263472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8.7018841865495869E-2"/>
                  <c:y val="0.25021630280307583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'กม.53+200 แม่แตง'!$H$53:$H$56</c:f>
              <c:numCache>
                <c:formatCode>0.000</c:formatCode>
                <c:ptCount val="4"/>
                <c:pt idx="0">
                  <c:v>1</c:v>
                </c:pt>
                <c:pt idx="1">
                  <c:v>1.4666666666666668</c:v>
                </c:pt>
                <c:pt idx="2">
                  <c:v>2.4</c:v>
                </c:pt>
                <c:pt idx="3">
                  <c:v>5.8</c:v>
                </c:pt>
              </c:numCache>
            </c:numRef>
          </c:xVal>
          <c:yVal>
            <c:numRef>
              <c:f>'กม.53+200 แม่แตง'!$I$53:$I$56</c:f>
              <c:numCache>
                <c:formatCode>0.000</c:formatCode>
                <c:ptCount val="4"/>
                <c:pt idx="0">
                  <c:v>1.1240681042339771</c:v>
                </c:pt>
                <c:pt idx="1">
                  <c:v>1.322385980674746</c:v>
                </c:pt>
                <c:pt idx="2">
                  <c:v>1.7620814943300867</c:v>
                </c:pt>
                <c:pt idx="3">
                  <c:v>1.9389697371553469</c:v>
                </c:pt>
              </c:numCache>
            </c:numRef>
          </c:yVal>
        </c:ser>
        <c:axId val="59764736"/>
        <c:axId val="59766656"/>
      </c:scatterChart>
      <c:valAx>
        <c:axId val="59764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61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766656"/>
        <c:crosses val="autoZero"/>
        <c:crossBetween val="midCat"/>
      </c:valAx>
      <c:valAx>
        <c:axId val="59766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76473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619125</xdr:colOff>
      <xdr:row>25</xdr:row>
      <xdr:rowOff>47625</xdr:rowOff>
    </xdr:from>
    <xdr:to>
      <xdr:col>7</xdr:col>
      <xdr:colOff>206318</xdr:colOff>
      <xdr:row>34</xdr:row>
      <xdr:rowOff>208147</xdr:rowOff>
    </xdr:to>
    <xdr:pic>
      <xdr:nvPicPr>
        <xdr:cNvPr id="23" name="รูปภาพ 22" descr="10. กม.53+20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16554" y="6640286"/>
          <a:ext cx="3363175" cy="25485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5" zoomScale="140" zoomScalePageLayoutView="140" workbookViewId="0">
      <selection activeCell="F95" sqref="F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63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G7" s="69"/>
      <c r="H7" s="70" t="s">
        <v>4</v>
      </c>
      <c r="I7" s="69"/>
    </row>
    <row r="8" spans="1:9" ht="21.2" customHeight="1">
      <c r="B8" s="2" t="s">
        <v>5</v>
      </c>
      <c r="D8" s="69" t="s">
        <v>65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68</v>
      </c>
      <c r="E9" s="69"/>
      <c r="F9" s="69"/>
      <c r="G9" s="69"/>
      <c r="H9" s="70" t="s">
        <v>7</v>
      </c>
      <c r="I9" s="69"/>
    </row>
    <row r="10" spans="1:9" ht="21.2" customHeight="1">
      <c r="B10" s="2" t="s">
        <v>8</v>
      </c>
      <c r="D10" s="69" t="s">
        <v>66</v>
      </c>
      <c r="E10" s="69"/>
      <c r="F10" s="69"/>
      <c r="G10" s="69"/>
      <c r="H10" s="70" t="s">
        <v>9</v>
      </c>
      <c r="I10" s="69" t="s">
        <v>61</v>
      </c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4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1</v>
      </c>
      <c r="C53" s="22">
        <f t="shared" ref="C53:C57" si="0">$G$21</f>
        <v>0</v>
      </c>
      <c r="D53" s="22">
        <f>$B53-$C53</f>
        <v>1</v>
      </c>
      <c r="E53" s="25">
        <f>SQRT(2*9.81*D53)</f>
        <v>4.4294469180700204</v>
      </c>
      <c r="F53" s="72">
        <v>1</v>
      </c>
      <c r="G53" s="73">
        <v>9.9580000000000002</v>
      </c>
      <c r="H53" s="11">
        <f>D53/F53</f>
        <v>1</v>
      </c>
      <c r="I53" s="11">
        <f>G53/(($G$16*$G$17)*F53*E53)</f>
        <v>1.1240681042339771</v>
      </c>
    </row>
    <row r="54" spans="1:9">
      <c r="A54" s="18">
        <v>2</v>
      </c>
      <c r="B54" s="56">
        <v>1.1000000000000001</v>
      </c>
      <c r="C54" s="23">
        <f t="shared" si="0"/>
        <v>0</v>
      </c>
      <c r="D54" s="23">
        <f t="shared" ref="D54:D57" si="1">$B54-$C54</f>
        <v>1.1000000000000001</v>
      </c>
      <c r="E54" s="26">
        <f t="shared" ref="E54:E57" si="2">SQRT(2*9.81*D54)</f>
        <v>4.6456431201718456</v>
      </c>
      <c r="F54" s="74">
        <v>0.75</v>
      </c>
      <c r="G54" s="75">
        <v>9.2149999999999999</v>
      </c>
      <c r="H54" s="12">
        <f t="shared" ref="H54:H57" si="3">D54/F54</f>
        <v>1.4666666666666668</v>
      </c>
      <c r="I54" s="12">
        <f t="shared" ref="I54:I57" si="4">G54/(($G$16*$G$17)*F54*E54)</f>
        <v>1.322385980674746</v>
      </c>
    </row>
    <row r="55" spans="1:9">
      <c r="A55" s="18">
        <v>3</v>
      </c>
      <c r="B55" s="56">
        <v>1.2</v>
      </c>
      <c r="C55" s="23">
        <f t="shared" si="0"/>
        <v>0</v>
      </c>
      <c r="D55" s="23">
        <f t="shared" si="1"/>
        <v>1.2</v>
      </c>
      <c r="E55" s="27">
        <f t="shared" si="2"/>
        <v>4.8522159885973748</v>
      </c>
      <c r="F55" s="56">
        <v>0.5</v>
      </c>
      <c r="G55" s="58">
        <v>8.5500000000000007</v>
      </c>
      <c r="H55" s="12">
        <f t="shared" si="3"/>
        <v>2.4</v>
      </c>
      <c r="I55" s="12">
        <f t="shared" si="4"/>
        <v>1.7620814943300867</v>
      </c>
    </row>
    <row r="56" spans="1:9">
      <c r="A56" s="18">
        <v>4</v>
      </c>
      <c r="B56" s="56">
        <v>1.45</v>
      </c>
      <c r="C56" s="23">
        <f t="shared" si="0"/>
        <v>0</v>
      </c>
      <c r="D56" s="23">
        <f t="shared" si="1"/>
        <v>1.45</v>
      </c>
      <c r="E56" s="28">
        <f t="shared" si="2"/>
        <v>5.3337603995680194</v>
      </c>
      <c r="F56" s="57">
        <v>0.25</v>
      </c>
      <c r="G56" s="59">
        <v>5.1710000000000003</v>
      </c>
      <c r="H56" s="12">
        <f t="shared" si="3"/>
        <v>5.8</v>
      </c>
      <c r="I56" s="12">
        <f t="shared" si="4"/>
        <v>1.9389697371553469</v>
      </c>
    </row>
    <row r="57" spans="1:9">
      <c r="A57" s="18"/>
      <c r="B57" s="56"/>
      <c r="C57" s="23"/>
      <c r="D57" s="23"/>
      <c r="E57" s="28"/>
      <c r="F57" s="56"/>
      <c r="G57" s="58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72">
        <v>1</v>
      </c>
      <c r="C87" s="15">
        <f t="shared" ref="C87:C91" si="5">$G$21</f>
        <v>0</v>
      </c>
      <c r="D87" s="15">
        <f>B87-C87</f>
        <v>1</v>
      </c>
      <c r="E87" s="72">
        <v>1</v>
      </c>
      <c r="F87" s="36">
        <f>D87/E87</f>
        <v>1</v>
      </c>
      <c r="G87" s="61">
        <f>(0.1521*F87)+1.1313</f>
        <v>1.2833999999999999</v>
      </c>
      <c r="H87" s="78">
        <f>G87*($G$16*$G$17)*E87*(2*9.81*D87)^0.5</f>
        <v>11.369504349302128</v>
      </c>
      <c r="I87" s="78"/>
    </row>
    <row r="88" spans="1:9" ht="21.2" customHeight="1">
      <c r="A88" s="46">
        <v>2</v>
      </c>
      <c r="B88" s="56">
        <v>1.1000000000000001</v>
      </c>
      <c r="C88" s="16">
        <f t="shared" si="5"/>
        <v>0</v>
      </c>
      <c r="D88" s="16">
        <f t="shared" ref="D88:D91" si="6">B88-C88</f>
        <v>1.1000000000000001</v>
      </c>
      <c r="E88" s="74">
        <v>0.75</v>
      </c>
      <c r="F88" s="37">
        <f t="shared" ref="F88:F91" si="7">D88/E88</f>
        <v>1.4666666666666668</v>
      </c>
      <c r="G88" s="37">
        <f t="shared" ref="G88:G90" si="8">(0.1521*F88)+1.1313</f>
        <v>1.3543799999999999</v>
      </c>
      <c r="H88" s="76">
        <f t="shared" ref="H88:H90" si="9">G88*($G$16*$G$17)*E88*(2*9.81*D88)^0.5</f>
        <v>9.4379491936475155</v>
      </c>
      <c r="I88" s="76"/>
    </row>
    <row r="89" spans="1:9" ht="21.2" customHeight="1">
      <c r="A89" s="46">
        <v>3</v>
      </c>
      <c r="B89" s="56">
        <v>1.2</v>
      </c>
      <c r="C89" s="16">
        <f t="shared" si="5"/>
        <v>0</v>
      </c>
      <c r="D89" s="16">
        <f t="shared" si="6"/>
        <v>1.2</v>
      </c>
      <c r="E89" s="56">
        <v>0.5</v>
      </c>
      <c r="F89" s="37">
        <f t="shared" si="7"/>
        <v>2.4</v>
      </c>
      <c r="G89" s="37">
        <f t="shared" si="8"/>
        <v>1.49634</v>
      </c>
      <c r="H89" s="76">
        <f t="shared" si="9"/>
        <v>7.2605648723777962</v>
      </c>
      <c r="I89" s="76"/>
    </row>
    <row r="90" spans="1:9" ht="21.2" customHeight="1">
      <c r="A90" s="46">
        <v>4</v>
      </c>
      <c r="B90" s="56">
        <v>1.45</v>
      </c>
      <c r="C90" s="16">
        <f t="shared" si="5"/>
        <v>0</v>
      </c>
      <c r="D90" s="16">
        <f t="shared" si="6"/>
        <v>1.45</v>
      </c>
      <c r="E90" s="57">
        <v>0.25</v>
      </c>
      <c r="F90" s="37">
        <f t="shared" si="7"/>
        <v>5.8</v>
      </c>
      <c r="G90" s="65">
        <f t="shared" si="8"/>
        <v>2.0134799999999999</v>
      </c>
      <c r="H90" s="76">
        <f t="shared" si="9"/>
        <v>5.3697099446611078</v>
      </c>
      <c r="I90" s="76"/>
    </row>
    <row r="91" spans="1:9" ht="21.2" customHeight="1">
      <c r="A91" s="46"/>
      <c r="B91" s="56"/>
      <c r="C91" s="16"/>
      <c r="D91" s="16"/>
      <c r="E91" s="56"/>
      <c r="F91" s="37"/>
      <c r="G91" s="37"/>
      <c r="H91" s="76"/>
      <c r="I91" s="76"/>
    </row>
    <row r="92" spans="1:9" ht="21.2" customHeight="1">
      <c r="A92" s="46"/>
      <c r="B92" s="57"/>
      <c r="C92" s="16"/>
      <c r="D92" s="16"/>
      <c r="E92" s="57"/>
      <c r="F92" s="37"/>
      <c r="G92" s="37"/>
      <c r="H92" s="76"/>
      <c r="I92" s="76"/>
    </row>
    <row r="93" spans="1:9" ht="21.2" customHeight="1">
      <c r="A93" s="46"/>
      <c r="B93" s="56"/>
      <c r="C93" s="16"/>
      <c r="D93" s="16"/>
      <c r="E93" s="56"/>
      <c r="F93" s="37"/>
      <c r="G93" s="37"/>
      <c r="H93" s="76"/>
      <c r="I93" s="76"/>
    </row>
    <row r="94" spans="1:9" ht="21.2" customHeight="1">
      <c r="A94" s="46"/>
      <c r="B94" s="56"/>
      <c r="C94" s="16"/>
      <c r="D94" s="16"/>
      <c r="E94" s="63"/>
      <c r="F94" s="37"/>
      <c r="G94" s="65"/>
      <c r="H94" s="76"/>
      <c r="I94" s="76"/>
    </row>
    <row r="95" spans="1:9" ht="21.2" customHeight="1">
      <c r="A95" s="46"/>
      <c r="B95" s="56"/>
      <c r="C95" s="16"/>
      <c r="D95" s="16"/>
      <c r="E95" s="63"/>
      <c r="F95" s="37"/>
      <c r="G95" s="37"/>
      <c r="H95" s="76"/>
      <c r="I95" s="76"/>
    </row>
    <row r="96" spans="1:9" ht="21.2" customHeight="1">
      <c r="A96" s="46"/>
      <c r="B96" s="56"/>
      <c r="C96" s="16"/>
      <c r="D96" s="16"/>
      <c r="E96" s="63"/>
      <c r="F96" s="37"/>
      <c r="G96" s="65"/>
      <c r="H96" s="76"/>
      <c r="I96" s="76"/>
    </row>
    <row r="97" spans="1:9" ht="21.2" customHeight="1">
      <c r="A97" s="46"/>
      <c r="B97" s="43"/>
      <c r="C97" s="16"/>
      <c r="D97" s="16"/>
      <c r="E97" s="57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7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7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กม.53+200 แม่แตง</vt:lpstr>
      <vt:lpstr>'กม.53+200 แม่แตง'!Print_Area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2014-03-31T06:36:47Z</dcterms:modified>
</cp:coreProperties>
</file>