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1L-23L แม่แตง" sheetId="2" r:id="rId1"/>
  </sheets>
  <definedNames>
    <definedName name="_xlnm.Print_Area" localSheetId="0">'กม.1L-23L แม่แตง'!$A$1:$I$103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<sst xmlns="http://schemas.openxmlformats.org/spreadsheetml/2006/main" count="91" uniqueCount="71">
  <si>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</si>
  <si>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</si>
  <si>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</si>
  <si>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</si>
  <si>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</si>
  <si>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</si>
  <si>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</si>
  <si>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</si>
  <si>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</si>
  <si>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</si>
  <si>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</si>
  <si>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</si>
  <si>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</si>
  <si>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</si>
  <si>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</si>
  <si>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</si>
  <si>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</si>
  <si>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</si>
  <si>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</si>
  <si>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</si>
  <si>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</si>
  <si>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</si>
  <si>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</si>
  <si>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</si>
  <si>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</si>
  <si>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</si>
  <si>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</si>
  <si>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</si>
  <si>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</si>
  <si>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</si>
  <si>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</si>
  <si>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</si>
  <si>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</si>
  <si>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</si>
  <si>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</si>
  <si>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</si>
  <si>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</si>
  <si>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</si>
  <si>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</si>
  <si>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</si>
  <si>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</si>
  <si>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</si>
  <si>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</si>
  <si>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</si>
  <si>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</si>
  <si>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</si>
  <si>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</si>
  <si>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</si>
  <si>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</si>
  <si>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</si>
  <si>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</si>
  <si>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</si>
  <si>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</si>
  <si>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</si>
  <si>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</si>
  <si>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</si>
  <si>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</si>
  <si>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</si>
  <si>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</si>
  <si>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</si>
  <si>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</si>
  <si>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</si>
  <si>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</si>
  <si>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</si>
  <si>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</si>
  <si>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แม่แตง</t>
  </si>
  <si>
    <t>อาคารอัดน้ำกลางคลองสายใหญ่ กม.1L-23L</t>
  </si>
  <si>
    <t>0+020</t>
  </si>
  <si>
    <t>สันป่าตอง</t>
  </si>
  <si>
    <t>N 2060906</t>
  </si>
  <si>
    <t>E 483874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</si>
</sst>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อาคารอัดน้ำกลางคลองสายใหญ่ กม.1</a:t>
            </a:r>
            <a:r>
              <a:rPr lang="en-US" sz="1400" u="sng"/>
              <a:t>L-23L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2707962289126171"/>
          <c:y val="2.5854120988263476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645891347209637"/>
                  <c:y val="0.1982523775934619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'กม.1L-23L แม่แตง'!$H$53:$H$57</c:f>
              <c:numCache>
                <c:formatCode>0.000</c:formatCode>
                <c:ptCount val="5"/>
                <c:pt idx="0">
                  <c:v>1.3664285714285715</c:v>
                </c:pt>
                <c:pt idx="1">
                  <c:v>1.6191666666666669</c:v>
                </c:pt>
                <c:pt idx="2">
                  <c:v>1.9530000000000001</c:v>
                </c:pt>
                <c:pt idx="3">
                  <c:v>2.6973333333333334</c:v>
                </c:pt>
                <c:pt idx="4">
                  <c:v>4.3659999999999997</c:v>
                </c:pt>
              </c:numCache>
            </c:numRef>
          </c:xVal>
          <c:yVal>
            <c:numRef>
              <c:f>'กม.1L-23L แม่แตง'!$I$53:$I$57</c:f>
              <c:numCache>
                <c:formatCode>0.000</c:formatCode>
                <c:ptCount val="5"/>
                <c:pt idx="0">
                  <c:v>0.3618984227761165</c:v>
                </c:pt>
                <c:pt idx="1">
                  <c:v>0.32635415675728879</c:v>
                </c:pt>
                <c:pt idx="2">
                  <c:v>0.3566961697817646</c:v>
                </c:pt>
                <c:pt idx="3">
                  <c:v>0.38221615534727088</c:v>
                </c:pt>
                <c:pt idx="4">
                  <c:v>0.33860501548721694</c:v>
                </c:pt>
              </c:numCache>
            </c:numRef>
          </c:yVal>
        </c:ser>
        <c:axId val="54533504"/>
        <c:axId val="57074432"/>
      </c:scatterChart>
      <c:valAx>
        <c:axId val="5453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7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7074432"/>
        <c:crosses val="autoZero"/>
        <c:crossBetween val="midCat"/>
      </c:valAx>
      <c:valAx>
        <c:axId val="57074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45335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367392</xdr:colOff>
      <xdr:row>25</xdr:row>
      <xdr:rowOff>81643</xdr:rowOff>
    </xdr:from>
    <xdr:to>
      <xdr:col>6</xdr:col>
      <xdr:colOff>695721</xdr:colOff>
      <xdr:row>34</xdr:row>
      <xdr:rowOff>213590</xdr:rowOff>
    </xdr:to>
    <xdr:pic>
      <xdr:nvPicPr>
        <xdr:cNvPr id="18" name="รูปภาพ 17" descr="11. 1L-23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4821" y="6674304"/>
          <a:ext cx="3369525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92" zoomScale="140" zoomScalePageLayoutView="140" workbookViewId="0">
      <selection activeCell="F96" sqref="F9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63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66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67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68</v>
      </c>
      <c r="E10" s="69"/>
      <c r="F10" s="69"/>
      <c r="G10" s="69"/>
      <c r="H10" s="70" t="s">
        <v>9</v>
      </c>
      <c r="I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1.913</v>
      </c>
      <c r="C53" s="22">
        <f t="shared" ref="C53:C57" si="0">$G$21</f>
        <v>0</v>
      </c>
      <c r="D53" s="22">
        <f>$B53-$C53</f>
        <v>1.913</v>
      </c>
      <c r="E53" s="25">
        <f>SQRT(2*9.81*D53)</f>
        <v>6.1264230999825671</v>
      </c>
      <c r="F53" s="72">
        <v>1.4</v>
      </c>
      <c r="G53" s="73">
        <v>1.552</v>
      </c>
      <c r="H53" s="11">
        <f>D53/F53</f>
        <v>1.3664285714285715</v>
      </c>
      <c r="I53" s="11">
        <f>G53/(($G$16*$G$17)*F53*E53)</f>
        <v>0.3618984227761165</v>
      </c>
    </row>
    <row r="54" spans="1:9">
      <c r="A54" s="18">
        <v>2</v>
      </c>
      <c r="B54" s="56">
        <v>1.9430000000000001</v>
      </c>
      <c r="C54" s="23">
        <f t="shared" si="0"/>
        <v>0</v>
      </c>
      <c r="D54" s="23">
        <f t="shared" ref="D54:D57" si="1">$B54-$C54</f>
        <v>1.9430000000000001</v>
      </c>
      <c r="E54" s="26">
        <f t="shared" ref="E54:E57" si="2">SQRT(2*9.81*D54)</f>
        <v>6.1742740463960626</v>
      </c>
      <c r="F54" s="74">
        <v>1.2</v>
      </c>
      <c r="G54" s="75">
        <v>1.2090000000000001</v>
      </c>
      <c r="H54" s="12">
        <f t="shared" ref="H54:H57" si="3">D54/F54</f>
        <v>1.6191666666666669</v>
      </c>
      <c r="I54" s="12">
        <f t="shared" ref="I54:I57" si="4">G54/(($G$16*$G$17)*F54*E54)</f>
        <v>0.32635415675728879</v>
      </c>
    </row>
    <row r="55" spans="1:9">
      <c r="A55" s="18">
        <v>3</v>
      </c>
      <c r="B55" s="56">
        <v>1.9530000000000001</v>
      </c>
      <c r="C55" s="23">
        <f t="shared" si="0"/>
        <v>0</v>
      </c>
      <c r="D55" s="23">
        <f t="shared" si="1"/>
        <v>1.9530000000000001</v>
      </c>
      <c r="E55" s="27">
        <f t="shared" si="2"/>
        <v>6.1901421631494058</v>
      </c>
      <c r="F55" s="56">
        <v>1</v>
      </c>
      <c r="G55" s="58">
        <v>1.1040000000000001</v>
      </c>
      <c r="H55" s="12">
        <f t="shared" si="3"/>
        <v>1.9530000000000001</v>
      </c>
      <c r="I55" s="12">
        <f t="shared" si="4"/>
        <v>0.3566961697817646</v>
      </c>
    </row>
    <row r="56" spans="1:9">
      <c r="A56" s="18">
        <v>4</v>
      </c>
      <c r="B56" s="56">
        <v>2.0230000000000001</v>
      </c>
      <c r="C56" s="23">
        <f t="shared" si="0"/>
        <v>0</v>
      </c>
      <c r="D56" s="23">
        <f t="shared" si="1"/>
        <v>2.0230000000000001</v>
      </c>
      <c r="E56" s="28">
        <f t="shared" si="2"/>
        <v>6.3000999992063624</v>
      </c>
      <c r="F56" s="57">
        <v>0.75</v>
      </c>
      <c r="G56" s="59">
        <v>0.90300000000000002</v>
      </c>
      <c r="H56" s="12">
        <f t="shared" si="3"/>
        <v>2.6973333333333334</v>
      </c>
      <c r="I56" s="12">
        <f t="shared" si="4"/>
        <v>0.38221615534727088</v>
      </c>
    </row>
    <row r="57" spans="1:9">
      <c r="A57" s="18">
        <v>5</v>
      </c>
      <c r="B57" s="56">
        <v>2.1829999999999998</v>
      </c>
      <c r="C57" s="23">
        <f t="shared" si="0"/>
        <v>0</v>
      </c>
      <c r="D57" s="23">
        <f t="shared" si="1"/>
        <v>2.1829999999999998</v>
      </c>
      <c r="E57" s="28">
        <f t="shared" si="2"/>
        <v>6.5444984528991981</v>
      </c>
      <c r="F57" s="56">
        <v>0.5</v>
      </c>
      <c r="G57" s="58">
        <v>0.55400000000000005</v>
      </c>
      <c r="H57" s="12">
        <f t="shared" si="3"/>
        <v>4.3659999999999997</v>
      </c>
      <c r="I57" s="12">
        <f t="shared" si="4"/>
        <v>0.33860501548721694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72">
        <v>1.913</v>
      </c>
      <c r="C87" s="15">
        <f t="shared" ref="C87:C91" si="5">$G$21</f>
        <v>0</v>
      </c>
      <c r="D87" s="15">
        <f>B87-C87</f>
        <v>1.913</v>
      </c>
      <c r="E87" s="72">
        <v>1.4</v>
      </c>
      <c r="F87" s="36">
        <f>D87/E87</f>
        <v>1.3664285714285715</v>
      </c>
      <c r="G87" s="61">
        <f>(-0.0017*F87)+0.3571</f>
        <v>0.3547770714285714</v>
      </c>
      <c r="H87" s="86">
        <f>G87*($G$16*$G$17)*E87*(2*9.81*D87)^0.5</f>
        <v>1.5214601120209152</v>
      </c>
      <c r="I87" s="86"/>
    </row>
    <row r="88" spans="1:9" ht="21.2" customHeight="1">
      <c r="A88" s="46">
        <v>2</v>
      </c>
      <c r="B88" s="56">
        <v>1.9430000000000001</v>
      </c>
      <c r="C88" s="16">
        <f t="shared" si="5"/>
        <v>0</v>
      </c>
      <c r="D88" s="16">
        <f t="shared" ref="D88:D91" si="6">B88-C88</f>
        <v>1.9430000000000001</v>
      </c>
      <c r="E88" s="74">
        <v>1.2</v>
      </c>
      <c r="F88" s="37">
        <f t="shared" ref="F88:F91" si="7">D88/E88</f>
        <v>1.6191666666666669</v>
      </c>
      <c r="G88" s="37">
        <f t="shared" ref="G88:G91" si="8">(-0.0017*F88)+0.3571</f>
        <v>0.35434741666666664</v>
      </c>
      <c r="H88" s="87">
        <f t="shared" ref="H88:H90" si="9">G88*($G$16*$G$17)*E88*(2*9.81*D88)^0.5</f>
        <v>1.3127028348794949</v>
      </c>
      <c r="I88" s="87"/>
    </row>
    <row r="89" spans="1:9" ht="21.2" customHeight="1">
      <c r="A89" s="46">
        <v>3</v>
      </c>
      <c r="B89" s="56">
        <v>1.9530000000000001</v>
      </c>
      <c r="C89" s="16">
        <f t="shared" si="5"/>
        <v>0</v>
      </c>
      <c r="D89" s="16">
        <f t="shared" si="6"/>
        <v>1.9530000000000001</v>
      </c>
      <c r="E89" s="56">
        <v>1</v>
      </c>
      <c r="F89" s="37">
        <f t="shared" si="7"/>
        <v>1.9530000000000001</v>
      </c>
      <c r="G89" s="37">
        <f t="shared" si="8"/>
        <v>0.35377989999999998</v>
      </c>
      <c r="H89" s="87">
        <f t="shared" si="9"/>
        <v>1.0949739377323902</v>
      </c>
      <c r="I89" s="87"/>
    </row>
    <row r="90" spans="1:9" ht="21.2" customHeight="1">
      <c r="A90" s="46">
        <v>4</v>
      </c>
      <c r="B90" s="56">
        <v>2.0230000000000001</v>
      </c>
      <c r="C90" s="16">
        <f t="shared" si="5"/>
        <v>0</v>
      </c>
      <c r="D90" s="16">
        <f t="shared" si="6"/>
        <v>2.0230000000000001</v>
      </c>
      <c r="E90" s="57">
        <v>0.75</v>
      </c>
      <c r="F90" s="37">
        <f t="shared" si="7"/>
        <v>2.6973333333333334</v>
      </c>
      <c r="G90" s="37">
        <f t="shared" si="8"/>
        <v>0.35251453333333332</v>
      </c>
      <c r="H90" s="87">
        <f t="shared" si="9"/>
        <v>0.83282880419008676</v>
      </c>
      <c r="I90" s="87"/>
    </row>
    <row r="91" spans="1:9" ht="21.2" customHeight="1">
      <c r="A91" s="46">
        <v>5</v>
      </c>
      <c r="B91" s="56">
        <v>2.1829999999999998</v>
      </c>
      <c r="C91" s="16">
        <f t="shared" si="5"/>
        <v>0</v>
      </c>
      <c r="D91" s="16">
        <f t="shared" si="6"/>
        <v>2.1829999999999998</v>
      </c>
      <c r="E91" s="56">
        <v>0.5</v>
      </c>
      <c r="F91" s="37">
        <f t="shared" si="7"/>
        <v>4.3659999999999997</v>
      </c>
      <c r="G91" s="37">
        <f t="shared" si="8"/>
        <v>0.34967779999999998</v>
      </c>
      <c r="H91" s="87">
        <f t="shared" ref="H91" si="10">G91*($G$16*$G$17)*E91*(2*9.81*D91)^0.5</f>
        <v>0.5721164552782988</v>
      </c>
      <c r="I91" s="87"/>
    </row>
    <row r="92" spans="1:9" ht="21.2" customHeight="1">
      <c r="A92" s="46"/>
      <c r="B92" s="57"/>
      <c r="C92" s="16"/>
      <c r="D92" s="16"/>
      <c r="E92" s="57"/>
      <c r="F92" s="37"/>
      <c r="G92" s="37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กม.1L-23L แม่แตง</vt:lpstr>
      <vt:lpstr>'กม.1L-23L แม่แตง'!Print_Area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2014-03-31T06:43:20Z</dcterms:modified>
</cp:coreProperties>
</file>