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 ร่องสัก" sheetId="2" r:id="rId1"/>
  </sheets>
  <definedNames>
    <definedName name="_xlnm.Print_Area" localSheetId="0">'อ่างฯ ร่องสัก'!$A$1:$I$103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91"/>
  <c r="F91"/>
  <c r="D91"/>
  <c r="C91"/>
  <c r="I57"/>
  <c r="H57"/>
  <c r="E57"/>
  <c r="D57"/>
  <c r="C5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<sst xmlns="http://schemas.openxmlformats.org/spreadsheetml/2006/main" count="91" uniqueCount="70">
  <si>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</si>
  <si>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</si>
  <si>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</si>
  <si>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</si>
  <si>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</si>
  <si>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</si>
  <si>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</si>
  <si>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</si>
  <si>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</si>
  <si>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</si>
  <si>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</si>
  <si>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</si>
  <si>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</si>
  <si>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</si>
  <si>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</si>
  <si>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</si>
  <si>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</si>
  <si>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</si>
  <si>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</si>
  <si>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</si>
  <si>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</si>
  <si>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</si>
  <si>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</si>
  <si>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</si>
  <si>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</si>
  <si>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</si>
  <si>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</si>
  <si>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</si>
  <si>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</si>
  <si>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</si>
  <si>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</si>
  <si>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</si>
  <si>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</si>
  <si>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</si>
  <si>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</si>
  <si>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</si>
  <si>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</si>
  <si>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</si>
  <si>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</si>
  <si>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</si>
  <si>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</si>
  <si>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</si>
  <si>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</si>
  <si>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</si>
  <si>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</si>
  <si>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</si>
  <si>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</si>
  <si>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</si>
  <si>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</si>
  <si>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</si>
  <si>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</si>
  <si>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</si>
  <si>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</si>
  <si>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</si>
  <si>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</si>
  <si>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</si>
  <si>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</si>
  <si>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</si>
  <si>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</si>
  <si>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</si>
  <si>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</si>
  <si>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</si>
  <si>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</si>
  <si>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</si>
  <si>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โครงการชลประทานพะเยา</t>
  </si>
  <si>
    <t>พะเยา</t>
  </si>
  <si>
    <t>ท่อส่งน้ำ ( outlet ) อ่างเก็บน้ำร่องสัก</t>
  </si>
  <si>
    <t>ดอกคำใต้</t>
  </si>
  <si>
    <t>N  2099796</t>
  </si>
  <si>
    <t>E 609741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</si>
</sst>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sz="1440" b="1" i="0" u="sng" strike="noStrike" baseline="0"/>
              <a:t>ท่อส่งน้ำ ( </a:t>
            </a:r>
            <a:r>
              <a:rPr lang="en-US" sz="1440" b="1" i="0" u="sng" strike="noStrike" baseline="0"/>
              <a:t>outlet ) </a:t>
            </a:r>
            <a:r>
              <a:rPr lang="th-TH" sz="1440" b="1" i="0" u="sng" strike="noStrike" baseline="0"/>
              <a:t>อ่างเก็บน้ำร่องสัก </a:t>
            </a:r>
            <a:r>
              <a:rPr lang="th-TH"/>
              <a:t>โครงการ </a:t>
            </a:r>
            <a:r>
              <a:rPr lang="th-TH" u="sng"/>
              <a:t>ชลประทานพะเยา</a:t>
            </a:r>
          </a:p>
        </c:rich>
      </c:tx>
      <c:layout>
        <c:manualLayout>
          <c:xMode val="edge"/>
          <c:yMode val="edge"/>
          <c:x val="0.2433204152349607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8181489655895061"/>
                  <c:y val="0.27227397660107511"/>
                </c:manualLayout>
              </c:layout>
              <c:numFmt formatCode="#,##0.0000" sourceLinked="0"/>
            </c:trendlineLbl>
          </c:trendline>
          <c:xVal>
            <c:numRef>
              <c:f>'อ่างฯ ร่องสัก'!$H$53:$H$57</c:f>
              <c:numCache>
                <c:formatCode>0.000</c:formatCode>
                <c:ptCount val="5"/>
                <c:pt idx="0">
                  <c:v>8.8179999999999836</c:v>
                </c:pt>
                <c:pt idx="1">
                  <c:v>11.02249999999998</c:v>
                </c:pt>
                <c:pt idx="2">
                  <c:v>14.696666666666641</c:v>
                </c:pt>
                <c:pt idx="3">
                  <c:v>22.044999999999959</c:v>
                </c:pt>
                <c:pt idx="4">
                  <c:v>44.089999999999918</c:v>
                </c:pt>
              </c:numCache>
            </c:numRef>
          </c:xVal>
          <c:yVal>
            <c:numRef>
              <c:f>'อ่างฯ ร่องสัก'!$I$53:$I$57</c:f>
              <c:numCache>
                <c:formatCode>0.000</c:formatCode>
                <c:ptCount val="5"/>
                <c:pt idx="0">
                  <c:v>0.34147659545058534</c:v>
                </c:pt>
                <c:pt idx="1">
                  <c:v>0.34620737951854058</c:v>
                </c:pt>
                <c:pt idx="2">
                  <c:v>0.36627737253410814</c:v>
                </c:pt>
                <c:pt idx="3">
                  <c:v>0.42254503152418149</c:v>
                </c:pt>
                <c:pt idx="4">
                  <c:v>0.39136486380356755</c:v>
                </c:pt>
              </c:numCache>
            </c:numRef>
          </c:yVal>
        </c:ser>
        <c:axId val="59048704"/>
        <c:axId val="59050624"/>
      </c:scatterChart>
      <c:valAx>
        <c:axId val="5904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0624"/>
        <c:crosses val="autoZero"/>
        <c:crossBetween val="midCat"/>
      </c:valAx>
      <c:valAx>
        <c:axId val="59050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487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496660</xdr:colOff>
      <xdr:row>25</xdr:row>
      <xdr:rowOff>68036</xdr:rowOff>
    </xdr:from>
    <xdr:to>
      <xdr:col>7</xdr:col>
      <xdr:colOff>79317</xdr:colOff>
      <xdr:row>34</xdr:row>
      <xdr:rowOff>187736</xdr:rowOff>
    </xdr:to>
    <xdr:pic>
      <xdr:nvPicPr>
        <xdr:cNvPr id="34" name="รูปภาพ 33" descr="38.อ่างร่องสัก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94089" y="6660697"/>
          <a:ext cx="3358639" cy="250775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103"/>
  <sheetViews>
    <sheetView tabSelected="1" view="pageLayout" topLeftCell="A74" zoomScale="140" zoomScalePageLayoutView="140" workbookViewId="0">
      <selection activeCell="F97" sqref="F97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10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10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10" ht="21" customHeight="1">
      <c r="B3" s="86" t="s">
        <v>62</v>
      </c>
      <c r="C3" s="86"/>
      <c r="D3" s="86"/>
      <c r="E3" s="86"/>
      <c r="F3" s="86"/>
      <c r="G3" s="86"/>
      <c r="H3" s="86"/>
      <c r="I3" s="86"/>
    </row>
    <row r="4" spans="1:10" ht="18" customHeight="1"/>
    <row r="5" spans="1:10">
      <c r="A5" s="49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7" t="s">
        <v>66</v>
      </c>
      <c r="E7" s="67"/>
      <c r="F7" s="67"/>
      <c r="G7" s="68" t="s">
        <v>4</v>
      </c>
      <c r="H7" s="67"/>
      <c r="I7" s="67"/>
      <c r="J7" s="67"/>
    </row>
    <row r="8" spans="1:10" ht="21.2" customHeight="1">
      <c r="B8" s="2" t="s">
        <v>5</v>
      </c>
      <c r="D8" s="67" t="s">
        <v>64</v>
      </c>
      <c r="E8" s="67"/>
      <c r="F8" s="67"/>
      <c r="G8" s="68"/>
      <c r="H8" s="67"/>
      <c r="I8" s="67"/>
      <c r="J8" s="67"/>
    </row>
    <row r="9" spans="1:10" ht="21.2" customHeight="1">
      <c r="B9" s="2" t="s">
        <v>6</v>
      </c>
      <c r="D9" s="67" t="s">
        <v>63</v>
      </c>
      <c r="E9" s="67"/>
      <c r="F9" s="67"/>
      <c r="G9" s="68" t="s">
        <v>7</v>
      </c>
      <c r="H9" s="67"/>
      <c r="I9" s="67"/>
      <c r="J9" s="67"/>
    </row>
    <row r="10" spans="1:10" ht="21.2" customHeight="1">
      <c r="B10" s="2" t="s">
        <v>8</v>
      </c>
      <c r="D10" s="67" t="s">
        <v>67</v>
      </c>
      <c r="E10" s="67"/>
      <c r="F10" s="67"/>
      <c r="G10" s="68" t="s">
        <v>9</v>
      </c>
      <c r="H10" s="67" t="s">
        <v>65</v>
      </c>
      <c r="I10" s="67"/>
      <c r="J10" s="67"/>
    </row>
    <row r="11" spans="1:10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  <c r="J11" s="67"/>
    </row>
    <row r="12" spans="1:10" ht="21.2" customHeight="1">
      <c r="B12" s="2" t="s">
        <v>48</v>
      </c>
      <c r="D12" s="1" t="s">
        <v>49</v>
      </c>
      <c r="F12" s="1" t="s">
        <v>50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23</v>
      </c>
    </row>
    <row r="16" spans="1:10" ht="21.2" customHeight="1">
      <c r="B16" s="2" t="s">
        <v>56</v>
      </c>
      <c r="G16" s="73">
        <v>1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89">
        <v>0.5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90" t="s">
        <v>52</v>
      </c>
      <c r="H18" s="1" t="s">
        <v>25</v>
      </c>
    </row>
    <row r="19" spans="1:9" ht="21.2" customHeight="1">
      <c r="B19" s="2" t="s">
        <v>27</v>
      </c>
      <c r="G19" s="74" t="s">
        <v>52</v>
      </c>
      <c r="H19" s="1" t="s">
        <v>59</v>
      </c>
    </row>
    <row r="20" spans="1:9" ht="21.2" customHeight="1">
      <c r="B20" s="2" t="s">
        <v>28</v>
      </c>
      <c r="G20" s="74" t="s">
        <v>52</v>
      </c>
      <c r="H20" s="1" t="s">
        <v>59</v>
      </c>
    </row>
    <row r="21" spans="1:9" ht="21.2" customHeight="1">
      <c r="B21" s="48" t="s">
        <v>11</v>
      </c>
      <c r="G21" s="75">
        <v>463</v>
      </c>
      <c r="H21" s="1" t="s">
        <v>59</v>
      </c>
    </row>
    <row r="22" spans="1:9" ht="21.2" customHeight="1">
      <c r="B22" s="2" t="s">
        <v>29</v>
      </c>
      <c r="G22" s="74" t="s">
        <v>52</v>
      </c>
      <c r="H22" s="1" t="s">
        <v>30</v>
      </c>
    </row>
    <row r="23" spans="1:9" ht="21.2" customHeight="1">
      <c r="B23" s="2" t="s">
        <v>51</v>
      </c>
      <c r="G23" s="73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467.40899999999999</v>
      </c>
      <c r="C53" s="22">
        <f t="shared" ref="C53:C57" si="0">$G$21</f>
        <v>463</v>
      </c>
      <c r="D53" s="22">
        <f>$B53-$C53</f>
        <v>4.4089999999999918</v>
      </c>
      <c r="E53" s="25">
        <f>SQRT(2*9.81*D53)</f>
        <v>9.3007838379353736</v>
      </c>
      <c r="F53" s="69">
        <v>0.5</v>
      </c>
      <c r="G53" s="70">
        <v>0.79400000000000004</v>
      </c>
      <c r="H53" s="11">
        <f>D53/F53</f>
        <v>8.8179999999999836</v>
      </c>
      <c r="I53" s="11">
        <f>G53/(($G$16*$G$17)*F53*E53)</f>
        <v>0.34147659545058534</v>
      </c>
    </row>
    <row r="54" spans="1:9">
      <c r="A54" s="18">
        <v>2</v>
      </c>
      <c r="B54" s="55">
        <v>467.40899999999999</v>
      </c>
      <c r="C54" s="23">
        <f t="shared" si="0"/>
        <v>463</v>
      </c>
      <c r="D54" s="23">
        <f t="shared" ref="D54:D57" si="1">$B54-$C54</f>
        <v>4.4089999999999918</v>
      </c>
      <c r="E54" s="26">
        <f t="shared" ref="E54:E57" si="2">SQRT(2*9.81*D54)</f>
        <v>9.3007838379353736</v>
      </c>
      <c r="F54" s="71">
        <v>0.4</v>
      </c>
      <c r="G54" s="72">
        <v>0.64400000000000002</v>
      </c>
      <c r="H54" s="12">
        <f t="shared" ref="H54:H57" si="3">D54/F54</f>
        <v>11.02249999999998</v>
      </c>
      <c r="I54" s="12">
        <f t="shared" ref="I54:I57" si="4">G54/(($G$16*$G$17)*F54*E54)</f>
        <v>0.34620737951854058</v>
      </c>
    </row>
    <row r="55" spans="1:9">
      <c r="A55" s="18">
        <v>3</v>
      </c>
      <c r="B55" s="55">
        <v>467.40899999999999</v>
      </c>
      <c r="C55" s="23">
        <f t="shared" si="0"/>
        <v>463</v>
      </c>
      <c r="D55" s="23">
        <f t="shared" si="1"/>
        <v>4.4089999999999918</v>
      </c>
      <c r="E55" s="27">
        <f t="shared" si="2"/>
        <v>9.3007838379353736</v>
      </c>
      <c r="F55" s="55">
        <v>0.3</v>
      </c>
      <c r="G55" s="57">
        <v>0.51100000000000001</v>
      </c>
      <c r="H55" s="12">
        <f t="shared" si="3"/>
        <v>14.696666666666641</v>
      </c>
      <c r="I55" s="12">
        <f t="shared" si="4"/>
        <v>0.36627737253410814</v>
      </c>
    </row>
    <row r="56" spans="1:9">
      <c r="A56" s="18">
        <v>4</v>
      </c>
      <c r="B56" s="55">
        <v>467.40899999999999</v>
      </c>
      <c r="C56" s="23">
        <f t="shared" si="0"/>
        <v>463</v>
      </c>
      <c r="D56" s="23">
        <f t="shared" si="1"/>
        <v>4.4089999999999918</v>
      </c>
      <c r="E56" s="28">
        <f t="shared" si="2"/>
        <v>9.3007838379353736</v>
      </c>
      <c r="F56" s="56">
        <v>0.2</v>
      </c>
      <c r="G56" s="58">
        <v>0.39300000000000002</v>
      </c>
      <c r="H56" s="12">
        <f t="shared" si="3"/>
        <v>22.044999999999959</v>
      </c>
      <c r="I56" s="12">
        <f t="shared" si="4"/>
        <v>0.42254503152418149</v>
      </c>
    </row>
    <row r="57" spans="1:9">
      <c r="A57" s="18">
        <v>5</v>
      </c>
      <c r="B57" s="55">
        <v>467.40899999999999</v>
      </c>
      <c r="C57" s="23">
        <f t="shared" si="0"/>
        <v>463</v>
      </c>
      <c r="D57" s="23">
        <f t="shared" si="1"/>
        <v>4.4089999999999918</v>
      </c>
      <c r="E57" s="28">
        <f t="shared" si="2"/>
        <v>9.3007838379353736</v>
      </c>
      <c r="F57" s="55">
        <v>0.1</v>
      </c>
      <c r="G57" s="57">
        <v>0.182</v>
      </c>
      <c r="H57" s="12">
        <f t="shared" si="3"/>
        <v>44.089999999999918</v>
      </c>
      <c r="I57" s="12">
        <f t="shared" si="4"/>
        <v>0.39136486380356755</v>
      </c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59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69">
        <v>467.40899999999999</v>
      </c>
      <c r="C87" s="15">
        <f t="shared" ref="C87:C91" si="5">$G$21</f>
        <v>463</v>
      </c>
      <c r="D87" s="15">
        <f>B87-C87</f>
        <v>4.4089999999999918</v>
      </c>
      <c r="E87" s="69">
        <v>0.5</v>
      </c>
      <c r="F87" s="36">
        <f>D87/E87</f>
        <v>8.8179999999999836</v>
      </c>
      <c r="G87" s="60">
        <f>(0.0014*F87)+0.3447</f>
        <v>0.35704520000000001</v>
      </c>
      <c r="H87" s="78">
        <f>G87*($G$16*$G$17)*E87*(2*9.81*D87)^0.5</f>
        <v>0.83020005639310079</v>
      </c>
      <c r="I87" s="78"/>
    </row>
    <row r="88" spans="1:9" ht="21.2" customHeight="1">
      <c r="A88" s="46">
        <v>2</v>
      </c>
      <c r="B88" s="55">
        <v>467.40899999999999</v>
      </c>
      <c r="C88" s="16">
        <f t="shared" si="5"/>
        <v>463</v>
      </c>
      <c r="D88" s="16">
        <f t="shared" ref="D88:D91" si="6">B88-C88</f>
        <v>4.4089999999999918</v>
      </c>
      <c r="E88" s="71">
        <v>0.4</v>
      </c>
      <c r="F88" s="37">
        <f t="shared" ref="F88:F91" si="7">D88/E88</f>
        <v>11.02249999999998</v>
      </c>
      <c r="G88" s="37">
        <f t="shared" ref="G88:G91" si="8">(0.0014*F88)+0.3447</f>
        <v>0.36013149999999999</v>
      </c>
      <c r="H88" s="76">
        <f t="shared" ref="H88:H90" si="9">G88*($G$16*$G$17)*E88*(2*9.81*D88)^0.5</f>
        <v>0.66990104694628461</v>
      </c>
      <c r="I88" s="76"/>
    </row>
    <row r="89" spans="1:9" ht="21.2" customHeight="1">
      <c r="A89" s="46">
        <v>3</v>
      </c>
      <c r="B89" s="55">
        <v>467.40899999999999</v>
      </c>
      <c r="C89" s="16">
        <f t="shared" si="5"/>
        <v>463</v>
      </c>
      <c r="D89" s="16">
        <f t="shared" si="6"/>
        <v>4.4089999999999918</v>
      </c>
      <c r="E89" s="55">
        <v>0.3</v>
      </c>
      <c r="F89" s="37">
        <f t="shared" si="7"/>
        <v>14.696666666666641</v>
      </c>
      <c r="G89" s="37">
        <f t="shared" si="8"/>
        <v>0.36527533333333329</v>
      </c>
      <c r="H89" s="76">
        <f t="shared" si="9"/>
        <v>0.50960203749946842</v>
      </c>
      <c r="I89" s="76"/>
    </row>
    <row r="90" spans="1:9" ht="21.2" customHeight="1">
      <c r="A90" s="46">
        <v>4</v>
      </c>
      <c r="B90" s="55">
        <v>467.40899999999999</v>
      </c>
      <c r="C90" s="16">
        <f t="shared" si="5"/>
        <v>463</v>
      </c>
      <c r="D90" s="16">
        <f t="shared" si="6"/>
        <v>4.4089999999999918</v>
      </c>
      <c r="E90" s="56">
        <v>0.2</v>
      </c>
      <c r="F90" s="37">
        <f t="shared" si="7"/>
        <v>22.044999999999959</v>
      </c>
      <c r="G90" s="37">
        <f t="shared" si="8"/>
        <v>0.37556299999999992</v>
      </c>
      <c r="H90" s="76">
        <f t="shared" si="9"/>
        <v>0.34930302805265223</v>
      </c>
      <c r="I90" s="76"/>
    </row>
    <row r="91" spans="1:9" ht="21.2" customHeight="1">
      <c r="A91" s="46">
        <v>5</v>
      </c>
      <c r="B91" s="55">
        <v>467.40899999999999</v>
      </c>
      <c r="C91" s="16">
        <f t="shared" si="5"/>
        <v>463</v>
      </c>
      <c r="D91" s="16">
        <f t="shared" si="6"/>
        <v>4.4089999999999918</v>
      </c>
      <c r="E91" s="55">
        <v>0.1</v>
      </c>
      <c r="F91" s="37">
        <f t="shared" si="7"/>
        <v>44.089999999999918</v>
      </c>
      <c r="G91" s="37">
        <f t="shared" si="8"/>
        <v>0.4064259999999999</v>
      </c>
      <c r="H91" s="76">
        <f t="shared" ref="H91" si="10">G91*($G$16*$G$17)*E91*(2*9.81*D91)^0.5</f>
        <v>0.18900401860583607</v>
      </c>
      <c r="I91" s="76"/>
    </row>
    <row r="92" spans="1:9" ht="21.2" customHeight="1">
      <c r="A92" s="46"/>
      <c r="B92" s="56"/>
      <c r="C92" s="16"/>
      <c r="D92" s="16"/>
      <c r="E92" s="56"/>
      <c r="F92" s="37"/>
      <c r="G92" s="64"/>
      <c r="H92" s="76"/>
      <c r="I92" s="76"/>
    </row>
    <row r="93" spans="1:9" ht="21.2" customHeight="1">
      <c r="A93" s="46"/>
      <c r="B93" s="55"/>
      <c r="C93" s="16"/>
      <c r="D93" s="16"/>
      <c r="E93" s="55"/>
      <c r="F93" s="37"/>
      <c r="G93" s="37"/>
      <c r="H93" s="76"/>
      <c r="I93" s="76"/>
    </row>
    <row r="94" spans="1:9" ht="21.2" customHeight="1">
      <c r="A94" s="46"/>
      <c r="B94" s="55"/>
      <c r="C94" s="16"/>
      <c r="D94" s="16"/>
      <c r="E94" s="62"/>
      <c r="F94" s="37"/>
      <c r="G94" s="64"/>
      <c r="H94" s="76"/>
      <c r="I94" s="76"/>
    </row>
    <row r="95" spans="1:9" ht="21.2" customHeight="1">
      <c r="A95" s="46"/>
      <c r="B95" s="55"/>
      <c r="C95" s="16"/>
      <c r="D95" s="16"/>
      <c r="E95" s="62"/>
      <c r="F95" s="37"/>
      <c r="G95" s="37"/>
      <c r="H95" s="76"/>
      <c r="I95" s="76"/>
    </row>
    <row r="96" spans="1:9" ht="21.2" customHeight="1">
      <c r="A96" s="46"/>
      <c r="B96" s="55"/>
      <c r="C96" s="16"/>
      <c r="D96" s="16"/>
      <c r="E96" s="62"/>
      <c r="F96" s="37"/>
      <c r="G96" s="64"/>
      <c r="H96" s="76"/>
      <c r="I96" s="76"/>
    </row>
    <row r="97" spans="1:9" ht="21.2" customHeight="1">
      <c r="A97" s="46"/>
      <c r="B97" s="43"/>
      <c r="C97" s="16"/>
      <c r="D97" s="16"/>
      <c r="E97" s="56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6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6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 ร่องสัก</vt:lpstr>
      <vt:lpstr>'อ่างฯ ร่องสัก'!Print_Area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2014-03-31T03:45:49Z</dcterms:modified>
</cp:coreProperties>
</file>