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ตะไคร้" sheetId="2" r:id="rId1"/>
  </sheets>
  <definedNames>
    <definedName name="_xlnm.Print_Area" localSheetId="0">อ่างฯแม่ตะไคร้!$A$1:$I$103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E57" s="1"/>
  <c r="I57" s="1"/>
  <c r="H91" l="1"/>
  <c r="H5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<sst xmlns="http://schemas.openxmlformats.org/spreadsheetml/2006/main" count="91" uniqueCount="71">
  <si>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</si>
  <si>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</si>
  <si>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</si>
  <si>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</si>
  <si>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</si>
  <si>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</si>
  <si>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</si>
  <si>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</si>
  <si>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</si>
  <si>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</si>
  <si>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</si>
  <si>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</si>
  <si>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</si>
  <si>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</si>
  <si>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</si>
  <si>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</si>
  <si>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</si>
  <si>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</si>
  <si>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</si>
  <si>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</si>
  <si>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</si>
  <si>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</si>
  <si>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</si>
  <si>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</si>
  <si>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</si>
  <si>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</si>
  <si>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</si>
  <si>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</si>
  <si>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</si>
  <si>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</si>
  <si>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</si>
  <si>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</si>
  <si>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</si>
  <si>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</si>
  <si>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</si>
  <si>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</si>
  <si>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</si>
  <si>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</si>
  <si>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</si>
  <si>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</si>
  <si>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</si>
  <si>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</si>
  <si>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</si>
  <si>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</si>
  <si>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</si>
  <si>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</si>
  <si>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</si>
  <si>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</si>
  <si>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</si>
  <si>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</si>
  <si>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</si>
  <si>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</si>
  <si>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</si>
  <si>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</si>
  <si>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</si>
  <si>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</si>
  <si>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</si>
  <si>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</si>
  <si>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</si>
  <si>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</si>
  <si>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</si>
  <si>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</si>
  <si>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</si>
  <si>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</si>
  <si>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</si>
  <si>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</si>
  <si>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</si>
  <si>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ท่อส่งน้ำ (outlet) อ่างเก็บน้ำบ้านแม่ตะไคร้</t>
  </si>
  <si>
    <t>แม่ออน</t>
  </si>
  <si>
    <t>N 2071030</t>
  </si>
  <si>
    <t>E 532922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</si>
</sst>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ท่อส่งน้ำ (</a:t>
            </a:r>
            <a:r>
              <a:rPr lang="en-US" u="sng"/>
              <a:t>outlet) </a:t>
            </a:r>
            <a:r>
              <a:rPr lang="th-TH" u="sng"/>
              <a:t>อ่างเก็บน้ำแม่ตะไคร้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9522077702377469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2.6779883872828851E-3"/>
                  <c:y val="0.20608705623177931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อ่างฯแม่ตะไคร้!$H$53:$H$57</c:f>
              <c:numCache>
                <c:formatCode>0.000</c:formatCode>
                <c:ptCount val="5"/>
                <c:pt idx="0">
                  <c:v>206</c:v>
                </c:pt>
                <c:pt idx="1">
                  <c:v>103</c:v>
                </c:pt>
                <c:pt idx="2">
                  <c:v>68.666666666666671</c:v>
                </c:pt>
                <c:pt idx="3">
                  <c:v>51.5</c:v>
                </c:pt>
                <c:pt idx="4">
                  <c:v>41.2</c:v>
                </c:pt>
              </c:numCache>
            </c:numRef>
          </c:xVal>
          <c:yVal>
            <c:numRef>
              <c:f>อ่างฯแม่ตะไคร้!$I$53:$I$57</c:f>
              <c:numCache>
                <c:formatCode>0.000</c:formatCode>
                <c:ptCount val="5"/>
                <c:pt idx="0">
                  <c:v>0.62788690523224133</c:v>
                </c:pt>
                <c:pt idx="1">
                  <c:v>0.44059109543285113</c:v>
                </c:pt>
                <c:pt idx="2">
                  <c:v>0.34842966521410362</c:v>
                </c:pt>
                <c:pt idx="3">
                  <c:v>0.28807879316763346</c:v>
                </c:pt>
                <c:pt idx="4">
                  <c:v>0.23688460515580015</c:v>
                </c:pt>
              </c:numCache>
            </c:numRef>
          </c:yVal>
        </c:ser>
        <c:axId val="53282304"/>
        <c:axId val="53284224"/>
      </c:scatterChart>
      <c:valAx>
        <c:axId val="53282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6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3284224"/>
        <c:crosses val="autoZero"/>
        <c:crossBetween val="midCat"/>
      </c:valAx>
      <c:valAx>
        <c:axId val="53284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32823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210910</xdr:colOff>
      <xdr:row>25</xdr:row>
      <xdr:rowOff>54429</xdr:rowOff>
    </xdr:from>
    <xdr:to>
      <xdr:col>7</xdr:col>
      <xdr:colOff>214928</xdr:colOff>
      <xdr:row>34</xdr:row>
      <xdr:rowOff>186376</xdr:rowOff>
    </xdr:to>
    <xdr:pic>
      <xdr:nvPicPr>
        <xdr:cNvPr id="15" name="รูปภาพ 14" descr="IMG_6445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408339" y="6647090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2" zoomScale="140" zoomScalePageLayoutView="140" workbookViewId="0">
      <selection activeCell="E96" sqref="E9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5" t="s">
        <v>0</v>
      </c>
      <c r="C1" s="85"/>
      <c r="D1" s="85"/>
      <c r="E1" s="85"/>
      <c r="F1" s="85"/>
      <c r="G1" s="85"/>
      <c r="H1" s="85"/>
      <c r="I1" s="85"/>
    </row>
    <row r="2" spans="1:9" ht="22.5" customHeight="1">
      <c r="B2" s="86" t="s">
        <v>46</v>
      </c>
      <c r="C2" s="86"/>
      <c r="D2" s="86"/>
      <c r="E2" s="86"/>
      <c r="F2" s="86"/>
      <c r="G2" s="86"/>
      <c r="H2" s="86"/>
      <c r="I2" s="86"/>
    </row>
    <row r="3" spans="1:9" ht="21" customHeight="1">
      <c r="B3" s="87" t="s">
        <v>66</v>
      </c>
      <c r="C3" s="87"/>
      <c r="D3" s="87"/>
      <c r="E3" s="87"/>
      <c r="F3" s="87"/>
      <c r="G3" s="87"/>
      <c r="H3" s="87"/>
      <c r="I3" s="8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H7" s="70" t="s">
        <v>4</v>
      </c>
    </row>
    <row r="8" spans="1:9" ht="21.2" customHeight="1">
      <c r="B8" s="2" t="s">
        <v>5</v>
      </c>
      <c r="D8" s="69" t="s">
        <v>61</v>
      </c>
      <c r="E8" s="69"/>
      <c r="F8" s="69"/>
      <c r="G8" s="70"/>
      <c r="H8" s="69"/>
    </row>
    <row r="9" spans="1:9" ht="21.2" customHeight="1">
      <c r="B9" s="2" t="s">
        <v>6</v>
      </c>
      <c r="D9" s="69" t="s">
        <v>64</v>
      </c>
      <c r="E9" s="69"/>
      <c r="F9" s="69"/>
      <c r="H9" s="70" t="s">
        <v>7</v>
      </c>
      <c r="I9" s="69"/>
    </row>
    <row r="10" spans="1:9" ht="21.2" customHeight="1">
      <c r="B10" s="2" t="s">
        <v>8</v>
      </c>
      <c r="D10" s="71" t="s">
        <v>68</v>
      </c>
      <c r="E10" s="69"/>
      <c r="F10" s="69"/>
      <c r="H10" s="70" t="s">
        <v>9</v>
      </c>
      <c r="I10" s="69" t="s">
        <v>62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0.3</v>
      </c>
      <c r="H17" s="1" t="s">
        <v>25</v>
      </c>
    </row>
    <row r="18" spans="1:9" ht="21.2" customHeight="1">
      <c r="B18" s="2"/>
      <c r="C18" s="14"/>
      <c r="D18" s="66"/>
      <c r="E18" s="6" t="s">
        <v>63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2">
        <v>0</v>
      </c>
      <c r="H21" s="1" t="s">
        <v>65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21.2" customHeight="1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21.2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21.2" customHeight="1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21.2" customHeight="1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21.2" customHeight="1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21.2" customHeight="1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21.2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21.2" customHeight="1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21.2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9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3">
        <v>12.36</v>
      </c>
      <c r="C53" s="22">
        <f t="shared" ref="C53:C57" si="0">$G$21</f>
        <v>0</v>
      </c>
      <c r="D53" s="22">
        <f>$B53-$C53</f>
        <v>12.36</v>
      </c>
      <c r="E53" s="25">
        <f>SQRT(2*9.81*D53)</f>
        <v>15.572514247866335</v>
      </c>
      <c r="F53" s="73">
        <v>0.06</v>
      </c>
      <c r="G53" s="74">
        <v>0.17599999999999999</v>
      </c>
      <c r="H53" s="11">
        <f>D53/F53</f>
        <v>206</v>
      </c>
      <c r="I53" s="11">
        <f>G53/(($G$16*$G$17)*F53*E53)</f>
        <v>0.62788690523224133</v>
      </c>
    </row>
    <row r="54" spans="1:9">
      <c r="A54" s="18">
        <v>2</v>
      </c>
      <c r="B54" s="56">
        <v>12.36</v>
      </c>
      <c r="C54" s="23">
        <f t="shared" si="0"/>
        <v>0</v>
      </c>
      <c r="D54" s="23">
        <f t="shared" ref="D54:D57" si="1">$B54-$C54</f>
        <v>12.36</v>
      </c>
      <c r="E54" s="26">
        <f t="shared" ref="E54:E57" si="2">SQRT(2*9.81*D54)</f>
        <v>15.572514247866335</v>
      </c>
      <c r="F54" s="75">
        <v>0.12</v>
      </c>
      <c r="G54" s="76">
        <v>0.247</v>
      </c>
      <c r="H54" s="12">
        <f t="shared" ref="H54:H57" si="3">D54/F54</f>
        <v>103</v>
      </c>
      <c r="I54" s="12">
        <f t="shared" ref="I54:I57" si="4">G54/(($G$16*$G$17)*F54*E54)</f>
        <v>0.44059109543285113</v>
      </c>
    </row>
    <row r="55" spans="1:9">
      <c r="A55" s="18">
        <v>3</v>
      </c>
      <c r="B55" s="56">
        <v>12.36</v>
      </c>
      <c r="C55" s="23">
        <f t="shared" si="0"/>
        <v>0</v>
      </c>
      <c r="D55" s="23">
        <f t="shared" si="1"/>
        <v>12.36</v>
      </c>
      <c r="E55" s="27">
        <f t="shared" si="2"/>
        <v>15.572514247866335</v>
      </c>
      <c r="F55" s="56">
        <v>0.18</v>
      </c>
      <c r="G55" s="58">
        <v>0.29299999999999998</v>
      </c>
      <c r="H55" s="12">
        <f t="shared" si="3"/>
        <v>68.666666666666671</v>
      </c>
      <c r="I55" s="12">
        <f t="shared" si="4"/>
        <v>0.34842966521410362</v>
      </c>
    </row>
    <row r="56" spans="1:9">
      <c r="A56" s="18">
        <v>4</v>
      </c>
      <c r="B56" s="56">
        <v>12.36</v>
      </c>
      <c r="C56" s="23">
        <f t="shared" si="0"/>
        <v>0</v>
      </c>
      <c r="D56" s="23">
        <f t="shared" si="1"/>
        <v>12.36</v>
      </c>
      <c r="E56" s="28">
        <f t="shared" si="2"/>
        <v>15.572514247866335</v>
      </c>
      <c r="F56" s="57">
        <v>0.24</v>
      </c>
      <c r="G56" s="59">
        <v>0.32300000000000001</v>
      </c>
      <c r="H56" s="12">
        <f t="shared" si="3"/>
        <v>51.5</v>
      </c>
      <c r="I56" s="12">
        <f t="shared" si="4"/>
        <v>0.28807879316763346</v>
      </c>
    </row>
    <row r="57" spans="1:9">
      <c r="A57" s="18">
        <v>5</v>
      </c>
      <c r="B57" s="56">
        <v>12.36</v>
      </c>
      <c r="C57" s="23">
        <f t="shared" si="0"/>
        <v>0</v>
      </c>
      <c r="D57" s="23">
        <f t="shared" si="1"/>
        <v>12.36</v>
      </c>
      <c r="E57" s="28">
        <f t="shared" si="2"/>
        <v>15.572514247866335</v>
      </c>
      <c r="F57" s="56">
        <v>0.3</v>
      </c>
      <c r="G57" s="58">
        <v>0.33200000000000002</v>
      </c>
      <c r="H57" s="12">
        <f t="shared" si="3"/>
        <v>41.2</v>
      </c>
      <c r="I57" s="12">
        <f t="shared" si="4"/>
        <v>0.23688460515580015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60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3"/>
      <c r="B86" s="42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.2" customHeight="1">
      <c r="A87" s="45">
        <v>1</v>
      </c>
      <c r="B87" s="73">
        <v>12.36</v>
      </c>
      <c r="C87" s="15">
        <f t="shared" ref="C87:C91" si="5">$G$21</f>
        <v>0</v>
      </c>
      <c r="D87" s="15">
        <f>B87-C87</f>
        <v>12.36</v>
      </c>
      <c r="E87" s="73">
        <v>0.06</v>
      </c>
      <c r="F87" s="36">
        <f>D87/E87</f>
        <v>206</v>
      </c>
      <c r="G87" s="61">
        <f>(0.0023*F87)+0.1747</f>
        <v>0.64849999999999997</v>
      </c>
      <c r="H87" s="79">
        <f>G87*($G$16*$G$17)*E87*(2*9.81*D87)^0.5</f>
        <v>0.1817779588153437</v>
      </c>
      <c r="I87" s="79"/>
    </row>
    <row r="88" spans="1:9" ht="21.2" customHeight="1">
      <c r="A88" s="46">
        <v>2</v>
      </c>
      <c r="B88" s="56">
        <v>12.36</v>
      </c>
      <c r="C88" s="16">
        <f t="shared" si="5"/>
        <v>0</v>
      </c>
      <c r="D88" s="16">
        <f t="shared" ref="D88:D91" si="6">B88-C88</f>
        <v>12.36</v>
      </c>
      <c r="E88" s="75">
        <v>0.12</v>
      </c>
      <c r="F88" s="37">
        <f t="shared" ref="F88:F91" si="7">D88/E88</f>
        <v>103</v>
      </c>
      <c r="G88" s="37">
        <f t="shared" ref="G88:G91" si="8">(0.0023*F88)+0.1747</f>
        <v>0.41159999999999997</v>
      </c>
      <c r="H88" s="77">
        <f t="shared" ref="H88:H90" si="9">G88*($G$16*$G$17)*E88*(2*9.81*D88)^0.5</f>
        <v>0.23074728711918416</v>
      </c>
      <c r="I88" s="77"/>
    </row>
    <row r="89" spans="1:9" ht="21.2" customHeight="1">
      <c r="A89" s="46">
        <v>3</v>
      </c>
      <c r="B89" s="56">
        <v>12.36</v>
      </c>
      <c r="C89" s="16">
        <f t="shared" si="5"/>
        <v>0</v>
      </c>
      <c r="D89" s="16">
        <f t="shared" si="6"/>
        <v>12.36</v>
      </c>
      <c r="E89" s="56">
        <v>0.18</v>
      </c>
      <c r="F89" s="37">
        <f t="shared" si="7"/>
        <v>68.666666666666671</v>
      </c>
      <c r="G89" s="37">
        <f t="shared" si="8"/>
        <v>0.33263333333333334</v>
      </c>
      <c r="H89" s="77">
        <f t="shared" si="9"/>
        <v>0.27971661542302473</v>
      </c>
      <c r="I89" s="77"/>
    </row>
    <row r="90" spans="1:9" ht="21.2" customHeight="1">
      <c r="A90" s="46">
        <v>4</v>
      </c>
      <c r="B90" s="56">
        <v>12.36</v>
      </c>
      <c r="C90" s="16">
        <f t="shared" si="5"/>
        <v>0</v>
      </c>
      <c r="D90" s="16">
        <f t="shared" si="6"/>
        <v>12.36</v>
      </c>
      <c r="E90" s="57">
        <v>0.24</v>
      </c>
      <c r="F90" s="37">
        <f t="shared" si="7"/>
        <v>51.5</v>
      </c>
      <c r="G90" s="37">
        <f t="shared" si="8"/>
        <v>0.29315000000000002</v>
      </c>
      <c r="H90" s="77">
        <f t="shared" si="9"/>
        <v>0.32868594372686522</v>
      </c>
      <c r="I90" s="77"/>
    </row>
    <row r="91" spans="1:9" ht="21.2" customHeight="1">
      <c r="A91" s="46">
        <v>5</v>
      </c>
      <c r="B91" s="56">
        <v>12.36</v>
      </c>
      <c r="C91" s="16">
        <f t="shared" si="5"/>
        <v>0</v>
      </c>
      <c r="D91" s="16">
        <f t="shared" si="6"/>
        <v>12.36</v>
      </c>
      <c r="E91" s="56">
        <v>0.3</v>
      </c>
      <c r="F91" s="37">
        <f t="shared" si="7"/>
        <v>41.2</v>
      </c>
      <c r="G91" s="65">
        <f t="shared" si="8"/>
        <v>0.26946000000000003</v>
      </c>
      <c r="H91" s="77">
        <f t="shared" ref="H91" si="10">G91*($G$16*$G$17)*E91*(2*9.81*D91)^0.5</f>
        <v>0.3776552720307057</v>
      </c>
      <c r="I91" s="77"/>
    </row>
    <row r="92" spans="1:9" ht="21.2" customHeight="1">
      <c r="A92" s="46"/>
      <c r="B92" s="57"/>
      <c r="C92" s="16"/>
      <c r="D92" s="16"/>
      <c r="E92" s="57"/>
      <c r="F92" s="37"/>
      <c r="G92" s="37"/>
      <c r="H92" s="77"/>
      <c r="I92" s="77"/>
    </row>
    <row r="93" spans="1:9" ht="21.2" customHeight="1">
      <c r="A93" s="46"/>
      <c r="B93" s="56"/>
      <c r="C93" s="16"/>
      <c r="D93" s="16"/>
      <c r="E93" s="56"/>
      <c r="F93" s="37"/>
      <c r="G93" s="37"/>
      <c r="H93" s="77"/>
      <c r="I93" s="77"/>
    </row>
    <row r="94" spans="1:9" ht="21.2" customHeight="1">
      <c r="A94" s="46"/>
      <c r="B94" s="56"/>
      <c r="C94" s="16"/>
      <c r="D94" s="16"/>
      <c r="E94" s="63"/>
      <c r="F94" s="37"/>
      <c r="G94" s="65"/>
      <c r="H94" s="77"/>
      <c r="I94" s="77"/>
    </row>
    <row r="95" spans="1:9" ht="21.2" customHeight="1">
      <c r="A95" s="46"/>
      <c r="B95" s="56"/>
      <c r="C95" s="16"/>
      <c r="D95" s="16"/>
      <c r="E95" s="63"/>
      <c r="F95" s="37"/>
      <c r="G95" s="37"/>
      <c r="H95" s="77"/>
      <c r="I95" s="77"/>
    </row>
    <row r="96" spans="1:9" ht="21.2" customHeight="1">
      <c r="A96" s="46"/>
      <c r="B96" s="56"/>
      <c r="C96" s="16"/>
      <c r="D96" s="16"/>
      <c r="E96" s="63"/>
      <c r="F96" s="37"/>
      <c r="G96" s="65"/>
      <c r="H96" s="77"/>
      <c r="I96" s="77"/>
    </row>
    <row r="97" spans="1:9" ht="21.2" customHeight="1">
      <c r="A97" s="46"/>
      <c r="B97" s="43"/>
      <c r="C97" s="16"/>
      <c r="D97" s="16"/>
      <c r="E97" s="57"/>
      <c r="F97" s="37"/>
      <c r="G97" s="37"/>
      <c r="H97" s="77"/>
      <c r="I97" s="77"/>
    </row>
    <row r="98" spans="1:9" ht="21.2" customHeight="1">
      <c r="A98" s="46"/>
      <c r="B98" s="43"/>
      <c r="C98" s="16"/>
      <c r="D98" s="16"/>
      <c r="E98" s="57"/>
      <c r="F98" s="37"/>
      <c r="G98" s="37"/>
      <c r="H98" s="77"/>
      <c r="I98" s="77"/>
    </row>
    <row r="99" spans="1:9" ht="21.2" customHeight="1">
      <c r="A99" s="46"/>
      <c r="B99" s="30"/>
      <c r="C99" s="16"/>
      <c r="D99" s="16"/>
      <c r="E99" s="57"/>
      <c r="F99" s="37"/>
      <c r="G99" s="37"/>
      <c r="H99" s="77"/>
      <c r="I99" s="7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8"/>
      <c r="I101" s="7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อ่างฯแม่ตะไคร้</vt:lpstr>
      <vt:lpstr>อ่างฯแม่ตะไคร้!Print_Area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2014-05-02T08:47:22Z</dcterms:modified>
</cp:coreProperties>
</file>