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6675" windowHeight="8280" activeTab="0"/>
  </bookViews>
  <sheets>
    <sheet name="ฟอร์มปริมาณน้ำ" sheetId="1" r:id="rId1"/>
    <sheet name="สูตรการคำนวณ (ห้ามแก้ไข)" sheetId="2" r:id="rId2"/>
    <sheet name="ตารางรอบต่อวินาที" sheetId="3" r:id="rId3"/>
    <sheet name="ตารางมุม1" sheetId="4" r:id="rId4"/>
    <sheet name="ตารางมุม2" sheetId="5" r:id="rId5"/>
    <sheet name="สถานี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<sst xmlns="http://schemas.openxmlformats.org/spreadsheetml/2006/main" count="547" uniqueCount="388">
  <si>
    <t>มุมทางตั้ง</t>
  </si>
  <si>
    <t>ระยะสูงเหนือผิวน้ำ (ม.)</t>
  </si>
  <si>
    <t>ระยะจากจุดเริ่มต้น (ม.)</t>
  </si>
  <si>
    <t>ระยะเบนเหนือผิวน้ำ (ม.)</t>
  </si>
  <si>
    <t>ระยะตามแนวเบนจากจุดที่หย่อนถึงเครื่อง</t>
  </si>
  <si>
    <t>ความลึกหลอก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</si>
  <si>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</si>
  <si>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</si>
  <si>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</si>
  <si>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</si>
  <si>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</si>
  <si>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</si>
  <si>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</si>
  <si>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</si>
  <si>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</si>
  <si>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</si>
  <si>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</si>
  <si>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</si>
  <si>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</si>
  <si>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</si>
  <si>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</si>
  <si>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</si>
  <si>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</si>
  <si>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</si>
  <si>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</si>
  <si>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</si>
  <si>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</si>
  <si>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</si>
  <si>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</si>
  <si>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</si>
  <si>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</si>
  <si>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</si>
  <si>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</si>
  <si>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</si>
  <si>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</si>
  <si>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</si>
  <si>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</si>
  <si>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</si>
  <si>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</si>
  <si>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</si>
  <si>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</si>
  <si>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ตารางที่2</t>
  </si>
  <si>
    <t>ความยาวในน้ำ d+∆d ม.</t>
  </si>
  <si>
    <t>∆d หน่วย ซม.    ความแตกต่างระหว่างความยาวในน้ำและความลึกจริง, d</t>
  </si>
  <si>
    <t>5˚</t>
  </si>
  <si>
    <t>6˚</t>
  </si>
  <si>
    <t>7˚</t>
  </si>
  <si>
    <t>8˚</t>
  </si>
  <si>
    <t>9˚</t>
  </si>
  <si>
    <t>10˚</t>
  </si>
  <si>
    <t>12˚</t>
  </si>
  <si>
    <t>14˚</t>
  </si>
  <si>
    <t>16˚</t>
  </si>
  <si>
    <t>18˚</t>
  </si>
  <si>
    <t>20˚</t>
  </si>
  <si>
    <t>22˚</t>
  </si>
  <si>
    <t>24˚</t>
  </si>
  <si>
    <t>26˚</t>
  </si>
  <si>
    <t>28˚</t>
  </si>
  <si>
    <t>30˚</t>
  </si>
  <si>
    <t>32˚</t>
  </si>
  <si>
    <t>34˚</t>
  </si>
  <si>
    <t>36˚</t>
  </si>
  <si>
    <t>38˚</t>
  </si>
  <si>
    <t>40˚</t>
  </si>
  <si>
    <t>42˚</t>
  </si>
  <si>
    <t>44˚</t>
  </si>
  <si>
    <t>46˚</t>
  </si>
  <si>
    <t>48˚</t>
  </si>
  <si>
    <t>50˚</t>
  </si>
  <si>
    <t>มุมเบน</t>
  </si>
  <si>
    <t>-</t>
  </si>
  <si>
    <t>ตารางที่ 1</t>
  </si>
  <si>
    <t>ความยาว a เหนือผิวน้ำ ม.</t>
  </si>
  <si>
    <t>a  หน่วย ซม. ความแตกต่างระหว่างแนวดิ่งกับแนวเบนเหนือผิวน้ำ</t>
  </si>
  <si>
    <t>6°</t>
  </si>
  <si>
    <t>7°</t>
  </si>
  <si>
    <t>8°</t>
  </si>
  <si>
    <t>9°</t>
  </si>
  <si>
    <t>10°</t>
  </si>
  <si>
    <t>12°</t>
  </si>
  <si>
    <t>14°</t>
  </si>
  <si>
    <t>16°</t>
  </si>
  <si>
    <t>18°</t>
  </si>
  <si>
    <t>20°</t>
  </si>
  <si>
    <t>22°</t>
  </si>
  <si>
    <t>24°</t>
  </si>
  <si>
    <t>26°</t>
  </si>
  <si>
    <t>28°</t>
  </si>
  <si>
    <t>30°</t>
  </si>
  <si>
    <t>32°</t>
  </si>
  <si>
    <t>34°</t>
  </si>
  <si>
    <t>36°</t>
  </si>
  <si>
    <t>38°</t>
  </si>
  <si>
    <t>40°</t>
  </si>
  <si>
    <t>42°</t>
  </si>
  <si>
    <t>44°</t>
  </si>
  <si>
    <t>46°</t>
  </si>
  <si>
    <t>48°</t>
  </si>
  <si>
    <t>50°</t>
  </si>
  <si>
    <t>5°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</si>
  <si>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</si>
  <si>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</si>
  <si>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</si>
  <si>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</si>
  <si>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</si>
  <si>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</si>
  <si>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</si>
  <si>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</si>
  <si>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</si>
  <si>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</si>
  <si>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</si>
  <si>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</si>
  <si>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</si>
  <si>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</si>
  <si>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</si>
  <si>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</si>
  <si>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</si>
  <si>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</si>
  <si>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</si>
  <si>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</si>
  <si>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</si>
  <si>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</si>
  <si>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</si>
  <si>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</si>
  <si>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</si>
  <si>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</si>
  <si>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</si>
  <si>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</si>
  <si>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</si>
  <si>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</si>
  <si>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</si>
  <si>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</si>
  <si>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</si>
  <si>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</si>
  <si>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</si>
  <si>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</si>
  <si>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</si>
  <si>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</si>
  <si>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</si>
  <si>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</si>
  <si>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</si>
  <si>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</si>
  <si>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</si>
  <si>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</si>
  <si>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</si>
  <si>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</si>
  <si>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</si>
  <si>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</si>
  <si>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</si>
  <si>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</si>
  <si>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</si>
  <si>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</si>
  <si>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</si>
  <si>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</si>
  <si>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</si>
  <si>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</si>
  <si>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</si>
  <si>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</si>
  <si>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</si>
  <si>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</si>
  <si>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</si>
  <si>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</si>
  <si>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</si>
  <si>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</si>
  <si>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</si>
  <si>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</si>
  <si>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</si>
  <si>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</si>
  <si>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</si>
  <si>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</si>
  <si>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</si>
  <si>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</si>
  <si>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</si>
  <si>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</si>
  <si>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</si>
  <si>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</si>
  <si>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</si>
  <si>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</si>
  <si>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</si>
  <si>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</si>
  <si>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</si>
  <si>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</si>
  <si>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</si>
  <si>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</si>
  <si>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</si>
  <si>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</si>
  <si>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</si>
  <si>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</si>
  <si>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</si>
  <si>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</si>
  <si>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</si>
  <si>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</si>
  <si>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</si>
  <si>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</si>
  <si>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</si>
  <si>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</si>
  <si>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</si>
  <si>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</si>
  <si>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</si>
  <si>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</si>
  <si>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</si>
  <si>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</si>
  <si>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</si>
  <si>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</si>
  <si>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</si>
  <si>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</si>
  <si>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</si>
  <si>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</si>
  <si>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</si>
  <si>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</si>
  <si>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</si>
  <si>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</si>
  <si>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</si>
  <si>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</si>
  <si>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</si>
  <si>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</si>
  <si>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</si>
  <si>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</si>
  <si>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</si>
  <si>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</si>
  <si>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</si>
  <si>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</si>
  <si>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</si>
  <si>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</si>
  <si>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</si>
  <si>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</si>
  <si>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</si>
  <si>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</si>
  <si>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</si>
  <si>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</si>
  <si>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</si>
  <si>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</si>
  <si>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</si>
  <si>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</si>
  <si>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</si>
  <si>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</si>
  <si>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</si>
  <si>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</si>
  <si>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</si>
  <si>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</si>
  <si>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</si>
  <si>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</si>
  <si>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</si>
  <si>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</si>
  <si>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</si>
  <si>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</si>
  <si>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</si>
  <si>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</si>
  <si>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</si>
  <si>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</si>
  <si>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</si>
  <si>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</si>
  <si>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</si>
  <si>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</si>
  <si>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</si>
  <si>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</si>
  <si>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</si>
  <si>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</si>
  <si>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</si>
  <si>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</si>
  <si>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</si>
  <si>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</si>
  <si>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</si>
  <si>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</si>
  <si>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</si>
  <si>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</si>
  <si>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</si>
  <si>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</si>
  <si>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</si>
  <si>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</si>
  <si>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</si>
  <si>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</si>
  <si>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</si>
  <si>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</si>
  <si>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</si>
  <si>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</si>
  <si>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</si>
  <si>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</si>
  <si>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</si>
  <si>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</si>
  <si>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</si>
  <si>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</si>
  <si>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</si>
  <si>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</si>
  <si>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</si>
  <si>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</si>
  <si>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</si>
  <si>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</si>
  <si>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</si>
  <si>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</si>
  <si>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</si>
  <si>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</si>
  <si>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</si>
  <si>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</si>
  <si>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</si>
  <si>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</si>
  <si>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</si>
  <si>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</si>
  <si>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</si>
  <si>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</si>
  <si>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</si>
  <si>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</si>
  <si>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</si>
  <si>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</si>
  <si>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</si>
  <si>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</si>
  <si>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</si>
  <si>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</si>
  <si>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</si>
  <si>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</si>
  <si>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</si>
  <si>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</si>
  <si>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</si>
  <si>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</si>
  <si>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</si>
  <si>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</si>
  <si>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</si>
  <si>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</si>
  <si>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</si>
  <si>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</si>
  <si>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</si>
  <si>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</si>
  <si>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</si>
  <si>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</si>
  <si>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</si>
  <si>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</si>
  <si>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</si>
  <si>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</si>
  <si>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</si>
  <si>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</si>
  <si>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</si>
  <si>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</si>
  <si>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</si>
  <si>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</si>
  <si>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</si>
  <si>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</si>
  <si>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</si>
  <si>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</si>
  <si>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</si>
  <si>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</si>
  <si>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</si>
  <si>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</si>
  <si>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</si>
  <si>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</si>
  <si>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</si>
  <si>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</si>
  <si>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</si>
  <si>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</si>
  <si>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</si>
  <si>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</si>
  <si>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</si>
  <si>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</si>
  <si>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</si>
  <si>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</si>
  <si>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</si>
  <si>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</si>
  <si>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</si>
  <si>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</si>
  <si>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</si>
  <si>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</si>
  <si>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</si>
  <si>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</si>
  <si>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</si>
  <si>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</si>
  <si>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</si>
  <si>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</si>
  <si>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</si>
  <si>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</si>
  <si>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</si>
  <si>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วินาที</t>
  </si>
  <si>
    <t>สูตรหาระยะเบนเหนือผิวน้ำ (ตารางมุม1)</t>
  </si>
  <si>
    <t>SUM</t>
  </si>
  <si>
    <t>สูตรหาระยะเบนเหนือผิวน้ำ (ตารางมุม2)</t>
  </si>
  <si>
    <t>ROUNDUP</t>
  </si>
  <si>
    <t>จุดที่</t>
  </si>
  <si>
    <t>A-OTT</t>
  </si>
  <si>
    <t>ตารางรอบต่อวินาที</t>
  </si>
  <si>
    <t>ศูนย์เสาระดับ ม.(Z.G.)</t>
  </si>
  <si>
    <t>เมตร</t>
  </si>
  <si>
    <t>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</si>
  <si>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</si>
  <si>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</si>
  <si>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</si>
  <si>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</si>
  <si>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</si>
  <si>
    <t>A-OTT  No. 15378  (Y.1c)</t>
  </si>
  <si>
    <t>V = 0.2451N + 0.0106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</si>
</sst>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33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87" fontId="2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199" fontId="7" fillId="0" borderId="12" xfId="0" applyNumberFormat="1" applyFont="1" applyBorder="1" applyAlignment="1">
      <alignment horizontal="center"/>
    </xf>
    <xf numFmtId="199" fontId="5" fillId="0" borderId="12" xfId="0" applyNumberFormat="1" applyFont="1" applyBorder="1" applyAlignment="1">
      <alignment horizontal="center"/>
    </xf>
    <xf numFmtId="199" fontId="8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" fillId="22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20" borderId="20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13" fillId="20" borderId="1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187" fontId="0" fillId="0" borderId="0" xfId="0" applyNumberFormat="1" applyAlignment="1">
      <alignment/>
    </xf>
    <xf numFmtId="0" fontId="2" fillId="22" borderId="0" xfId="0" applyNumberFormat="1" applyFont="1" applyFill="1" applyAlignment="1">
      <alignment horizontal="center" vertical="center"/>
    </xf>
    <xf numFmtId="0" fontId="4" fillId="22" borderId="0" xfId="0" applyNumberFormat="1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 vertical="center"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32" fillId="25" borderId="25" xfId="0" applyFont="1" applyFill="1" applyBorder="1" applyAlignment="1">
      <alignment horizontal="center"/>
    </xf>
    <xf numFmtId="0" fontId="31" fillId="25" borderId="26" xfId="0" applyFont="1" applyFill="1" applyBorder="1" applyAlignment="1">
      <alignment horizontal="center"/>
    </xf>
    <xf numFmtId="0" fontId="31" fillId="25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23" borderId="28" xfId="0" applyFont="1" applyFill="1" applyBorder="1" applyAlignment="1">
      <alignment horizontal="center"/>
    </xf>
    <xf numFmtId="187" fontId="13" fillId="0" borderId="29" xfId="0" applyNumberFormat="1" applyFont="1" applyBorder="1" applyAlignment="1">
      <alignment/>
    </xf>
    <xf numFmtId="187" fontId="13" fillId="0" borderId="30" xfId="0" applyNumberFormat="1" applyFont="1" applyBorder="1" applyAlignment="1">
      <alignment/>
    </xf>
    <xf numFmtId="0" fontId="32" fillId="23" borderId="28" xfId="0" applyFont="1" applyFill="1" applyBorder="1" applyAlignment="1">
      <alignment horizontal="center"/>
    </xf>
    <xf numFmtId="187" fontId="0" fillId="0" borderId="29" xfId="0" applyNumberFormat="1" applyFont="1" applyBorder="1" applyAlignment="1">
      <alignment/>
    </xf>
    <xf numFmtId="187" fontId="0" fillId="0" borderId="30" xfId="0" applyNumberFormat="1" applyFont="1" applyBorder="1" applyAlignment="1">
      <alignment/>
    </xf>
    <xf numFmtId="0" fontId="32" fillId="0" borderId="0" xfId="0" applyFont="1" applyAlignment="1">
      <alignment/>
    </xf>
    <xf numFmtId="0" fontId="13" fillId="23" borderId="31" xfId="0" applyFont="1" applyFill="1" applyBorder="1" applyAlignment="1">
      <alignment horizontal="center"/>
    </xf>
    <xf numFmtId="187" fontId="13" fillId="0" borderId="32" xfId="0" applyNumberFormat="1" applyFont="1" applyBorder="1" applyAlignment="1">
      <alignment/>
    </xf>
    <xf numFmtId="187" fontId="13" fillId="0" borderId="33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99" fontId="7" fillId="0" borderId="0" xfId="0" applyNumberFormat="1" applyFont="1" applyAlignment="1">
      <alignment horizontal="center"/>
    </xf>
    <xf numFmtId="199" fontId="5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\Desktop\&#3591;&#3634;&#3609;&#3615;&#3629;&#3619;&#3660;&#3617;&#3623;&#3633;&#3604;&#3611;&#3619;&#3636;&#3617;&#3634;&#3603;&#3609;&#3657;&#3635;_&#3649;&#3585;&#3657;&#3652;&#3586;\A-OTT%20PCl\A-OTT%20PC1_&#3649;&#3610;&#3610;&#3617;&#3637;&#3617;&#3640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ปริมาณน้ำ"/>
      <sheetName val="สูตรการคำนวณ (ห้ามแก้ไข)"/>
      <sheetName val="ตารางรอบต่อวินาที"/>
      <sheetName val="ตารางมุม1"/>
      <sheetName val="ตารางมุม2"/>
      <sheetName val="สถาน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tabSelected="1" zoomScale="60" zoomScaleNormal="60" workbookViewId="0" topLeftCell="A1">
      <selection activeCell="I22" sqref="I22"/>
    </sheetView>
  </sheetViews>
  <sheetFormatPr defaultColWidth="9.140625" defaultRowHeight="12.75"/>
  <cols>
    <col min="1" max="1" width="9.421875" style="78" customWidth="1"/>
    <col min="2" max="2" width="13.57421875" style="61" customWidth="1"/>
    <col min="3" max="3" width="17.57421875" style="61" customWidth="1"/>
    <col min="4" max="4" width="11.28125" style="61" customWidth="1"/>
    <col min="5" max="5" width="16.28125" style="61" bestFit="1" customWidth="1"/>
    <col min="6" max="6" width="18.421875" style="61" customWidth="1"/>
    <col min="7" max="7" width="26.8515625" style="61" bestFit="1" customWidth="1"/>
    <col min="8" max="8" width="14.28125" style="61" customWidth="1"/>
    <col min="9" max="9" width="15.00390625" style="61" customWidth="1"/>
    <col min="10" max="10" width="24.00390625" style="103" bestFit="1" customWidth="1"/>
    <col min="11" max="11" width="17.7109375" style="61" bestFit="1" customWidth="1"/>
    <col min="12" max="12" width="13.421875" style="61" bestFit="1" customWidth="1"/>
    <col min="13" max="13" width="12.7109375" style="6" bestFit="1" customWidth="1"/>
    <col min="14" max="14" width="16.28125" style="61" bestFit="1" customWidth="1"/>
    <col min="15" max="15" width="10.28125" style="61" bestFit="1" customWidth="1"/>
    <col min="16" max="16" width="13.7109375" style="61" customWidth="1"/>
    <col min="17" max="17" width="14.421875" style="61" bestFit="1" customWidth="1"/>
    <col min="18" max="18" width="16.8515625" style="61" bestFit="1" customWidth="1"/>
    <col min="19" max="19" width="17.8515625" style="61" bestFit="1" customWidth="1"/>
    <col min="20" max="20" width="20.140625" style="61" bestFit="1" customWidth="1"/>
    <col min="21" max="21" width="14.57421875" style="61" customWidth="1"/>
    <col min="22" max="22" width="9.140625" style="78" customWidth="1"/>
    <col min="23" max="16384" width="9.140625" style="61" customWidth="1"/>
  </cols>
  <sheetData>
    <row r="1" spans="1:21" ht="15.75">
      <c r="A1" s="79"/>
      <c r="B1" s="59"/>
      <c r="C1" s="59"/>
      <c r="D1" s="59"/>
      <c r="E1" s="59"/>
      <c r="F1" s="59"/>
      <c r="G1" s="59"/>
      <c r="H1" s="59"/>
      <c r="I1" s="59"/>
      <c r="J1" s="15" t="s">
        <v>101</v>
      </c>
      <c r="K1" s="73"/>
      <c r="L1" s="59"/>
      <c r="M1" s="5"/>
      <c r="N1" s="59"/>
      <c r="O1" s="59"/>
      <c r="P1" s="59"/>
      <c r="Q1" s="59"/>
      <c r="R1" s="59"/>
      <c r="S1" s="59"/>
      <c r="T1" s="59"/>
      <c r="U1" s="59"/>
    </row>
    <row r="2" spans="3:16" ht="15.75">
      <c r="C2" s="59" t="s">
        <v>17</v>
      </c>
      <c r="D2" s="62" t="e">
        <f>VLOOKUP(K1,สถานี!A2:F68,2,0)</f>
        <v>#N/A</v>
      </c>
      <c r="F2" s="59" t="s">
        <v>18</v>
      </c>
      <c r="G2" s="114"/>
      <c r="I2" s="61" t="s">
        <v>19</v>
      </c>
      <c r="J2" s="4" t="e">
        <f>VLOOKUP(K1,สถานี!A2:F68,4,0)</f>
        <v>#N/A</v>
      </c>
      <c r="L2" s="59" t="s">
        <v>20</v>
      </c>
      <c r="M2" s="74" t="e">
        <f>VLOOKUP(K1,สถานี!A2:F68,5,0)</f>
        <v>#N/A</v>
      </c>
      <c r="N2" s="59"/>
      <c r="O2" s="59" t="s">
        <v>21</v>
      </c>
      <c r="P2" s="62" t="e">
        <f>VLOOKUP(K1,สถานี!A2:F68,6,0)</f>
        <v>#N/A</v>
      </c>
    </row>
    <row r="3" spans="3:14" ht="15.75">
      <c r="C3" s="59" t="s">
        <v>22</v>
      </c>
      <c r="D3" s="113"/>
      <c r="F3" s="59" t="s">
        <v>23</v>
      </c>
      <c r="G3" s="61" t="s">
        <v>376</v>
      </c>
      <c r="I3" s="61" t="s">
        <v>36</v>
      </c>
      <c r="J3" s="61">
        <v>14330</v>
      </c>
      <c r="L3" s="59"/>
      <c r="M3" s="74"/>
      <c r="N3" s="59"/>
    </row>
    <row r="4" spans="3:14" ht="15.75">
      <c r="C4" s="59" t="s">
        <v>25</v>
      </c>
      <c r="D4" s="115"/>
      <c r="E4" s="59" t="s">
        <v>26</v>
      </c>
      <c r="F4" s="59" t="s">
        <v>33</v>
      </c>
      <c r="G4" s="113"/>
      <c r="H4" s="59" t="s">
        <v>35</v>
      </c>
      <c r="I4" s="61" t="s">
        <v>24</v>
      </c>
      <c r="J4" s="4">
        <f>R155</f>
        <v>0</v>
      </c>
      <c r="K4" s="61" t="s">
        <v>379</v>
      </c>
      <c r="L4" s="59"/>
      <c r="N4" s="59"/>
    </row>
    <row r="5" spans="3:14" ht="15.75">
      <c r="C5" s="59" t="s">
        <v>28</v>
      </c>
      <c r="D5" s="115"/>
      <c r="E5" s="59" t="s">
        <v>26</v>
      </c>
      <c r="F5" s="59" t="s">
        <v>34</v>
      </c>
      <c r="G5" s="113"/>
      <c r="H5" s="59" t="s">
        <v>35</v>
      </c>
      <c r="I5" s="61" t="s">
        <v>27</v>
      </c>
      <c r="J5" s="4">
        <f>Q155</f>
        <v>0</v>
      </c>
      <c r="K5" s="61" t="s">
        <v>380</v>
      </c>
      <c r="L5" s="59"/>
      <c r="N5" s="59"/>
    </row>
    <row r="6" spans="3:14" ht="15.75">
      <c r="C6" s="59" t="s">
        <v>30</v>
      </c>
      <c r="D6" s="62">
        <f>(D4+D5)/2</f>
        <v>0</v>
      </c>
      <c r="E6" s="59" t="s">
        <v>31</v>
      </c>
      <c r="F6" s="8" t="s">
        <v>37</v>
      </c>
      <c r="G6" s="6" t="e">
        <f>VLOOKUP(K1,สถานี!A1:G68,7,0)</f>
        <v>#N/A</v>
      </c>
      <c r="H6" s="59" t="s">
        <v>31</v>
      </c>
      <c r="I6" s="61" t="s">
        <v>29</v>
      </c>
      <c r="J6" s="4">
        <f>T155</f>
        <v>0</v>
      </c>
      <c r="K6" s="61" t="s">
        <v>381</v>
      </c>
      <c r="L6" s="59"/>
      <c r="N6" s="59"/>
    </row>
    <row r="7" spans="1:247" ht="15.75">
      <c r="A7" s="80"/>
      <c r="B7" s="2"/>
      <c r="C7" s="7"/>
      <c r="D7" s="7"/>
      <c r="E7" s="2"/>
      <c r="F7" s="59" t="s">
        <v>30</v>
      </c>
      <c r="G7" s="63" t="e">
        <f>G6+D6</f>
        <v>#N/A</v>
      </c>
      <c r="H7" s="9" t="s">
        <v>31</v>
      </c>
      <c r="I7" s="61" t="s">
        <v>32</v>
      </c>
      <c r="J7" s="10" t="e">
        <f>J6/J5</f>
        <v>#DIV/0!</v>
      </c>
      <c r="K7" s="7" t="s">
        <v>382</v>
      </c>
      <c r="L7" s="7"/>
      <c r="M7" s="11"/>
      <c r="N7" s="2"/>
      <c r="O7" s="7"/>
      <c r="P7" s="7"/>
      <c r="Q7" s="2"/>
      <c r="R7" s="2"/>
      <c r="S7" s="7"/>
      <c r="T7" s="7"/>
      <c r="U7" s="2"/>
      <c r="V7" s="80"/>
      <c r="W7" s="7"/>
      <c r="X7" s="7"/>
      <c r="Y7" s="2"/>
      <c r="Z7" s="2"/>
      <c r="AA7" s="7"/>
      <c r="AB7" s="7"/>
      <c r="AC7" s="2"/>
      <c r="AD7" s="2"/>
      <c r="AE7" s="7"/>
      <c r="AF7" s="7"/>
      <c r="AG7" s="2"/>
      <c r="AH7" s="2"/>
      <c r="AI7" s="7"/>
      <c r="AJ7" s="7"/>
      <c r="AK7" s="2"/>
      <c r="AL7" s="2"/>
      <c r="AM7" s="7"/>
      <c r="AN7" s="7"/>
      <c r="AO7" s="2"/>
      <c r="AP7" s="2"/>
      <c r="AQ7" s="7"/>
      <c r="AR7" s="7"/>
      <c r="AS7" s="2"/>
      <c r="AT7" s="2"/>
      <c r="AU7" s="7"/>
      <c r="AV7" s="7"/>
      <c r="AW7" s="2"/>
      <c r="AX7" s="2"/>
      <c r="AY7" s="7"/>
      <c r="AZ7" s="7"/>
      <c r="BA7" s="2"/>
      <c r="BB7" s="2"/>
      <c r="BC7" s="7"/>
      <c r="BD7" s="7"/>
      <c r="BE7" s="2"/>
      <c r="BF7" s="2"/>
      <c r="BG7" s="7"/>
      <c r="BH7" s="7"/>
      <c r="BI7" s="2"/>
      <c r="BJ7" s="2"/>
      <c r="BK7" s="7"/>
      <c r="BL7" s="7"/>
      <c r="BM7" s="2"/>
      <c r="BN7" s="2"/>
      <c r="BO7" s="7"/>
      <c r="BP7" s="7"/>
      <c r="BQ7" s="2"/>
      <c r="BR7" s="2"/>
      <c r="BS7" s="7"/>
      <c r="BT7" s="7"/>
      <c r="BU7" s="2"/>
      <c r="BV7" s="2"/>
      <c r="BW7" s="7"/>
      <c r="BX7" s="7"/>
      <c r="BY7" s="2"/>
      <c r="BZ7" s="2"/>
      <c r="CA7" s="7"/>
      <c r="CB7" s="7"/>
      <c r="CC7" s="2"/>
      <c r="CD7" s="2"/>
      <c r="CE7" s="7"/>
      <c r="CF7" s="7"/>
      <c r="CG7" s="2"/>
      <c r="CH7" s="2"/>
      <c r="CI7" s="7"/>
      <c r="CJ7" s="7"/>
      <c r="CK7" s="2"/>
      <c r="CL7" s="2"/>
      <c r="CM7" s="7"/>
      <c r="CN7" s="7"/>
      <c r="CO7" s="2"/>
      <c r="CP7" s="2"/>
      <c r="CQ7" s="7"/>
      <c r="CR7" s="7"/>
      <c r="CS7" s="2"/>
      <c r="CT7" s="2"/>
      <c r="CU7" s="7"/>
      <c r="CV7" s="7"/>
      <c r="CW7" s="2"/>
      <c r="CX7" s="2"/>
      <c r="CY7" s="7"/>
      <c r="CZ7" s="7"/>
      <c r="DA7" s="2"/>
      <c r="DB7" s="2"/>
      <c r="DC7" s="7"/>
      <c r="DD7" s="7"/>
      <c r="DE7" s="2"/>
      <c r="DF7" s="2"/>
      <c r="DG7" s="7"/>
      <c r="DH7" s="7"/>
      <c r="DI7" s="2"/>
      <c r="DJ7" s="2"/>
      <c r="DK7" s="7"/>
      <c r="DL7" s="7"/>
      <c r="DM7" s="2"/>
      <c r="DN7" s="2"/>
      <c r="DO7" s="7"/>
      <c r="DP7" s="7"/>
      <c r="DQ7" s="2"/>
      <c r="DR7" s="2"/>
      <c r="DS7" s="7"/>
      <c r="DT7" s="7"/>
      <c r="DU7" s="2"/>
      <c r="DV7" s="2"/>
      <c r="DW7" s="7"/>
      <c r="DX7" s="7"/>
      <c r="DY7" s="2"/>
      <c r="DZ7" s="2"/>
      <c r="EA7" s="7"/>
      <c r="EB7" s="7"/>
      <c r="EC7" s="2"/>
      <c r="ED7" s="2"/>
      <c r="EE7" s="7"/>
      <c r="EF7" s="7"/>
      <c r="EG7" s="2"/>
      <c r="EH7" s="2"/>
      <c r="EI7" s="7"/>
      <c r="EJ7" s="7"/>
      <c r="EK7" s="2"/>
      <c r="EL7" s="2"/>
      <c r="EM7" s="7"/>
      <c r="EN7" s="7"/>
      <c r="EO7" s="2"/>
      <c r="EP7" s="2"/>
      <c r="EQ7" s="7"/>
      <c r="ER7" s="7"/>
      <c r="ES7" s="2"/>
      <c r="ET7" s="2"/>
      <c r="EU7" s="7"/>
      <c r="EV7" s="7"/>
      <c r="EW7" s="2"/>
      <c r="EX7" s="2"/>
      <c r="EY7" s="7"/>
      <c r="EZ7" s="7"/>
      <c r="FA7" s="2"/>
      <c r="FB7" s="2"/>
      <c r="FC7" s="7"/>
      <c r="FD7" s="7"/>
      <c r="FE7" s="2"/>
      <c r="FF7" s="2"/>
      <c r="FG7" s="7"/>
      <c r="FH7" s="7"/>
      <c r="FI7" s="2"/>
      <c r="FJ7" s="2"/>
      <c r="FK7" s="7"/>
      <c r="FL7" s="7"/>
      <c r="FM7" s="2"/>
      <c r="FN7" s="2"/>
      <c r="FO7" s="7"/>
      <c r="FP7" s="7"/>
      <c r="FQ7" s="2"/>
      <c r="FR7" s="2"/>
      <c r="FS7" s="7"/>
      <c r="FT7" s="7"/>
      <c r="FU7" s="2"/>
      <c r="FV7" s="2"/>
      <c r="FW7" s="7"/>
      <c r="FX7" s="7"/>
      <c r="FY7" s="2"/>
      <c r="FZ7" s="2"/>
      <c r="GA7" s="7"/>
      <c r="GB7" s="7"/>
      <c r="GC7" s="2"/>
      <c r="GD7" s="2"/>
      <c r="GE7" s="7"/>
      <c r="GF7" s="7"/>
      <c r="GG7" s="2"/>
      <c r="GH7" s="2"/>
      <c r="GI7" s="7"/>
      <c r="GJ7" s="7"/>
      <c r="GK7" s="2"/>
      <c r="GL7" s="2"/>
      <c r="GM7" s="7"/>
      <c r="GN7" s="7"/>
      <c r="GO7" s="2"/>
      <c r="GP7" s="2"/>
      <c r="GQ7" s="7"/>
      <c r="GR7" s="7"/>
      <c r="GS7" s="2"/>
      <c r="GT7" s="2"/>
      <c r="GU7" s="7"/>
      <c r="GV7" s="7"/>
      <c r="GW7" s="2"/>
      <c r="GX7" s="2"/>
      <c r="GY7" s="7"/>
      <c r="GZ7" s="7"/>
      <c r="HA7" s="2"/>
      <c r="HB7" s="2"/>
      <c r="HC7" s="7"/>
      <c r="HD7" s="7"/>
      <c r="HE7" s="2"/>
      <c r="HF7" s="2"/>
      <c r="HG7" s="7"/>
      <c r="HH7" s="7"/>
      <c r="HI7" s="2"/>
      <c r="HJ7" s="2"/>
      <c r="HK7" s="7"/>
      <c r="HL7" s="7"/>
      <c r="HM7" s="2"/>
      <c r="HN7" s="2"/>
      <c r="HO7" s="7"/>
      <c r="HP7" s="7"/>
      <c r="HQ7" s="2"/>
      <c r="HR7" s="2"/>
      <c r="HS7" s="7"/>
      <c r="HT7" s="7"/>
      <c r="HU7" s="2"/>
      <c r="HV7" s="2"/>
      <c r="HW7" s="7"/>
      <c r="HX7" s="7"/>
      <c r="HY7" s="2"/>
      <c r="HZ7" s="2"/>
      <c r="IA7" s="7"/>
      <c r="IB7" s="7"/>
      <c r="IC7" s="2"/>
      <c r="ID7" s="2"/>
      <c r="IE7" s="7"/>
      <c r="IF7" s="7"/>
      <c r="IG7" s="2"/>
      <c r="IH7" s="2"/>
      <c r="II7" s="7"/>
      <c r="IJ7" s="7"/>
      <c r="IK7" s="2"/>
      <c r="IL7" s="2"/>
      <c r="IM7" s="7"/>
    </row>
    <row r="8" spans="1:247" ht="15.75">
      <c r="A8" s="81"/>
      <c r="B8" s="2"/>
      <c r="C8" s="7"/>
      <c r="D8" s="7"/>
      <c r="E8" s="2"/>
      <c r="F8" s="8"/>
      <c r="G8" s="63"/>
      <c r="H8" s="9"/>
      <c r="J8" s="10"/>
      <c r="K8" s="7"/>
      <c r="L8" s="7"/>
      <c r="M8" s="11"/>
      <c r="N8" s="2"/>
      <c r="O8" s="7"/>
      <c r="P8" s="7"/>
      <c r="Q8" s="2"/>
      <c r="R8" s="2"/>
      <c r="S8" s="7"/>
      <c r="T8" s="7"/>
      <c r="U8" s="2"/>
      <c r="V8" s="80"/>
      <c r="W8" s="7"/>
      <c r="X8" s="7"/>
      <c r="Y8" s="2"/>
      <c r="Z8" s="2"/>
      <c r="AA8" s="7"/>
      <c r="AB8" s="7"/>
      <c r="AC8" s="2"/>
      <c r="AD8" s="2"/>
      <c r="AE8" s="7"/>
      <c r="AF8" s="7"/>
      <c r="AG8" s="2"/>
      <c r="AH8" s="2"/>
      <c r="AI8" s="7"/>
      <c r="AJ8" s="7"/>
      <c r="AK8" s="2"/>
      <c r="AL8" s="2"/>
      <c r="AM8" s="7"/>
      <c r="AN8" s="7"/>
      <c r="AO8" s="2"/>
      <c r="AP8" s="2"/>
      <c r="AQ8" s="7"/>
      <c r="AR8" s="7"/>
      <c r="AS8" s="2"/>
      <c r="AT8" s="2"/>
      <c r="AU8" s="7"/>
      <c r="AV8" s="7"/>
      <c r="AW8" s="2"/>
      <c r="AX8" s="2"/>
      <c r="AY8" s="7"/>
      <c r="AZ8" s="7"/>
      <c r="BA8" s="2"/>
      <c r="BB8" s="2"/>
      <c r="BC8" s="7"/>
      <c r="BD8" s="7"/>
      <c r="BE8" s="2"/>
      <c r="BF8" s="2"/>
      <c r="BG8" s="7"/>
      <c r="BH8" s="7"/>
      <c r="BI8" s="2"/>
      <c r="BJ8" s="2"/>
      <c r="BK8" s="7"/>
      <c r="BL8" s="7"/>
      <c r="BM8" s="2"/>
      <c r="BN8" s="2"/>
      <c r="BO8" s="7"/>
      <c r="BP8" s="7"/>
      <c r="BQ8" s="2"/>
      <c r="BR8" s="2"/>
      <c r="BS8" s="7"/>
      <c r="BT8" s="7"/>
      <c r="BU8" s="2"/>
      <c r="BV8" s="2"/>
      <c r="BW8" s="7"/>
      <c r="BX8" s="7"/>
      <c r="BY8" s="2"/>
      <c r="BZ8" s="2"/>
      <c r="CA8" s="7"/>
      <c r="CB8" s="7"/>
      <c r="CC8" s="2"/>
      <c r="CD8" s="2"/>
      <c r="CE8" s="7"/>
      <c r="CF8" s="7"/>
      <c r="CG8" s="2"/>
      <c r="CH8" s="2"/>
      <c r="CI8" s="7"/>
      <c r="CJ8" s="7"/>
      <c r="CK8" s="2"/>
      <c r="CL8" s="2"/>
      <c r="CM8" s="7"/>
      <c r="CN8" s="7"/>
      <c r="CO8" s="2"/>
      <c r="CP8" s="2"/>
      <c r="CQ8" s="7"/>
      <c r="CR8" s="7"/>
      <c r="CS8" s="2"/>
      <c r="CT8" s="2"/>
      <c r="CU8" s="7"/>
      <c r="CV8" s="7"/>
      <c r="CW8" s="2"/>
      <c r="CX8" s="2"/>
      <c r="CY8" s="7"/>
      <c r="CZ8" s="7"/>
      <c r="DA8" s="2"/>
      <c r="DB8" s="2"/>
      <c r="DC8" s="7"/>
      <c r="DD8" s="7"/>
      <c r="DE8" s="2"/>
      <c r="DF8" s="2"/>
      <c r="DG8" s="7"/>
      <c r="DH8" s="7"/>
      <c r="DI8" s="2"/>
      <c r="DJ8" s="2"/>
      <c r="DK8" s="7"/>
      <c r="DL8" s="7"/>
      <c r="DM8" s="2"/>
      <c r="DN8" s="2"/>
      <c r="DO8" s="7"/>
      <c r="DP8" s="7"/>
      <c r="DQ8" s="2"/>
      <c r="DR8" s="2"/>
      <c r="DS8" s="7"/>
      <c r="DT8" s="7"/>
      <c r="DU8" s="2"/>
      <c r="DV8" s="2"/>
      <c r="DW8" s="7"/>
      <c r="DX8" s="7"/>
      <c r="DY8" s="2"/>
      <c r="DZ8" s="2"/>
      <c r="EA8" s="7"/>
      <c r="EB8" s="7"/>
      <c r="EC8" s="2"/>
      <c r="ED8" s="2"/>
      <c r="EE8" s="7"/>
      <c r="EF8" s="7"/>
      <c r="EG8" s="2"/>
      <c r="EH8" s="2"/>
      <c r="EI8" s="7"/>
      <c r="EJ8" s="7"/>
      <c r="EK8" s="2"/>
      <c r="EL8" s="2"/>
      <c r="EM8" s="7"/>
      <c r="EN8" s="7"/>
      <c r="EO8" s="2"/>
      <c r="EP8" s="2"/>
      <c r="EQ8" s="7"/>
      <c r="ER8" s="7"/>
      <c r="ES8" s="2"/>
      <c r="ET8" s="2"/>
      <c r="EU8" s="7"/>
      <c r="EV8" s="7"/>
      <c r="EW8" s="2"/>
      <c r="EX8" s="2"/>
      <c r="EY8" s="7"/>
      <c r="EZ8" s="7"/>
      <c r="FA8" s="2"/>
      <c r="FB8" s="2"/>
      <c r="FC8" s="7"/>
      <c r="FD8" s="7"/>
      <c r="FE8" s="2"/>
      <c r="FF8" s="2"/>
      <c r="FG8" s="7"/>
      <c r="FH8" s="7"/>
      <c r="FI8" s="2"/>
      <c r="FJ8" s="2"/>
      <c r="FK8" s="7"/>
      <c r="FL8" s="7"/>
      <c r="FM8" s="2"/>
      <c r="FN8" s="2"/>
      <c r="FO8" s="7"/>
      <c r="FP8" s="7"/>
      <c r="FQ8" s="2"/>
      <c r="FR8" s="2"/>
      <c r="FS8" s="7"/>
      <c r="FT8" s="7"/>
      <c r="FU8" s="2"/>
      <c r="FV8" s="2"/>
      <c r="FW8" s="7"/>
      <c r="FX8" s="7"/>
      <c r="FY8" s="2"/>
      <c r="FZ8" s="2"/>
      <c r="GA8" s="7"/>
      <c r="GB8" s="7"/>
      <c r="GC8" s="2"/>
      <c r="GD8" s="2"/>
      <c r="GE8" s="7"/>
      <c r="GF8" s="7"/>
      <c r="GG8" s="2"/>
      <c r="GH8" s="2"/>
      <c r="GI8" s="7"/>
      <c r="GJ8" s="7"/>
      <c r="GK8" s="2"/>
      <c r="GL8" s="2"/>
      <c r="GM8" s="7"/>
      <c r="GN8" s="7"/>
      <c r="GO8" s="2"/>
      <c r="GP8" s="2"/>
      <c r="GQ8" s="7"/>
      <c r="GR8" s="7"/>
      <c r="GS8" s="2"/>
      <c r="GT8" s="2"/>
      <c r="GU8" s="7"/>
      <c r="GV8" s="7"/>
      <c r="GW8" s="2"/>
      <c r="GX8" s="2"/>
      <c r="GY8" s="7"/>
      <c r="GZ8" s="7"/>
      <c r="HA8" s="2"/>
      <c r="HB8" s="2"/>
      <c r="HC8" s="7"/>
      <c r="HD8" s="7"/>
      <c r="HE8" s="2"/>
      <c r="HF8" s="2"/>
      <c r="HG8" s="7"/>
      <c r="HH8" s="7"/>
      <c r="HI8" s="2"/>
      <c r="HJ8" s="2"/>
      <c r="HK8" s="7"/>
      <c r="HL8" s="7"/>
      <c r="HM8" s="2"/>
      <c r="HN8" s="2"/>
      <c r="HO8" s="7"/>
      <c r="HP8" s="7"/>
      <c r="HQ8" s="2"/>
      <c r="HR8" s="2"/>
      <c r="HS8" s="7"/>
      <c r="HT8" s="7"/>
      <c r="HU8" s="2"/>
      <c r="HV8" s="2"/>
      <c r="HW8" s="7"/>
      <c r="HX8" s="7"/>
      <c r="HY8" s="2"/>
      <c r="HZ8" s="2"/>
      <c r="IA8" s="7"/>
      <c r="IB8" s="7"/>
      <c r="IC8" s="2"/>
      <c r="ID8" s="2"/>
      <c r="IE8" s="7"/>
      <c r="IF8" s="7"/>
      <c r="IG8" s="2"/>
      <c r="IH8" s="2"/>
      <c r="II8" s="7"/>
      <c r="IJ8" s="7"/>
      <c r="IK8" s="2"/>
      <c r="IL8" s="2"/>
      <c r="IM8" s="7"/>
    </row>
    <row r="9" spans="1:21" ht="15.75">
      <c r="A9" s="81"/>
      <c r="B9" s="133" t="s">
        <v>2</v>
      </c>
      <c r="C9" s="133" t="s">
        <v>383</v>
      </c>
      <c r="D9" s="133" t="s">
        <v>0</v>
      </c>
      <c r="E9" s="133" t="s">
        <v>1</v>
      </c>
      <c r="F9" s="133" t="s">
        <v>3</v>
      </c>
      <c r="G9" s="133" t="s">
        <v>4</v>
      </c>
      <c r="H9" s="133" t="s">
        <v>5</v>
      </c>
      <c r="I9" s="133" t="s">
        <v>6</v>
      </c>
      <c r="J9" s="141" t="s">
        <v>7</v>
      </c>
      <c r="K9" s="133" t="s">
        <v>8</v>
      </c>
      <c r="L9" s="133" t="s">
        <v>9</v>
      </c>
      <c r="M9" s="144" t="s">
        <v>384</v>
      </c>
      <c r="N9" s="145"/>
      <c r="O9" s="145"/>
      <c r="P9" s="146"/>
      <c r="Q9" s="136" t="s">
        <v>385</v>
      </c>
      <c r="R9" s="133" t="s">
        <v>14</v>
      </c>
      <c r="S9" s="133" t="s">
        <v>15</v>
      </c>
      <c r="T9" s="133" t="s">
        <v>38</v>
      </c>
      <c r="U9" s="133" t="s">
        <v>16</v>
      </c>
    </row>
    <row r="10" spans="1:21" ht="15.75">
      <c r="A10" s="81"/>
      <c r="B10" s="134"/>
      <c r="C10" s="134"/>
      <c r="D10" s="134"/>
      <c r="E10" s="134"/>
      <c r="F10" s="134"/>
      <c r="G10" s="134"/>
      <c r="H10" s="134"/>
      <c r="I10" s="134"/>
      <c r="J10" s="142"/>
      <c r="K10" s="134"/>
      <c r="L10" s="134"/>
      <c r="M10" s="139" t="s">
        <v>10</v>
      </c>
      <c r="N10" s="133" t="s">
        <v>11</v>
      </c>
      <c r="O10" s="133" t="s">
        <v>12</v>
      </c>
      <c r="P10" s="133" t="s">
        <v>13</v>
      </c>
      <c r="Q10" s="137"/>
      <c r="R10" s="134"/>
      <c r="S10" s="134"/>
      <c r="T10" s="134"/>
      <c r="U10" s="134"/>
    </row>
    <row r="11" spans="1:21" ht="15.75">
      <c r="A11" s="81"/>
      <c r="B11" s="135"/>
      <c r="C11" s="135"/>
      <c r="D11" s="135"/>
      <c r="E11" s="135"/>
      <c r="F11" s="135"/>
      <c r="G11" s="135"/>
      <c r="H11" s="135"/>
      <c r="I11" s="135"/>
      <c r="J11" s="143"/>
      <c r="K11" s="135"/>
      <c r="L11" s="135"/>
      <c r="M11" s="140"/>
      <c r="N11" s="135"/>
      <c r="O11" s="135"/>
      <c r="P11" s="135"/>
      <c r="Q11" s="138"/>
      <c r="R11" s="135"/>
      <c r="S11" s="135"/>
      <c r="T11" s="135"/>
      <c r="U11" s="135"/>
    </row>
    <row r="12" spans="1:21" ht="15.75">
      <c r="A12" s="81"/>
      <c r="B12" s="64"/>
      <c r="C12" s="65"/>
      <c r="D12" s="64"/>
      <c r="E12" s="64"/>
      <c r="F12" s="64"/>
      <c r="G12" s="64"/>
      <c r="H12" s="64"/>
      <c r="I12" s="64"/>
      <c r="J12" s="12"/>
      <c r="K12" s="64"/>
      <c r="L12" s="64"/>
      <c r="M12" s="13"/>
      <c r="N12" s="64"/>
      <c r="O12" s="64"/>
      <c r="P12" s="64"/>
      <c r="Q12" s="64"/>
      <c r="R12" s="64"/>
      <c r="S12" s="64"/>
      <c r="T12" s="64"/>
      <c r="U12" s="64"/>
    </row>
    <row r="13" spans="1:21" ht="15.75">
      <c r="A13" s="81"/>
      <c r="B13" s="66">
        <v>0</v>
      </c>
      <c r="C13" s="67" t="s">
        <v>39</v>
      </c>
      <c r="D13" s="66"/>
      <c r="E13" s="66"/>
      <c r="F13" s="66"/>
      <c r="G13" s="66"/>
      <c r="H13" s="66"/>
      <c r="I13" s="66">
        <v>0</v>
      </c>
      <c r="J13" s="1">
        <v>0</v>
      </c>
      <c r="K13" s="66">
        <v>0</v>
      </c>
      <c r="L13" s="66">
        <v>0</v>
      </c>
      <c r="M13" s="3">
        <v>0</v>
      </c>
      <c r="N13" s="66"/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/>
    </row>
    <row r="14" spans="1:21" ht="15.75">
      <c r="A14" s="81"/>
      <c r="B14" s="66"/>
      <c r="C14" s="67"/>
      <c r="D14" s="66"/>
      <c r="E14" s="66"/>
      <c r="F14" s="66"/>
      <c r="G14" s="66"/>
      <c r="H14" s="66"/>
      <c r="I14" s="66"/>
      <c r="J14" s="1"/>
      <c r="K14" s="66"/>
      <c r="L14" s="66"/>
      <c r="M14" s="3"/>
      <c r="N14" s="66"/>
      <c r="O14" s="66"/>
      <c r="P14" s="66"/>
      <c r="Q14" s="66"/>
      <c r="R14" s="66"/>
      <c r="S14" s="66"/>
      <c r="T14" s="66"/>
      <c r="U14" s="66"/>
    </row>
    <row r="15" spans="1:21" ht="15.75">
      <c r="A15" s="81"/>
      <c r="B15" s="68"/>
      <c r="C15" s="67"/>
      <c r="D15" s="68"/>
      <c r="E15" s="68"/>
      <c r="F15" s="66">
        <f>'สูตรการคำนวณ (ห้ามแก้ไข)'!F3</f>
        <v>0</v>
      </c>
      <c r="G15" s="68"/>
      <c r="H15" s="66">
        <f>G15-(E15+F15)</f>
        <v>0</v>
      </c>
      <c r="I15" s="66">
        <f>H15-((SUM('สูตรการคำนวณ (ห้ามแก้ไข)'!A27:E27))/100)</f>
        <v>0</v>
      </c>
      <c r="J15" s="1">
        <f>IF(I15=0,"",IF(I15&lt;0.35,I15*0.5,IF(I15&lt;=0.59,I15*0.6,IF(I15&lt;=0.99,I15*0.2,IF(I15&lt;=2.49,I15*0.2,IF(I15&gt;=2.5,0.2))))))</f>
      </c>
      <c r="K15" s="68"/>
      <c r="L15" s="68"/>
      <c r="M15" s="3">
        <f>'สูตรการคำนวณ (ห้ามแก้ไข)'!F51</f>
        <v>0</v>
      </c>
      <c r="N15" s="66"/>
      <c r="O15" s="66">
        <f>IF(I15&lt;0.35,M15,IF(I15&lt;=0.59,M15,IF(I15&lt;=0.99,(M15+M16)/2,IF(I15&lt;=2.49,((M15+M17)/2+M16)/2,IF(I15&gt;=2.5,((M15+M20)/2+M16+M17+M18+M19)/5)))))</f>
        <v>0</v>
      </c>
      <c r="P15" s="66">
        <f>SUM(O13:O15)/2</f>
        <v>0</v>
      </c>
      <c r="Q15" s="66">
        <f>R15*S15</f>
        <v>0</v>
      </c>
      <c r="R15" s="66">
        <f>IF(B15&gt;0,B15-B13,IF(B15=0,0))</f>
        <v>0</v>
      </c>
      <c r="S15" s="66">
        <f>SUM(I13:I15)/2</f>
        <v>0</v>
      </c>
      <c r="T15" s="66">
        <f>P15*Q15</f>
        <v>0</v>
      </c>
      <c r="U15" s="66"/>
    </row>
    <row r="16" spans="1:21" ht="15.75">
      <c r="A16" s="81"/>
      <c r="B16" s="66"/>
      <c r="C16" s="67"/>
      <c r="D16" s="75"/>
      <c r="E16" s="75"/>
      <c r="F16" s="75"/>
      <c r="G16" s="75"/>
      <c r="H16" s="77"/>
      <c r="I16" s="78"/>
      <c r="J16" s="1">
        <f>IF(I15&lt;0.35,"",IF(I15&lt;=0.59,"",IF(I15&lt;=0.99,I15*0.8,IF(I15&lt;=2.49,I15*0.6,IF(I15&gt;=2.5,I15*0.2)))))</f>
      </c>
      <c r="K16" s="68"/>
      <c r="L16" s="68"/>
      <c r="M16" s="3">
        <f>'สูตรการคำนวณ (ห้ามแก้ไข)'!F52</f>
        <v>0</v>
      </c>
      <c r="N16" s="66"/>
      <c r="O16" s="66"/>
      <c r="P16" s="66"/>
      <c r="Q16" s="66"/>
      <c r="R16" s="66"/>
      <c r="S16" s="66"/>
      <c r="T16" s="66"/>
      <c r="U16" s="66"/>
    </row>
    <row r="17" spans="1:21" ht="15.75">
      <c r="A17" s="81"/>
      <c r="B17" s="66"/>
      <c r="C17" s="67"/>
      <c r="D17" s="75"/>
      <c r="E17" s="75"/>
      <c r="F17" s="75"/>
      <c r="G17" s="75"/>
      <c r="H17" s="77"/>
      <c r="I17" s="77"/>
      <c r="J17" s="1">
        <f>IF(I15&lt;0.35,"",IF(I15&lt;=0.59,"",IF(I15&lt;=0.99,"",IF(I15&lt;=2.49,I15*0.8,IF(I15&gt;=2.5,I15*0.4)))))</f>
      </c>
      <c r="K17" s="68"/>
      <c r="L17" s="68"/>
      <c r="M17" s="3">
        <f>'สูตรการคำนวณ (ห้ามแก้ไข)'!F53</f>
        <v>0</v>
      </c>
      <c r="N17" s="66"/>
      <c r="O17" s="66"/>
      <c r="P17" s="66"/>
      <c r="Q17" s="66"/>
      <c r="R17" s="66"/>
      <c r="S17" s="66"/>
      <c r="T17" s="66"/>
      <c r="U17" s="66"/>
    </row>
    <row r="18" spans="1:21" ht="15.75">
      <c r="A18" s="81"/>
      <c r="B18" s="66"/>
      <c r="C18" s="67"/>
      <c r="D18" s="75"/>
      <c r="E18" s="75"/>
      <c r="F18" s="75"/>
      <c r="G18" s="75"/>
      <c r="H18" s="77"/>
      <c r="I18" s="77"/>
      <c r="J18" s="1">
        <f>IF(I15&lt;0.35,"",IF(I15&lt;=0.59,"",IF(I15&lt;=0.99,"",IF(I15&lt;=2.49,"",IF(I15&gt;=2.5,I15*0.6)))))</f>
      </c>
      <c r="K18" s="68"/>
      <c r="L18" s="68"/>
      <c r="M18" s="3">
        <f>'สูตรการคำนวณ (ห้ามแก้ไข)'!F54</f>
        <v>0</v>
      </c>
      <c r="N18" s="66"/>
      <c r="O18" s="66"/>
      <c r="P18" s="66"/>
      <c r="Q18" s="66"/>
      <c r="R18" s="66"/>
      <c r="S18" s="66"/>
      <c r="T18" s="66"/>
      <c r="U18" s="66"/>
    </row>
    <row r="19" spans="1:21" ht="15.75">
      <c r="A19" s="81"/>
      <c r="B19" s="66"/>
      <c r="C19" s="67"/>
      <c r="D19" s="75"/>
      <c r="E19" s="75"/>
      <c r="F19" s="75"/>
      <c r="G19" s="75"/>
      <c r="H19" s="77"/>
      <c r="I19" s="77"/>
      <c r="J19" s="1">
        <f>IF(I15&lt;0.35,"",IF(I15&lt;=0.59,"",IF(I15&lt;=0.99,"",IF(I15&lt;=2.49,"",IF(I15&gt;=2.5,I15*0.8)))))</f>
      </c>
      <c r="K19" s="68"/>
      <c r="L19" s="68"/>
      <c r="M19" s="3">
        <f>'สูตรการคำนวณ (ห้ามแก้ไข)'!F55</f>
        <v>0</v>
      </c>
      <c r="N19" s="66"/>
      <c r="O19" s="66"/>
      <c r="P19" s="66"/>
      <c r="Q19" s="66"/>
      <c r="R19" s="66"/>
      <c r="S19" s="66"/>
      <c r="T19" s="66"/>
      <c r="U19" s="66"/>
    </row>
    <row r="20" spans="1:21" ht="15.75">
      <c r="A20" s="81"/>
      <c r="B20" s="66"/>
      <c r="C20" s="67"/>
      <c r="D20" s="75"/>
      <c r="E20" s="75"/>
      <c r="F20" s="75"/>
      <c r="G20" s="75"/>
      <c r="H20" s="77"/>
      <c r="I20" s="77"/>
      <c r="J20" s="1">
        <f>IF(I15&lt;0.35,"",IF(I15&lt;=0.59,"",IF(I15&lt;=0.99,"",IF(I15&lt;=2.49,"",IF(I15&gt;=2.5,I15-J15)))))</f>
      </c>
      <c r="K20" s="68"/>
      <c r="L20" s="68"/>
      <c r="M20" s="3">
        <f>'สูตรการคำนวณ (ห้ามแก้ไข)'!F56</f>
        <v>0</v>
      </c>
      <c r="N20" s="66"/>
      <c r="O20" s="66"/>
      <c r="P20" s="66"/>
      <c r="Q20" s="66"/>
      <c r="R20" s="66"/>
      <c r="S20" s="66"/>
      <c r="T20" s="66"/>
      <c r="U20" s="66"/>
    </row>
    <row r="21" spans="1:21" ht="15.75">
      <c r="A21" s="81"/>
      <c r="B21" s="66"/>
      <c r="C21" s="67"/>
      <c r="D21" s="75"/>
      <c r="E21" s="75"/>
      <c r="F21" s="75"/>
      <c r="G21" s="75"/>
      <c r="H21" s="77"/>
      <c r="I21" s="77"/>
      <c r="J21" s="1"/>
      <c r="K21" s="66"/>
      <c r="L21" s="66"/>
      <c r="M21" s="75"/>
      <c r="N21" s="66"/>
      <c r="O21" s="66"/>
      <c r="P21" s="66"/>
      <c r="Q21" s="66"/>
      <c r="R21" s="66"/>
      <c r="S21" s="66"/>
      <c r="T21" s="66"/>
      <c r="U21" s="66"/>
    </row>
    <row r="22" spans="1:21" ht="15.75">
      <c r="A22" s="81"/>
      <c r="B22" s="68"/>
      <c r="C22" s="67"/>
      <c r="D22" s="68"/>
      <c r="E22" s="68"/>
      <c r="F22" s="66">
        <f>'สูตรการคำนวณ (ห้ามแก้ไข)'!F4</f>
        <v>0</v>
      </c>
      <c r="G22" s="68"/>
      <c r="H22" s="66">
        <f>G22-(E22+F22)</f>
        <v>0</v>
      </c>
      <c r="I22" s="66">
        <f>H22-((SUM('สูตรการคำนวณ (ห้ามแก้ไข)'!A28:E28))/100)</f>
        <v>0</v>
      </c>
      <c r="J22" s="1">
        <f>IF(I22=0,"",IF(I22&lt;0.35,I22*0.5,IF(I22&lt;=0.59,I22*0.6,IF(I22&lt;=0.99,I22*0.2,IF(I22&lt;=2.49,I22*0.2,IF(I22&gt;=2.5,0.2))))))</f>
      </c>
      <c r="K22" s="68"/>
      <c r="L22" s="68"/>
      <c r="M22" s="104">
        <f>'สูตรการคำนวณ (ห้ามแก้ไข)'!F57</f>
        <v>0</v>
      </c>
      <c r="N22" s="66"/>
      <c r="O22" s="66">
        <f>IF(I22&lt;0.35,M22,IF(I22&lt;=0.59,M22,IF(I22&lt;=0.99,(M22+M23)/2,IF(I22&lt;=2.49,((M22+M24)/2+M23)/2,IF(I22&gt;=2.5,((M22+M27)/2+M23+M24+M25+M26)/5)))))</f>
        <v>0</v>
      </c>
      <c r="P22" s="66">
        <f>SUM(O15:O22)/2</f>
        <v>0</v>
      </c>
      <c r="Q22" s="66">
        <f>R22*S22</f>
        <v>0</v>
      </c>
      <c r="R22" s="66">
        <f>IF(B22&gt;0,B22-B15,IF(B22=0,0))</f>
        <v>0</v>
      </c>
      <c r="S22" s="66">
        <f>SUM(I15:I22)/2</f>
        <v>0</v>
      </c>
      <c r="T22" s="66">
        <f>P22*Q22</f>
        <v>0</v>
      </c>
      <c r="U22" s="66"/>
    </row>
    <row r="23" spans="1:21" ht="15.75">
      <c r="A23" s="81"/>
      <c r="B23" s="66"/>
      <c r="C23" s="67"/>
      <c r="D23" s="75"/>
      <c r="E23" s="75"/>
      <c r="F23" s="75"/>
      <c r="G23" s="75"/>
      <c r="H23" s="66"/>
      <c r="J23" s="1">
        <f>IF(I22&lt;0.35,"",IF(I22&lt;=0.59,"",IF(I22&lt;=0.99,I22*0.8,IF(I22&lt;=2.49,I22*0.6,IF(I22&gt;=2.5,I22*0.2)))))</f>
      </c>
      <c r="K23" s="68"/>
      <c r="L23" s="68"/>
      <c r="M23" s="104">
        <f>'สูตรการคำนวณ (ห้ามแก้ไข)'!F58</f>
        <v>0</v>
      </c>
      <c r="N23" s="66"/>
      <c r="O23" s="66"/>
      <c r="P23" s="66"/>
      <c r="Q23" s="66"/>
      <c r="R23" s="66"/>
      <c r="S23" s="66"/>
      <c r="T23" s="66"/>
      <c r="U23" s="66"/>
    </row>
    <row r="24" spans="1:21" ht="15.75">
      <c r="A24" s="81"/>
      <c r="B24" s="66"/>
      <c r="C24" s="67"/>
      <c r="D24" s="75"/>
      <c r="E24" s="75"/>
      <c r="F24" s="75"/>
      <c r="G24" s="75"/>
      <c r="H24" s="66"/>
      <c r="I24" s="66"/>
      <c r="J24" s="1">
        <f>IF(I22&lt;0.35,"",IF(I22&lt;=0.59,"",IF(I22&lt;=0.99,"",IF(I22&lt;=2.49,I22*0.8,IF(I22&gt;=2.5,I22*0.4)))))</f>
      </c>
      <c r="K24" s="68"/>
      <c r="L24" s="68"/>
      <c r="M24" s="104">
        <f>'สูตรการคำนวณ (ห้ามแก้ไข)'!F59</f>
        <v>0</v>
      </c>
      <c r="N24" s="66"/>
      <c r="O24" s="66"/>
      <c r="P24" s="66"/>
      <c r="Q24" s="66"/>
      <c r="R24" s="66"/>
      <c r="S24" s="66"/>
      <c r="T24" s="66"/>
      <c r="U24" s="66"/>
    </row>
    <row r="25" spans="1:21" ht="15.75">
      <c r="A25" s="81"/>
      <c r="B25" s="66"/>
      <c r="C25" s="67"/>
      <c r="D25" s="75"/>
      <c r="E25" s="75"/>
      <c r="F25" s="75"/>
      <c r="G25" s="75"/>
      <c r="H25" s="66"/>
      <c r="I25" s="66"/>
      <c r="J25" s="1">
        <f>IF(I22&lt;0.35,"",IF(I22&lt;=0.59,"",IF(I22&lt;=0.99,"",IF(I22&lt;=2.49,"",IF(I22&gt;=2.5,I22*0.6)))))</f>
      </c>
      <c r="K25" s="68"/>
      <c r="L25" s="68"/>
      <c r="M25" s="104">
        <f>'สูตรการคำนวณ (ห้ามแก้ไข)'!F60</f>
        <v>0</v>
      </c>
      <c r="N25" s="66"/>
      <c r="O25" s="66"/>
      <c r="P25" s="66"/>
      <c r="Q25" s="66"/>
      <c r="R25" s="66"/>
      <c r="S25" s="66"/>
      <c r="T25" s="66"/>
      <c r="U25" s="66"/>
    </row>
    <row r="26" spans="1:21" ht="15.75">
      <c r="A26" s="81"/>
      <c r="B26" s="66"/>
      <c r="C26" s="67"/>
      <c r="D26" s="75"/>
      <c r="E26" s="75"/>
      <c r="F26" s="75"/>
      <c r="G26" s="75"/>
      <c r="H26" s="66"/>
      <c r="I26" s="66"/>
      <c r="J26" s="1">
        <f>IF(I22&lt;0.35,"",IF(I22&lt;=0.59,"",IF(I22&lt;=0.99,"",IF(I22&lt;=2.49,"",IF(I22&gt;=2.5,I22*0.8)))))</f>
      </c>
      <c r="K26" s="68"/>
      <c r="L26" s="68"/>
      <c r="M26" s="104">
        <f>'สูตรการคำนวณ (ห้ามแก้ไข)'!F61</f>
        <v>0</v>
      </c>
      <c r="N26" s="66"/>
      <c r="O26" s="66"/>
      <c r="P26" s="66"/>
      <c r="Q26" s="66"/>
      <c r="R26" s="66"/>
      <c r="S26" s="66"/>
      <c r="T26" s="66"/>
      <c r="U26" s="66"/>
    </row>
    <row r="27" spans="1:21" ht="15.75">
      <c r="A27" s="81"/>
      <c r="B27" s="66"/>
      <c r="C27" s="67"/>
      <c r="D27" s="75"/>
      <c r="E27" s="75"/>
      <c r="F27" s="75"/>
      <c r="G27" s="75"/>
      <c r="H27" s="66"/>
      <c r="I27" s="66"/>
      <c r="J27" s="1">
        <f>IF(I22&lt;0.35,"",IF(I22&lt;=0.59,"",IF(I22&lt;=0.99,"",IF(I22&lt;=2.49,"",IF(I22&gt;=2.5,I22-J22)))))</f>
      </c>
      <c r="K27" s="68"/>
      <c r="L27" s="68"/>
      <c r="M27" s="104">
        <f>'สูตรการคำนวณ (ห้ามแก้ไข)'!F62</f>
        <v>0</v>
      </c>
      <c r="N27" s="66"/>
      <c r="O27" s="66"/>
      <c r="P27" s="66"/>
      <c r="Q27" s="66"/>
      <c r="R27" s="66"/>
      <c r="S27" s="66"/>
      <c r="T27" s="66"/>
      <c r="U27" s="66"/>
    </row>
    <row r="28" spans="1:21" ht="15.75">
      <c r="A28" s="81"/>
      <c r="B28" s="66"/>
      <c r="C28" s="67"/>
      <c r="D28" s="75"/>
      <c r="E28" s="75"/>
      <c r="F28" s="75"/>
      <c r="G28" s="75"/>
      <c r="H28" s="66"/>
      <c r="I28" s="66"/>
      <c r="J28" s="1"/>
      <c r="K28" s="66"/>
      <c r="L28" s="66"/>
      <c r="M28" s="75"/>
      <c r="N28" s="66"/>
      <c r="O28" s="66"/>
      <c r="P28" s="66"/>
      <c r="Q28" s="66"/>
      <c r="R28" s="66"/>
      <c r="S28" s="66"/>
      <c r="T28" s="66"/>
      <c r="U28" s="66"/>
    </row>
    <row r="29" spans="1:21" ht="15.75">
      <c r="A29" s="81"/>
      <c r="B29" s="68"/>
      <c r="C29" s="67"/>
      <c r="D29" s="68"/>
      <c r="E29" s="68"/>
      <c r="F29" s="66">
        <f>'สูตรการคำนวณ (ห้ามแก้ไข)'!F5</f>
        <v>0</v>
      </c>
      <c r="G29" s="68"/>
      <c r="H29" s="66">
        <f>G29-(E29+F29)</f>
        <v>0</v>
      </c>
      <c r="I29" s="66">
        <f>H29-((SUM('สูตรการคำนวณ (ห้ามแก้ไข)'!A29:E29))/100)</f>
        <v>0</v>
      </c>
      <c r="J29" s="1">
        <f>IF(I29=0,"",IF(I29&lt;0.35,I29*0.5,IF(I29&lt;=0.59,I29*0.6,IF(I29&lt;=0.99,I29*0.2,IF(I29&lt;=2.49,I29*0.2,IF(I29&gt;=2.5,0.2))))))</f>
      </c>
      <c r="K29" s="68"/>
      <c r="L29" s="68"/>
      <c r="M29" s="104">
        <f>'สูตรการคำนวณ (ห้ามแก้ไข)'!F63</f>
        <v>0</v>
      </c>
      <c r="N29" s="66"/>
      <c r="O29" s="66">
        <f>IF(I29&lt;0.35,M29,IF(I29&lt;=0.59,M29,IF(I29&lt;=0.99,(M29+M30)/2,IF(I29&lt;=2.49,((M29+M31)/2+M30)/2,IF(I29&gt;=2.5,((M29+M34)/2+M30+M31+M32+M33)/5)))))</f>
        <v>0</v>
      </c>
      <c r="P29" s="66">
        <f>SUM(O22:O29)/2</f>
        <v>0</v>
      </c>
      <c r="Q29" s="66">
        <f>R29*S29</f>
        <v>0</v>
      </c>
      <c r="R29" s="66">
        <f>IF(B29&gt;0,B29-B22,IF(B29=0,0))</f>
        <v>0</v>
      </c>
      <c r="S29" s="66">
        <f>SUM(I22:I29)/2</f>
        <v>0</v>
      </c>
      <c r="T29" s="66">
        <f>P29*Q29</f>
        <v>0</v>
      </c>
      <c r="U29" s="66"/>
    </row>
    <row r="30" spans="1:21" ht="15.75">
      <c r="A30" s="81"/>
      <c r="B30" s="66"/>
      <c r="C30" s="67"/>
      <c r="D30" s="75"/>
      <c r="E30" s="75"/>
      <c r="F30" s="75"/>
      <c r="G30" s="75"/>
      <c r="H30" s="66"/>
      <c r="J30" s="1">
        <f>IF(I29&lt;0.35,"",IF(I29&lt;=0.59,"",IF(I29&lt;=0.99,I29*0.8,IF(I29&lt;=2.49,I29*0.6,IF(I29&gt;=2.5,I29*0.2)))))</f>
      </c>
      <c r="K30" s="68"/>
      <c r="L30" s="68"/>
      <c r="M30" s="104">
        <f>'สูตรการคำนวณ (ห้ามแก้ไข)'!F64</f>
        <v>0</v>
      </c>
      <c r="N30" s="66"/>
      <c r="O30" s="66"/>
      <c r="P30" s="66"/>
      <c r="Q30" s="66"/>
      <c r="R30" s="66"/>
      <c r="S30" s="66"/>
      <c r="T30" s="66"/>
      <c r="U30" s="66"/>
    </row>
    <row r="31" spans="1:21" ht="15.75">
      <c r="A31" s="81"/>
      <c r="B31" s="66"/>
      <c r="C31" s="67"/>
      <c r="D31" s="75"/>
      <c r="E31" s="75"/>
      <c r="F31" s="75"/>
      <c r="G31" s="75"/>
      <c r="H31" s="66"/>
      <c r="I31" s="66"/>
      <c r="J31" s="1">
        <f>IF(I29&lt;0.35,"",IF(I29&lt;=0.59,"",IF(I29&lt;=0.99,"",IF(I29&lt;=2.49,I29*0.8,IF(I29&gt;=2.5,I29*0.4)))))</f>
      </c>
      <c r="K31" s="68"/>
      <c r="L31" s="68"/>
      <c r="M31" s="104">
        <f>'สูตรการคำนวณ (ห้ามแก้ไข)'!F65</f>
        <v>0</v>
      </c>
      <c r="N31" s="66"/>
      <c r="O31" s="66"/>
      <c r="P31" s="66"/>
      <c r="Q31" s="66"/>
      <c r="R31" s="66"/>
      <c r="S31" s="66"/>
      <c r="T31" s="66"/>
      <c r="U31" s="66"/>
    </row>
    <row r="32" spans="1:21" ht="15.75">
      <c r="A32" s="81"/>
      <c r="B32" s="66"/>
      <c r="C32" s="67"/>
      <c r="D32" s="75"/>
      <c r="E32" s="75"/>
      <c r="F32" s="75"/>
      <c r="G32" s="75"/>
      <c r="H32" s="66"/>
      <c r="I32" s="66"/>
      <c r="J32" s="1">
        <f>IF(I29&lt;0.35,"",IF(I29&lt;=0.59,"",IF(I29&lt;=0.99,"",IF(I29&lt;=2.49,"",IF(I29&gt;=2.5,I29*0.6)))))</f>
      </c>
      <c r="K32" s="68"/>
      <c r="L32" s="68"/>
      <c r="M32" s="104">
        <f>'สูตรการคำนวณ (ห้ามแก้ไข)'!F66</f>
        <v>0</v>
      </c>
      <c r="N32" s="66"/>
      <c r="O32" s="66"/>
      <c r="P32" s="66"/>
      <c r="Q32" s="66"/>
      <c r="R32" s="66"/>
      <c r="S32" s="66"/>
      <c r="T32" s="66"/>
      <c r="U32" s="66"/>
    </row>
    <row r="33" spans="1:21" ht="15.75">
      <c r="A33" s="81"/>
      <c r="B33" s="66"/>
      <c r="C33" s="67"/>
      <c r="D33" s="75"/>
      <c r="E33" s="75"/>
      <c r="F33" s="75"/>
      <c r="G33" s="75"/>
      <c r="H33" s="66"/>
      <c r="I33" s="66"/>
      <c r="J33" s="1">
        <f>IF(I29&lt;0.35,"",IF(I29&lt;=0.59,"",IF(I29&lt;=0.99,"",IF(I29&lt;=2.49,"",IF(I29&gt;=2.5,I29*0.8)))))</f>
      </c>
      <c r="K33" s="68"/>
      <c r="L33" s="68"/>
      <c r="M33" s="104">
        <f>'สูตรการคำนวณ (ห้ามแก้ไข)'!F67</f>
        <v>0</v>
      </c>
      <c r="N33" s="66"/>
      <c r="O33" s="66"/>
      <c r="P33" s="66"/>
      <c r="Q33" s="66"/>
      <c r="R33" s="66"/>
      <c r="S33" s="66"/>
      <c r="T33" s="66"/>
      <c r="U33" s="66"/>
    </row>
    <row r="34" spans="1:21" ht="15.75">
      <c r="A34" s="81"/>
      <c r="B34" s="66"/>
      <c r="C34" s="67"/>
      <c r="D34" s="75"/>
      <c r="E34" s="75"/>
      <c r="F34" s="75"/>
      <c r="G34" s="75"/>
      <c r="H34" s="66"/>
      <c r="I34" s="66"/>
      <c r="J34" s="1">
        <f>IF(I29&lt;0.35,"",IF(I29&lt;=0.59,"",IF(I29&lt;=0.99,"",IF(I29&lt;=2.49,"",IF(I29&gt;=2.5,I29-J29)))))</f>
      </c>
      <c r="K34" s="68"/>
      <c r="L34" s="68"/>
      <c r="M34" s="104">
        <f>'สูตรการคำนวณ (ห้ามแก้ไข)'!F68</f>
        <v>0</v>
      </c>
      <c r="N34" s="66"/>
      <c r="O34" s="66"/>
      <c r="P34" s="66"/>
      <c r="Q34" s="66"/>
      <c r="R34" s="66"/>
      <c r="S34" s="66"/>
      <c r="T34" s="66"/>
      <c r="U34" s="66"/>
    </row>
    <row r="35" spans="1:21" ht="15.75">
      <c r="A35" s="81"/>
      <c r="B35" s="66"/>
      <c r="C35" s="67"/>
      <c r="D35" s="75"/>
      <c r="E35" s="75"/>
      <c r="F35" s="75"/>
      <c r="G35" s="75"/>
      <c r="H35" s="66"/>
      <c r="I35" s="66"/>
      <c r="J35" s="1"/>
      <c r="K35" s="66"/>
      <c r="L35" s="66"/>
      <c r="M35" s="75"/>
      <c r="N35" s="66"/>
      <c r="O35" s="66"/>
      <c r="P35" s="66"/>
      <c r="Q35" s="66"/>
      <c r="R35" s="66"/>
      <c r="S35" s="66"/>
      <c r="T35" s="66"/>
      <c r="U35" s="66"/>
    </row>
    <row r="36" spans="1:21" ht="15.75">
      <c r="A36" s="81"/>
      <c r="B36" s="68"/>
      <c r="C36" s="67"/>
      <c r="D36" s="68"/>
      <c r="E36" s="68"/>
      <c r="F36" s="66">
        <f>'สูตรการคำนวณ (ห้ามแก้ไข)'!F6</f>
        <v>0</v>
      </c>
      <c r="G36" s="68"/>
      <c r="H36" s="66">
        <f>G36-(E36+F36)</f>
        <v>0</v>
      </c>
      <c r="I36" s="66">
        <f>H36-((SUM('สูตรการคำนวณ (ห้ามแก้ไข)'!A30:E30))/100)</f>
        <v>0</v>
      </c>
      <c r="J36" s="1">
        <f>IF(I36=0,"",IF(I36&lt;0.35,I36*0.5,IF(I36&lt;=0.59,I36*0.6,IF(I36&lt;=0.99,I36*0.2,IF(I36&lt;=2.49,I36*0.2,IF(I36&gt;=2.5,0.2))))))</f>
      </c>
      <c r="K36" s="68"/>
      <c r="L36" s="68"/>
      <c r="M36" s="3">
        <f>'สูตรการคำนวณ (ห้ามแก้ไข)'!F69</f>
        <v>0</v>
      </c>
      <c r="N36" s="66"/>
      <c r="O36" s="66">
        <f>IF(I36&lt;0.35,M36,IF(I36&lt;=0.59,M36,IF(I36&lt;=0.99,(M36+M37)/2,IF(I36&lt;=2.49,((M36+M38)/2+M37)/2,IF(I36&gt;=2.5,((M36+M41)/2+M37+M38+M39+M40)/5)))))</f>
        <v>0</v>
      </c>
      <c r="P36" s="66">
        <f>SUM(O29:O36)/2</f>
        <v>0</v>
      </c>
      <c r="Q36" s="66">
        <f>R36*S36</f>
        <v>0</v>
      </c>
      <c r="R36" s="66">
        <f>IF(B36&gt;0,B36-B29,IF(B36=0,0))</f>
        <v>0</v>
      </c>
      <c r="S36" s="66">
        <f>SUM(I29:I36)/2</f>
        <v>0</v>
      </c>
      <c r="T36" s="66">
        <f>P36*Q36</f>
        <v>0</v>
      </c>
      <c r="U36" s="66"/>
    </row>
    <row r="37" spans="1:21" ht="15.75">
      <c r="A37" s="81"/>
      <c r="B37" s="66"/>
      <c r="C37" s="67"/>
      <c r="D37" s="75"/>
      <c r="E37" s="75"/>
      <c r="F37" s="75"/>
      <c r="G37" s="75"/>
      <c r="H37" s="66"/>
      <c r="J37" s="1">
        <f>IF(I36&lt;0.35,"",IF(I36&lt;=0.59,"",IF(I36&lt;=0.99,I36*0.8,IF(I36&lt;=2.49,I36*0.6,IF(I36&gt;=2.5,I36*0.2)))))</f>
      </c>
      <c r="K37" s="68"/>
      <c r="L37" s="68"/>
      <c r="M37" s="3">
        <f>'สูตรการคำนวณ (ห้ามแก้ไข)'!F70</f>
        <v>0</v>
      </c>
      <c r="N37" s="66"/>
      <c r="O37" s="66"/>
      <c r="P37" s="66"/>
      <c r="Q37" s="66"/>
      <c r="R37" s="66"/>
      <c r="S37" s="66"/>
      <c r="T37" s="66"/>
      <c r="U37" s="66"/>
    </row>
    <row r="38" spans="1:21" ht="15.75">
      <c r="A38" s="81"/>
      <c r="B38" s="66"/>
      <c r="C38" s="67"/>
      <c r="D38" s="75"/>
      <c r="E38" s="75"/>
      <c r="F38" s="75"/>
      <c r="G38" s="75"/>
      <c r="H38" s="66"/>
      <c r="I38" s="66"/>
      <c r="J38" s="1">
        <f>IF(I36&lt;0.35,"",IF(I36&lt;=0.59,"",IF(I36&lt;=0.99,"",IF(I36&lt;=2.49,I36*0.8,IF(I36&gt;=2.5,I36*0.4)))))</f>
      </c>
      <c r="K38" s="68"/>
      <c r="L38" s="68"/>
      <c r="M38" s="3">
        <f>'สูตรการคำนวณ (ห้ามแก้ไข)'!F71</f>
        <v>0</v>
      </c>
      <c r="N38" s="66"/>
      <c r="O38" s="66"/>
      <c r="P38" s="66"/>
      <c r="Q38" s="66"/>
      <c r="R38" s="66"/>
      <c r="S38" s="66"/>
      <c r="T38" s="66"/>
      <c r="U38" s="66"/>
    </row>
    <row r="39" spans="1:21" ht="15.75">
      <c r="A39" s="81"/>
      <c r="B39" s="66"/>
      <c r="C39" s="67"/>
      <c r="D39" s="75"/>
      <c r="E39" s="75"/>
      <c r="F39" s="75"/>
      <c r="G39" s="75"/>
      <c r="H39" s="66"/>
      <c r="I39" s="66"/>
      <c r="J39" s="1">
        <f>IF(I36&lt;0.35,"",IF(I36&lt;=0.59,"",IF(I36&lt;=0.99,"",IF(I36&lt;=2.49,"",IF(I36&gt;=2.5,I36*0.6)))))</f>
      </c>
      <c r="K39" s="68"/>
      <c r="L39" s="68"/>
      <c r="M39" s="3">
        <f>'สูตรการคำนวณ (ห้ามแก้ไข)'!F72</f>
        <v>0</v>
      </c>
      <c r="N39" s="66"/>
      <c r="O39" s="66"/>
      <c r="P39" s="66"/>
      <c r="Q39" s="66"/>
      <c r="R39" s="66"/>
      <c r="S39" s="66"/>
      <c r="T39" s="66"/>
      <c r="U39" s="66"/>
    </row>
    <row r="40" spans="1:21" ht="15.75">
      <c r="A40" s="81"/>
      <c r="B40" s="66"/>
      <c r="C40" s="67"/>
      <c r="D40" s="75"/>
      <c r="E40" s="75"/>
      <c r="F40" s="75"/>
      <c r="G40" s="75"/>
      <c r="H40" s="66"/>
      <c r="I40" s="66"/>
      <c r="J40" s="1">
        <f>IF(I36&lt;0.35,"",IF(I36&lt;=0.59,"",IF(I36&lt;=0.99,"",IF(I36&lt;=2.49,"",IF(I36&gt;=2.5,I36*0.8)))))</f>
      </c>
      <c r="K40" s="68"/>
      <c r="L40" s="68"/>
      <c r="M40" s="3">
        <f>'สูตรการคำนวณ (ห้ามแก้ไข)'!F73</f>
        <v>0</v>
      </c>
      <c r="N40" s="66"/>
      <c r="O40" s="66"/>
      <c r="P40" s="66"/>
      <c r="Q40" s="66"/>
      <c r="R40" s="66"/>
      <c r="S40" s="66"/>
      <c r="T40" s="66"/>
      <c r="U40" s="66"/>
    </row>
    <row r="41" spans="1:21" ht="15.75">
      <c r="A41" s="81"/>
      <c r="B41" s="66"/>
      <c r="C41" s="67"/>
      <c r="D41" s="75"/>
      <c r="E41" s="75"/>
      <c r="F41" s="75"/>
      <c r="G41" s="75"/>
      <c r="H41" s="66"/>
      <c r="I41" s="66"/>
      <c r="J41" s="1">
        <f>IF(I36&lt;0.35,"",IF(I36&lt;=0.59,"",IF(I36&lt;=0.99,"",IF(I36&lt;=2.49,"",IF(I36&gt;=2.5,I36-J36)))))</f>
      </c>
      <c r="K41" s="68"/>
      <c r="L41" s="68"/>
      <c r="M41" s="3">
        <f>'สูตรการคำนวณ (ห้ามแก้ไข)'!F74</f>
        <v>0</v>
      </c>
      <c r="N41" s="66"/>
      <c r="O41" s="66"/>
      <c r="P41" s="66"/>
      <c r="Q41" s="66"/>
      <c r="R41" s="66"/>
      <c r="S41" s="66"/>
      <c r="T41" s="66"/>
      <c r="U41" s="66"/>
    </row>
    <row r="42" spans="1:21" ht="15.75">
      <c r="A42" s="81"/>
      <c r="B42" s="66"/>
      <c r="C42" s="67"/>
      <c r="D42" s="75"/>
      <c r="E42" s="75"/>
      <c r="F42" s="75"/>
      <c r="G42" s="75"/>
      <c r="H42" s="66"/>
      <c r="I42" s="66"/>
      <c r="J42" s="1"/>
      <c r="K42" s="66"/>
      <c r="L42" s="66"/>
      <c r="M42" s="75"/>
      <c r="N42" s="66"/>
      <c r="O42" s="66"/>
      <c r="P42" s="66"/>
      <c r="Q42" s="66"/>
      <c r="R42" s="66"/>
      <c r="S42" s="66"/>
      <c r="T42" s="66"/>
      <c r="U42" s="66"/>
    </row>
    <row r="43" spans="1:21" ht="15.75">
      <c r="A43" s="81"/>
      <c r="B43" s="68"/>
      <c r="C43" s="67"/>
      <c r="D43" s="68"/>
      <c r="E43" s="68"/>
      <c r="F43" s="66">
        <f>'สูตรการคำนวณ (ห้ามแก้ไข)'!F7</f>
        <v>0</v>
      </c>
      <c r="G43" s="68"/>
      <c r="H43" s="66">
        <f>G43-(E43+F43)</f>
        <v>0</v>
      </c>
      <c r="I43" s="66">
        <f>H43-((SUM('สูตรการคำนวณ (ห้ามแก้ไข)'!A31:E31))/100)</f>
        <v>0</v>
      </c>
      <c r="J43" s="1">
        <f>IF(I43=0,"",IF(I43&lt;0.35,I43*0.5,IF(I43&lt;=0.59,I43*0.6,IF(I43&lt;=0.99,I43*0.2,IF(I43&lt;=2.49,I43*0.2,IF(I43&gt;=2.5,0.2))))))</f>
      </c>
      <c r="K43" s="68"/>
      <c r="L43" s="68"/>
      <c r="M43" s="3">
        <f>'สูตรการคำนวณ (ห้ามแก้ไข)'!F75</f>
        <v>0</v>
      </c>
      <c r="N43" s="66"/>
      <c r="O43" s="66">
        <f>IF(I43&lt;0.35,M43,IF(I43&lt;=0.59,M43,IF(I43&lt;=0.99,(M43+M44)/2,IF(I43&lt;=2.49,((M43+M45)/2+M44)/2,IF(I43&gt;=2.5,((M43+M48)/2+M44+M45+M46+M47)/5)))))</f>
        <v>0</v>
      </c>
      <c r="P43" s="66">
        <f>SUM(O36:O43)/2</f>
        <v>0</v>
      </c>
      <c r="Q43" s="66">
        <f>R43*S43</f>
        <v>0</v>
      </c>
      <c r="R43" s="66">
        <f>IF(B43&gt;0,B43-B36,IF(B43=0,0))</f>
        <v>0</v>
      </c>
      <c r="S43" s="66">
        <f>SUM(I36:I43)/2</f>
        <v>0</v>
      </c>
      <c r="T43" s="66">
        <f>P43*Q43</f>
        <v>0</v>
      </c>
      <c r="U43" s="66"/>
    </row>
    <row r="44" spans="1:21" ht="15.75">
      <c r="A44" s="81"/>
      <c r="B44" s="66"/>
      <c r="C44" s="67"/>
      <c r="D44" s="75"/>
      <c r="E44" s="75"/>
      <c r="F44" s="75"/>
      <c r="G44" s="75"/>
      <c r="H44" s="66"/>
      <c r="J44" s="1">
        <f>IF(I43&lt;0.35,"",IF(I43&lt;=0.59,"",IF(I43&lt;=0.99,I43*0.8,IF(I43&lt;=2.49,I43*0.6,IF(I43&gt;=2.5,I43*0.2)))))</f>
      </c>
      <c r="K44" s="68"/>
      <c r="L44" s="68"/>
      <c r="M44" s="3">
        <f>'สูตรการคำนวณ (ห้ามแก้ไข)'!F76</f>
        <v>0</v>
      </c>
      <c r="N44" s="66"/>
      <c r="O44" s="66"/>
      <c r="P44" s="66"/>
      <c r="Q44" s="66"/>
      <c r="R44" s="66"/>
      <c r="S44" s="66"/>
      <c r="T44" s="66"/>
      <c r="U44" s="66"/>
    </row>
    <row r="45" spans="1:21" ht="15.75">
      <c r="A45" s="81"/>
      <c r="B45" s="66"/>
      <c r="C45" s="67"/>
      <c r="D45" s="75"/>
      <c r="E45" s="75"/>
      <c r="F45" s="75"/>
      <c r="G45" s="75"/>
      <c r="H45" s="66"/>
      <c r="I45" s="66"/>
      <c r="J45" s="1">
        <f>IF(I43&lt;0.35,"",IF(I43&lt;=0.59,"",IF(I43&lt;=0.99,"",IF(I43&lt;=2.49,I43*0.8,IF(I43&gt;=2.5,I43*0.4)))))</f>
      </c>
      <c r="K45" s="68"/>
      <c r="L45" s="68"/>
      <c r="M45" s="3">
        <f>'สูตรการคำนวณ (ห้ามแก้ไข)'!F77</f>
        <v>0</v>
      </c>
      <c r="N45" s="66"/>
      <c r="O45" s="66"/>
      <c r="P45" s="66"/>
      <c r="Q45" s="66"/>
      <c r="R45" s="66"/>
      <c r="S45" s="66"/>
      <c r="T45" s="66"/>
      <c r="U45" s="66"/>
    </row>
    <row r="46" spans="1:21" ht="15.75">
      <c r="A46" s="81"/>
      <c r="B46" s="66"/>
      <c r="C46" s="67"/>
      <c r="D46" s="75"/>
      <c r="E46" s="75"/>
      <c r="F46" s="75"/>
      <c r="G46" s="75"/>
      <c r="H46" s="66"/>
      <c r="I46" s="66"/>
      <c r="J46" s="1">
        <f>IF(I43&lt;0.35,"",IF(I43&lt;=0.59,"",IF(I43&lt;=0.99,"",IF(I43&lt;=2.49,"",IF(I43&gt;=2.5,I43*0.6)))))</f>
      </c>
      <c r="K46" s="68"/>
      <c r="L46" s="68"/>
      <c r="M46" s="3">
        <f>'สูตรการคำนวณ (ห้ามแก้ไข)'!F78</f>
        <v>0</v>
      </c>
      <c r="N46" s="66"/>
      <c r="O46" s="66"/>
      <c r="P46" s="66"/>
      <c r="Q46" s="66"/>
      <c r="R46" s="66"/>
      <c r="S46" s="66"/>
      <c r="T46" s="66"/>
      <c r="U46" s="66"/>
    </row>
    <row r="47" spans="1:21" ht="15.75">
      <c r="A47" s="81"/>
      <c r="B47" s="66"/>
      <c r="C47" s="67"/>
      <c r="D47" s="75"/>
      <c r="E47" s="75"/>
      <c r="F47" s="75"/>
      <c r="G47" s="75"/>
      <c r="H47" s="66"/>
      <c r="I47" s="66"/>
      <c r="J47" s="1">
        <f>IF(I43&lt;0.35,"",IF(I43&lt;=0.59,"",IF(I43&lt;=0.99,"",IF(I43&lt;=2.49,"",IF(I43&gt;=2.5,I43*0.8)))))</f>
      </c>
      <c r="K47" s="68"/>
      <c r="L47" s="68"/>
      <c r="M47" s="3">
        <f>'สูตรการคำนวณ (ห้ามแก้ไข)'!F79</f>
        <v>0</v>
      </c>
      <c r="N47" s="66"/>
      <c r="O47" s="66"/>
      <c r="P47" s="66"/>
      <c r="Q47" s="66"/>
      <c r="R47" s="66"/>
      <c r="S47" s="66"/>
      <c r="T47" s="66"/>
      <c r="U47" s="66"/>
    </row>
    <row r="48" spans="1:21" ht="15.75">
      <c r="A48" s="81"/>
      <c r="B48" s="66"/>
      <c r="C48" s="67"/>
      <c r="D48" s="75"/>
      <c r="E48" s="75"/>
      <c r="F48" s="75"/>
      <c r="G48" s="75"/>
      <c r="H48" s="66"/>
      <c r="I48" s="66"/>
      <c r="J48" s="1">
        <f>IF(I43&lt;0.35,"",IF(I43&lt;=0.59,"",IF(I43&lt;=0.99,"",IF(I43&lt;=2.49,"",IF(I43&gt;=2.5,I43-J43)))))</f>
      </c>
      <c r="K48" s="68"/>
      <c r="L48" s="68"/>
      <c r="M48" s="3">
        <f>'สูตรการคำนวณ (ห้ามแก้ไข)'!F80</f>
        <v>0</v>
      </c>
      <c r="N48" s="66"/>
      <c r="O48" s="66"/>
      <c r="P48" s="66"/>
      <c r="Q48" s="66"/>
      <c r="R48" s="66"/>
      <c r="S48" s="66"/>
      <c r="T48" s="66"/>
      <c r="U48" s="66"/>
    </row>
    <row r="49" spans="1:21" ht="15.75">
      <c r="A49" s="81"/>
      <c r="B49" s="66"/>
      <c r="C49" s="67"/>
      <c r="D49" s="75"/>
      <c r="E49" s="75"/>
      <c r="F49" s="75"/>
      <c r="G49" s="75"/>
      <c r="H49" s="66"/>
      <c r="I49" s="66"/>
      <c r="J49" s="1"/>
      <c r="K49" s="66"/>
      <c r="L49" s="66"/>
      <c r="M49" s="75"/>
      <c r="N49" s="66"/>
      <c r="O49" s="66"/>
      <c r="P49" s="66"/>
      <c r="Q49" s="66"/>
      <c r="R49" s="66"/>
      <c r="S49" s="66"/>
      <c r="T49" s="66"/>
      <c r="U49" s="66"/>
    </row>
    <row r="50" spans="1:21" ht="15.75">
      <c r="A50" s="81"/>
      <c r="B50" s="68"/>
      <c r="C50" s="67"/>
      <c r="D50" s="68"/>
      <c r="E50" s="68"/>
      <c r="F50" s="66">
        <f>'สูตรการคำนวณ (ห้ามแก้ไข)'!F8</f>
        <v>0</v>
      </c>
      <c r="G50" s="68"/>
      <c r="H50" s="66">
        <f>G50-(E50+F50)</f>
        <v>0</v>
      </c>
      <c r="I50" s="66">
        <f>H50-((SUM('สูตรการคำนวณ (ห้ามแก้ไข)'!A32:E32))/100)</f>
        <v>0</v>
      </c>
      <c r="J50" s="1">
        <f>IF(I50=0,"",IF(I50&lt;0.35,I50*0.5,IF(I50&lt;=0.59,I50*0.6,IF(I50&lt;=0.99,I50*0.2,IF(I50&lt;=2.49,I50*0.2,IF(I50&gt;=2.5,0.2))))))</f>
      </c>
      <c r="K50" s="68"/>
      <c r="L50" s="68"/>
      <c r="M50" s="3">
        <f>'สูตรการคำนวณ (ห้ามแก้ไข)'!F81</f>
        <v>0</v>
      </c>
      <c r="N50" s="66"/>
      <c r="O50" s="66">
        <f>IF(I50&lt;0.35,M50,IF(I50&lt;=0.59,M50,IF(I50&lt;=0.99,(M50+M51)/2,IF(I50&lt;=2.49,((M50+M52)/2+M51)/2,IF(I50&gt;=2.5,((M50+M55)/2+M51+M52+M53+M54)/5)))))</f>
        <v>0</v>
      </c>
      <c r="P50" s="66">
        <f>SUM(O43:O50)/2</f>
        <v>0</v>
      </c>
      <c r="Q50" s="66">
        <f>R50*S50</f>
        <v>0</v>
      </c>
      <c r="R50" s="66">
        <f>IF(B50&gt;0,B50-B43,IF(B50=0,0))</f>
        <v>0</v>
      </c>
      <c r="S50" s="66">
        <f>SUM(I43:I50)/2</f>
        <v>0</v>
      </c>
      <c r="T50" s="66">
        <f>P50*Q50</f>
        <v>0</v>
      </c>
      <c r="U50" s="66"/>
    </row>
    <row r="51" spans="1:21" ht="15.75">
      <c r="A51" s="81"/>
      <c r="B51" s="66"/>
      <c r="C51" s="67"/>
      <c r="D51" s="75"/>
      <c r="E51" s="75"/>
      <c r="F51" s="75"/>
      <c r="G51" s="75"/>
      <c r="H51" s="66"/>
      <c r="J51" s="1">
        <f>IF(I50&lt;0.35,"",IF(I50&lt;=0.59,"",IF(I50&lt;=0.99,I50*0.8,IF(I50&lt;=2.49,I50*0.6,IF(I50&gt;=2.5,I50*0.2)))))</f>
      </c>
      <c r="K51" s="68"/>
      <c r="L51" s="68"/>
      <c r="M51" s="3">
        <f>'สูตรการคำนวณ (ห้ามแก้ไข)'!F82</f>
        <v>0</v>
      </c>
      <c r="N51" s="66"/>
      <c r="O51" s="66"/>
      <c r="P51" s="66"/>
      <c r="Q51" s="66"/>
      <c r="R51" s="66"/>
      <c r="S51" s="66"/>
      <c r="T51" s="66"/>
      <c r="U51" s="66"/>
    </row>
    <row r="52" spans="1:21" ht="15.75">
      <c r="A52" s="81"/>
      <c r="B52" s="66"/>
      <c r="C52" s="67"/>
      <c r="D52" s="75"/>
      <c r="E52" s="75"/>
      <c r="F52" s="75"/>
      <c r="G52" s="75"/>
      <c r="H52" s="66"/>
      <c r="I52" s="66"/>
      <c r="J52" s="1">
        <f>IF(I50&lt;0.35,"",IF(I50&lt;=0.59,"",IF(I50&lt;=0.99,"",IF(I50&lt;=2.49,I50*0.8,IF(I50&gt;=2.5,I50*0.4)))))</f>
      </c>
      <c r="K52" s="68"/>
      <c r="L52" s="68"/>
      <c r="M52" s="3">
        <f>'สูตรการคำนวณ (ห้ามแก้ไข)'!F83</f>
        <v>0</v>
      </c>
      <c r="N52" s="66"/>
      <c r="O52" s="66"/>
      <c r="P52" s="66"/>
      <c r="Q52" s="66"/>
      <c r="R52" s="66"/>
      <c r="S52" s="66"/>
      <c r="T52" s="66"/>
      <c r="U52" s="66"/>
    </row>
    <row r="53" spans="1:21" ht="15.75">
      <c r="A53" s="81"/>
      <c r="B53" s="66"/>
      <c r="C53" s="67"/>
      <c r="D53" s="75"/>
      <c r="E53" s="75"/>
      <c r="F53" s="75"/>
      <c r="G53" s="75"/>
      <c r="H53" s="66"/>
      <c r="I53" s="66"/>
      <c r="J53" s="1">
        <f>IF(I50&lt;0.35,"",IF(I50&lt;=0.59,"",IF(I50&lt;=0.99,"",IF(I50&lt;=2.49,"",IF(I50&gt;=2.5,I50*0.6)))))</f>
      </c>
      <c r="K53" s="68"/>
      <c r="L53" s="68"/>
      <c r="M53" s="3">
        <f>'สูตรการคำนวณ (ห้ามแก้ไข)'!F84</f>
        <v>0</v>
      </c>
      <c r="N53" s="66"/>
      <c r="O53" s="66"/>
      <c r="P53" s="66"/>
      <c r="Q53" s="66"/>
      <c r="R53" s="66"/>
      <c r="S53" s="66"/>
      <c r="T53" s="66"/>
      <c r="U53" s="66"/>
    </row>
    <row r="54" spans="1:21" ht="15.75">
      <c r="A54" s="81"/>
      <c r="B54" s="66"/>
      <c r="C54" s="67"/>
      <c r="D54" s="75"/>
      <c r="E54" s="75"/>
      <c r="F54" s="75"/>
      <c r="G54" s="75"/>
      <c r="H54" s="66"/>
      <c r="I54" s="66"/>
      <c r="J54" s="1">
        <f>IF(I50&lt;0.35,"",IF(I50&lt;=0.59,"",IF(I50&lt;=0.99,"",IF(I50&lt;=2.49,"",IF(I50&gt;=2.5,I50*0.8)))))</f>
      </c>
      <c r="K54" s="68"/>
      <c r="L54" s="68"/>
      <c r="M54" s="3">
        <f>'สูตรการคำนวณ (ห้ามแก้ไข)'!F85</f>
        <v>0</v>
      </c>
      <c r="N54" s="66"/>
      <c r="O54" s="66"/>
      <c r="P54" s="66"/>
      <c r="Q54" s="66"/>
      <c r="R54" s="66"/>
      <c r="S54" s="66"/>
      <c r="T54" s="66"/>
      <c r="U54" s="66"/>
    </row>
    <row r="55" spans="1:21" ht="15.75">
      <c r="A55" s="81"/>
      <c r="B55" s="66"/>
      <c r="C55" s="67"/>
      <c r="D55" s="75"/>
      <c r="E55" s="75"/>
      <c r="F55" s="75"/>
      <c r="G55" s="75"/>
      <c r="H55" s="66"/>
      <c r="I55" s="66"/>
      <c r="J55" s="1">
        <f>IF(I50&lt;0.35,"",IF(I50&lt;=0.59,"",IF(I50&lt;=0.99,"",IF(I50&lt;=2.49,"",IF(I50&gt;=2.5,I50-J50)))))</f>
      </c>
      <c r="K55" s="68"/>
      <c r="L55" s="68"/>
      <c r="M55" s="3">
        <f>'สูตรการคำนวณ (ห้ามแก้ไข)'!F86</f>
        <v>0</v>
      </c>
      <c r="N55" s="66"/>
      <c r="O55" s="66"/>
      <c r="P55" s="66"/>
      <c r="Q55" s="66"/>
      <c r="R55" s="66"/>
      <c r="S55" s="66"/>
      <c r="T55" s="66"/>
      <c r="U55" s="66"/>
    </row>
    <row r="56" spans="1:21" ht="15.75">
      <c r="A56" s="81"/>
      <c r="B56" s="66"/>
      <c r="C56" s="67"/>
      <c r="D56" s="75"/>
      <c r="E56" s="75"/>
      <c r="F56" s="75"/>
      <c r="G56" s="75"/>
      <c r="H56" s="66"/>
      <c r="I56" s="66"/>
      <c r="J56" s="1"/>
      <c r="K56" s="66"/>
      <c r="L56" s="66"/>
      <c r="M56" s="75"/>
      <c r="N56" s="66"/>
      <c r="O56" s="66"/>
      <c r="P56" s="66"/>
      <c r="Q56" s="66"/>
      <c r="R56" s="66"/>
      <c r="S56" s="66"/>
      <c r="T56" s="66"/>
      <c r="U56" s="66"/>
    </row>
    <row r="57" spans="1:21" ht="15.75">
      <c r="A57" s="81"/>
      <c r="B57" s="68"/>
      <c r="C57" s="67"/>
      <c r="D57" s="68"/>
      <c r="E57" s="68"/>
      <c r="F57" s="66">
        <f>'สูตรการคำนวณ (ห้ามแก้ไข)'!F9</f>
        <v>0</v>
      </c>
      <c r="G57" s="68"/>
      <c r="H57" s="66">
        <f>G57-(E57+F57)</f>
        <v>0</v>
      </c>
      <c r="I57" s="66">
        <f>H57-((SUM('สูตรการคำนวณ (ห้ามแก้ไข)'!A33:E33))/100)</f>
        <v>0</v>
      </c>
      <c r="J57" s="1">
        <f>IF(I57=0,"",IF(I57&lt;0.35,I57*0.5,IF(I57&lt;=0.59,I57*0.6,IF(I57&lt;=0.99,I57*0.2,IF(I57&lt;=2.49,I57*0.2,IF(I57&gt;=2.5,0.2))))))</f>
      </c>
      <c r="K57" s="68"/>
      <c r="L57" s="68"/>
      <c r="M57" s="3">
        <f>'สูตรการคำนวณ (ห้ามแก้ไข)'!F87</f>
        <v>0</v>
      </c>
      <c r="N57" s="66"/>
      <c r="O57" s="66">
        <f>IF(I57&lt;0.35,M57,IF(I57&lt;=0.59,M57,IF(I57&lt;=0.99,(M57+M58)/2,IF(I57&lt;=2.49,((M57+M59)/2+M58)/2,IF(I57&gt;=2.5,((M57+M62)/2+M58+M59+M60+M61)/5)))))</f>
        <v>0</v>
      </c>
      <c r="P57" s="66">
        <f>SUM(O50:O57)/2</f>
        <v>0</v>
      </c>
      <c r="Q57" s="66">
        <f>R57*S57</f>
        <v>0</v>
      </c>
      <c r="R57" s="66">
        <f>IF(B57&gt;0,B57-B50,IF(B57=0,0))</f>
        <v>0</v>
      </c>
      <c r="S57" s="66">
        <f>SUM(I50:I57)/2</f>
        <v>0</v>
      </c>
      <c r="T57" s="66">
        <f>P57*Q57</f>
        <v>0</v>
      </c>
      <c r="U57" s="66"/>
    </row>
    <row r="58" spans="1:21" ht="15.75">
      <c r="A58" s="81"/>
      <c r="B58" s="66"/>
      <c r="C58" s="67"/>
      <c r="D58" s="75"/>
      <c r="E58" s="75"/>
      <c r="F58" s="75"/>
      <c r="G58" s="75"/>
      <c r="H58" s="66"/>
      <c r="J58" s="1">
        <f>IF(I57&lt;0.35,"",IF(I57&lt;=0.59,"",IF(I57&lt;=0.99,I57*0.8,IF(I57&lt;=2.49,I57*0.6,IF(I57&gt;=2.5,I57*0.2)))))</f>
      </c>
      <c r="K58" s="68"/>
      <c r="L58" s="68"/>
      <c r="M58" s="3">
        <f>'สูตรการคำนวณ (ห้ามแก้ไข)'!F88</f>
        <v>0</v>
      </c>
      <c r="N58" s="66"/>
      <c r="O58" s="66"/>
      <c r="P58" s="66"/>
      <c r="Q58" s="66"/>
      <c r="R58" s="66"/>
      <c r="S58" s="66"/>
      <c r="T58" s="66"/>
      <c r="U58" s="66"/>
    </row>
    <row r="59" spans="1:21" ht="15.75">
      <c r="A59" s="81"/>
      <c r="B59" s="66"/>
      <c r="C59" s="67"/>
      <c r="D59" s="75"/>
      <c r="E59" s="75"/>
      <c r="F59" s="75"/>
      <c r="G59" s="75"/>
      <c r="H59" s="66"/>
      <c r="I59" s="66"/>
      <c r="J59" s="1">
        <f>IF(I57&lt;0.35,"",IF(I57&lt;=0.59,"",IF(I57&lt;=0.99,"",IF(I57&lt;=2.49,I57*0.8,IF(I57&gt;=2.5,I57*0.4)))))</f>
      </c>
      <c r="K59" s="68"/>
      <c r="L59" s="68"/>
      <c r="M59" s="3">
        <f>'สูตรการคำนวณ (ห้ามแก้ไข)'!F89</f>
        <v>0</v>
      </c>
      <c r="N59" s="66"/>
      <c r="O59" s="66"/>
      <c r="P59" s="66"/>
      <c r="Q59" s="66"/>
      <c r="R59" s="66"/>
      <c r="S59" s="66"/>
      <c r="T59" s="66"/>
      <c r="U59" s="66"/>
    </row>
    <row r="60" spans="1:21" ht="15.75">
      <c r="A60" s="81"/>
      <c r="B60" s="66"/>
      <c r="C60" s="67"/>
      <c r="D60" s="75"/>
      <c r="E60" s="75"/>
      <c r="F60" s="75"/>
      <c r="G60" s="75"/>
      <c r="H60" s="66"/>
      <c r="I60" s="66"/>
      <c r="J60" s="1">
        <f>IF(I57&lt;0.35,"",IF(I57&lt;=0.59,"",IF(I57&lt;=0.99,"",IF(I57&lt;=2.49,"",IF(I57&gt;=2.5,I57*0.6)))))</f>
      </c>
      <c r="K60" s="68"/>
      <c r="L60" s="68"/>
      <c r="M60" s="3">
        <f>'สูตรการคำนวณ (ห้ามแก้ไข)'!F90</f>
        <v>0</v>
      </c>
      <c r="N60" s="66"/>
      <c r="O60" s="66"/>
      <c r="P60" s="66"/>
      <c r="Q60" s="66"/>
      <c r="R60" s="66"/>
      <c r="S60" s="66"/>
      <c r="T60" s="66"/>
      <c r="U60" s="66"/>
    </row>
    <row r="61" spans="1:21" ht="15.75">
      <c r="A61" s="81"/>
      <c r="B61" s="66"/>
      <c r="C61" s="67"/>
      <c r="D61" s="75"/>
      <c r="E61" s="75"/>
      <c r="F61" s="75"/>
      <c r="G61" s="75"/>
      <c r="H61" s="66"/>
      <c r="I61" s="66"/>
      <c r="J61" s="1">
        <f>IF(I57&lt;0.35,"",IF(I57&lt;=0.59,"",IF(I57&lt;=0.99,"",IF(I57&lt;=2.49,"",IF(I57&gt;=2.5,I57*0.8)))))</f>
      </c>
      <c r="K61" s="68"/>
      <c r="L61" s="68"/>
      <c r="M61" s="3">
        <f>'สูตรการคำนวณ (ห้ามแก้ไข)'!F91</f>
        <v>0</v>
      </c>
      <c r="N61" s="66"/>
      <c r="O61" s="66"/>
      <c r="P61" s="66"/>
      <c r="Q61" s="66"/>
      <c r="R61" s="66"/>
      <c r="S61" s="66"/>
      <c r="T61" s="66"/>
      <c r="U61" s="66"/>
    </row>
    <row r="62" spans="1:21" ht="15.75">
      <c r="A62" s="81"/>
      <c r="B62" s="66"/>
      <c r="C62" s="67"/>
      <c r="D62" s="75"/>
      <c r="E62" s="75"/>
      <c r="F62" s="75"/>
      <c r="G62" s="75"/>
      <c r="H62" s="66"/>
      <c r="I62" s="66"/>
      <c r="J62" s="1">
        <f>IF(I57&lt;0.35,"",IF(I57&lt;=0.59,"",IF(I57&lt;=0.99,"",IF(I57&lt;=2.49,"",IF(I57&gt;=2.5,I57-J57)))))</f>
      </c>
      <c r="K62" s="68"/>
      <c r="L62" s="68"/>
      <c r="M62" s="3">
        <f>'สูตรการคำนวณ (ห้ามแก้ไข)'!F92</f>
        <v>0</v>
      </c>
      <c r="N62" s="66"/>
      <c r="O62" s="66"/>
      <c r="P62" s="66"/>
      <c r="Q62" s="66"/>
      <c r="R62" s="66"/>
      <c r="S62" s="66"/>
      <c r="T62" s="66"/>
      <c r="U62" s="66"/>
    </row>
    <row r="63" spans="1:21" ht="15.75">
      <c r="A63" s="81"/>
      <c r="B63" s="66"/>
      <c r="C63" s="67"/>
      <c r="D63" s="75"/>
      <c r="E63" s="75"/>
      <c r="F63" s="75"/>
      <c r="G63" s="75"/>
      <c r="H63" s="66"/>
      <c r="I63" s="66"/>
      <c r="J63" s="1"/>
      <c r="K63" s="66"/>
      <c r="L63" s="66"/>
      <c r="M63" s="75"/>
      <c r="N63" s="66"/>
      <c r="O63" s="66"/>
      <c r="P63" s="66"/>
      <c r="Q63" s="66"/>
      <c r="R63" s="66"/>
      <c r="S63" s="66"/>
      <c r="T63" s="66"/>
      <c r="U63" s="66"/>
    </row>
    <row r="64" spans="1:21" ht="15.75">
      <c r="A64" s="81"/>
      <c r="B64" s="68"/>
      <c r="C64" s="67"/>
      <c r="D64" s="68"/>
      <c r="E64" s="68"/>
      <c r="F64" s="66">
        <f>'สูตรการคำนวณ (ห้ามแก้ไข)'!F10</f>
        <v>0</v>
      </c>
      <c r="G64" s="68"/>
      <c r="H64" s="66">
        <f>G64-(E64+F64)</f>
        <v>0</v>
      </c>
      <c r="I64" s="66">
        <f>H64-((SUM('สูตรการคำนวณ (ห้ามแก้ไข)'!A34:E34))/100)</f>
        <v>0</v>
      </c>
      <c r="J64" s="1">
        <f>IF(I64=0,"",IF(I64&lt;0.35,I64*0.5,IF(I64&lt;=0.59,I64*0.6,IF(I64&lt;=0.99,I64*0.2,IF(I64&lt;=2.49,I64*0.2,IF(I64&gt;=2.5,0.2))))))</f>
      </c>
      <c r="K64" s="68"/>
      <c r="L64" s="68"/>
      <c r="M64" s="3">
        <f>'สูตรการคำนวณ (ห้ามแก้ไข)'!F93</f>
        <v>0</v>
      </c>
      <c r="N64" s="66"/>
      <c r="O64" s="66">
        <f>IF(I64&lt;0.35,M64,IF(I64&lt;=0.59,M64,IF(I64&lt;=0.99,(M64+M65)/2,IF(I64&lt;=2.49,((M64+M66)/2+M65)/2,IF(I64&gt;=2.5,((M64+M69)/2+M65+M66+M67+M68)/5)))))</f>
        <v>0</v>
      </c>
      <c r="P64" s="66">
        <f>SUM(O57:O64)/2</f>
        <v>0</v>
      </c>
      <c r="Q64" s="66">
        <f>R64*S64</f>
        <v>0</v>
      </c>
      <c r="R64" s="66">
        <f>IF(B64&gt;0,B64-B57,IF(B64=0,0))</f>
        <v>0</v>
      </c>
      <c r="S64" s="66">
        <f>SUM(I57:I64)/2</f>
        <v>0</v>
      </c>
      <c r="T64" s="66">
        <f>P64*Q64</f>
        <v>0</v>
      </c>
      <c r="U64" s="66"/>
    </row>
    <row r="65" spans="1:21" ht="15.75">
      <c r="A65" s="81"/>
      <c r="B65" s="66"/>
      <c r="C65" s="67"/>
      <c r="D65" s="75"/>
      <c r="E65" s="75"/>
      <c r="F65" s="75"/>
      <c r="G65" s="75"/>
      <c r="H65" s="66"/>
      <c r="J65" s="1">
        <f>IF(I64&lt;0.35,"",IF(I64&lt;=0.59,"",IF(I64&lt;=0.99,I64*0.8,IF(I64&lt;=2.49,I64*0.6,IF(I64&gt;=2.5,I64*0.2)))))</f>
      </c>
      <c r="K65" s="68"/>
      <c r="L65" s="68"/>
      <c r="M65" s="3">
        <f>'สูตรการคำนวณ (ห้ามแก้ไข)'!F94</f>
        <v>0</v>
      </c>
      <c r="N65" s="66"/>
      <c r="O65" s="66"/>
      <c r="P65" s="66"/>
      <c r="Q65" s="66"/>
      <c r="R65" s="66"/>
      <c r="S65" s="66"/>
      <c r="T65" s="66"/>
      <c r="U65" s="66"/>
    </row>
    <row r="66" spans="1:21" ht="15.75">
      <c r="A66" s="81"/>
      <c r="B66" s="66"/>
      <c r="C66" s="67"/>
      <c r="D66" s="75"/>
      <c r="E66" s="75"/>
      <c r="F66" s="75"/>
      <c r="G66" s="75"/>
      <c r="H66" s="66"/>
      <c r="I66" s="66"/>
      <c r="J66" s="1">
        <f>IF(I64&lt;0.35,"",IF(I64&lt;=0.59,"",IF(I64&lt;=0.99,"",IF(I64&lt;=2.49,I64*0.8,IF(I64&gt;=2.5,I64*0.4)))))</f>
      </c>
      <c r="K66" s="68"/>
      <c r="L66" s="68"/>
      <c r="M66" s="3">
        <f>'สูตรการคำนวณ (ห้ามแก้ไข)'!F95</f>
        <v>0</v>
      </c>
      <c r="N66" s="66"/>
      <c r="O66" s="66"/>
      <c r="P66" s="66"/>
      <c r="Q66" s="66"/>
      <c r="R66" s="66"/>
      <c r="S66" s="66"/>
      <c r="T66" s="66"/>
      <c r="U66" s="66"/>
    </row>
    <row r="67" spans="1:21" ht="15.75">
      <c r="A67" s="81"/>
      <c r="B67" s="66"/>
      <c r="C67" s="67"/>
      <c r="D67" s="75"/>
      <c r="E67" s="75"/>
      <c r="F67" s="75"/>
      <c r="G67" s="75"/>
      <c r="H67" s="66"/>
      <c r="I67" s="66"/>
      <c r="J67" s="1">
        <f>IF(I64&lt;0.35,"",IF(I64&lt;=0.59,"",IF(I64&lt;=0.99,"",IF(I64&lt;=2.49,"",IF(I64&gt;=2.5,I64*0.6)))))</f>
      </c>
      <c r="K67" s="68"/>
      <c r="L67" s="68"/>
      <c r="M67" s="3">
        <f>'สูตรการคำนวณ (ห้ามแก้ไข)'!F96</f>
        <v>0</v>
      </c>
      <c r="N67" s="66"/>
      <c r="O67" s="66"/>
      <c r="P67" s="66"/>
      <c r="Q67" s="66"/>
      <c r="R67" s="66"/>
      <c r="S67" s="66"/>
      <c r="T67" s="66"/>
      <c r="U67" s="66"/>
    </row>
    <row r="68" spans="1:21" ht="15.75">
      <c r="A68" s="81"/>
      <c r="B68" s="66"/>
      <c r="C68" s="67"/>
      <c r="D68" s="75"/>
      <c r="E68" s="75"/>
      <c r="F68" s="75"/>
      <c r="G68" s="75"/>
      <c r="H68" s="66"/>
      <c r="I68" s="66"/>
      <c r="J68" s="1">
        <f>IF(I64&lt;0.35,"",IF(I64&lt;=0.59,"",IF(I64&lt;=0.99,"",IF(I64&lt;=2.49,"",IF(I64&gt;=2.5,I64*0.8)))))</f>
      </c>
      <c r="K68" s="68"/>
      <c r="L68" s="68"/>
      <c r="M68" s="3">
        <f>'สูตรการคำนวณ (ห้ามแก้ไข)'!F97</f>
        <v>0</v>
      </c>
      <c r="N68" s="66"/>
      <c r="O68" s="66"/>
      <c r="P68" s="66"/>
      <c r="Q68" s="66"/>
      <c r="R68" s="66"/>
      <c r="S68" s="66"/>
      <c r="T68" s="66"/>
      <c r="U68" s="66"/>
    </row>
    <row r="69" spans="1:21" ht="15.75">
      <c r="A69" s="81"/>
      <c r="B69" s="66"/>
      <c r="C69" s="67"/>
      <c r="D69" s="75"/>
      <c r="E69" s="75"/>
      <c r="F69" s="75"/>
      <c r="G69" s="75"/>
      <c r="H69" s="66"/>
      <c r="I69" s="66"/>
      <c r="J69" s="1">
        <f>IF(I64&lt;0.35,"",IF(I64&lt;=0.59,"",IF(I64&lt;=0.99,"",IF(I64&lt;=2.49,"",IF(I64&gt;=2.5,I64-J64)))))</f>
      </c>
      <c r="K69" s="68"/>
      <c r="L69" s="68"/>
      <c r="M69" s="3">
        <f>'สูตรการคำนวณ (ห้ามแก้ไข)'!F98</f>
        <v>0</v>
      </c>
      <c r="N69" s="66"/>
      <c r="O69" s="66"/>
      <c r="P69" s="66"/>
      <c r="Q69" s="66"/>
      <c r="R69" s="66"/>
      <c r="S69" s="66"/>
      <c r="T69" s="66"/>
      <c r="U69" s="66"/>
    </row>
    <row r="70" spans="1:21" ht="15.75">
      <c r="A70" s="81"/>
      <c r="B70" s="66"/>
      <c r="C70" s="67"/>
      <c r="D70" s="75"/>
      <c r="E70" s="75"/>
      <c r="F70" s="75"/>
      <c r="G70" s="75"/>
      <c r="H70" s="66"/>
      <c r="I70" s="66"/>
      <c r="J70" s="1"/>
      <c r="K70" s="66"/>
      <c r="L70" s="66"/>
      <c r="M70" s="75"/>
      <c r="N70" s="66"/>
      <c r="O70" s="66"/>
      <c r="P70" s="66"/>
      <c r="Q70" s="66"/>
      <c r="R70" s="66"/>
      <c r="S70" s="66"/>
      <c r="T70" s="66"/>
      <c r="U70" s="66"/>
    </row>
    <row r="71" spans="1:21" ht="15.75">
      <c r="A71" s="81"/>
      <c r="B71" s="68"/>
      <c r="C71" s="67"/>
      <c r="D71" s="68"/>
      <c r="E71" s="68"/>
      <c r="F71" s="66">
        <f>'สูตรการคำนวณ (ห้ามแก้ไข)'!F11</f>
        <v>0</v>
      </c>
      <c r="G71" s="68"/>
      <c r="H71" s="66">
        <f>G71-(E71+F71)</f>
        <v>0</v>
      </c>
      <c r="I71" s="66">
        <f>H71-((SUM('สูตรการคำนวณ (ห้ามแก้ไข)'!A35:E35))/100)</f>
        <v>0</v>
      </c>
      <c r="J71" s="1">
        <f>IF(I71=0,"",IF(I71&lt;0.35,I71*0.5,IF(I71&lt;=0.59,I71*0.6,IF(I71&lt;=0.99,I71*0.2,IF(I71&lt;=2.49,I71*0.2,IF(I71&gt;=2.5,0.2))))))</f>
      </c>
      <c r="K71" s="68"/>
      <c r="L71" s="68"/>
      <c r="M71" s="3">
        <f>'สูตรการคำนวณ (ห้ามแก้ไข)'!F99</f>
        <v>0</v>
      </c>
      <c r="N71" s="66"/>
      <c r="O71" s="66">
        <f>IF(I71&lt;0.35,M71,IF(I71&lt;=0.59,M71,IF(I71&lt;=0.99,(M71+M72)/2,IF(I71&lt;=2.49,((M71+M73)/2+M72)/2,IF(I71&gt;=2.5,((M71+M76)/2+M72+M73+M74+M75)/5)))))</f>
        <v>0</v>
      </c>
      <c r="P71" s="66">
        <f>SUM(O64:O71)/2</f>
        <v>0</v>
      </c>
      <c r="Q71" s="66">
        <f>R71*S71</f>
        <v>0</v>
      </c>
      <c r="R71" s="66">
        <f>IF(B71&gt;0,B71-B64,IF(B71=0,0))</f>
        <v>0</v>
      </c>
      <c r="S71" s="66">
        <f>SUM(I64:I71)/2</f>
        <v>0</v>
      </c>
      <c r="T71" s="66">
        <f>P71*Q71</f>
        <v>0</v>
      </c>
      <c r="U71" s="66"/>
    </row>
    <row r="72" spans="1:21" ht="15.75">
      <c r="A72" s="81"/>
      <c r="B72" s="66"/>
      <c r="C72" s="67"/>
      <c r="D72" s="75"/>
      <c r="E72" s="75"/>
      <c r="F72" s="75"/>
      <c r="G72" s="75"/>
      <c r="H72" s="66"/>
      <c r="J72" s="1">
        <f>IF(I71&lt;0.35,"",IF(I71&lt;=0.59,"",IF(I71&lt;=0.99,I71*0.8,IF(I71&lt;=2.49,I71*0.6,IF(I71&gt;=2.5,I71*0.2)))))</f>
      </c>
      <c r="K72" s="68"/>
      <c r="L72" s="68"/>
      <c r="M72" s="3">
        <f>'สูตรการคำนวณ (ห้ามแก้ไข)'!F100</f>
        <v>0</v>
      </c>
      <c r="N72" s="66"/>
      <c r="O72" s="66"/>
      <c r="P72" s="66"/>
      <c r="Q72" s="66"/>
      <c r="R72" s="66"/>
      <c r="S72" s="66"/>
      <c r="T72" s="66"/>
      <c r="U72" s="66"/>
    </row>
    <row r="73" spans="1:21" ht="15.75">
      <c r="A73" s="81"/>
      <c r="B73" s="66"/>
      <c r="C73" s="67"/>
      <c r="D73" s="75"/>
      <c r="E73" s="75"/>
      <c r="F73" s="75"/>
      <c r="G73" s="75"/>
      <c r="H73" s="66"/>
      <c r="I73" s="66"/>
      <c r="J73" s="1">
        <f>IF(I71&lt;0.35,"",IF(I71&lt;=0.59,"",IF(I71&lt;=0.99,"",IF(I71&lt;=2.49,I71*0.8,IF(I71&gt;=2.5,I71*0.4)))))</f>
      </c>
      <c r="K73" s="68"/>
      <c r="L73" s="68"/>
      <c r="M73" s="3">
        <f>'สูตรการคำนวณ (ห้ามแก้ไข)'!F101</f>
        <v>0</v>
      </c>
      <c r="N73" s="66"/>
      <c r="O73" s="66"/>
      <c r="P73" s="66"/>
      <c r="Q73" s="66"/>
      <c r="R73" s="66"/>
      <c r="S73" s="66"/>
      <c r="T73" s="66"/>
      <c r="U73" s="66"/>
    </row>
    <row r="74" spans="1:21" ht="15.75">
      <c r="A74" s="81"/>
      <c r="B74" s="66"/>
      <c r="C74" s="67"/>
      <c r="D74" s="75"/>
      <c r="E74" s="75"/>
      <c r="F74" s="75"/>
      <c r="G74" s="75"/>
      <c r="H74" s="66"/>
      <c r="I74" s="66"/>
      <c r="J74" s="1">
        <f>IF(I71&lt;0.35,"",IF(I71&lt;=0.59,"",IF(I71&lt;=0.99,"",IF(I71&lt;=2.49,"",IF(I71&gt;=2.5,I71*0.6)))))</f>
      </c>
      <c r="K74" s="68"/>
      <c r="L74" s="68"/>
      <c r="M74" s="3">
        <f>'สูตรการคำนวณ (ห้ามแก้ไข)'!F102</f>
        <v>0</v>
      </c>
      <c r="N74" s="66"/>
      <c r="O74" s="66"/>
      <c r="P74" s="66"/>
      <c r="Q74" s="66"/>
      <c r="R74" s="66"/>
      <c r="S74" s="66"/>
      <c r="T74" s="66"/>
      <c r="U74" s="66"/>
    </row>
    <row r="75" spans="1:21" ht="15.75">
      <c r="A75" s="81"/>
      <c r="B75" s="66"/>
      <c r="C75" s="67"/>
      <c r="D75" s="75"/>
      <c r="E75" s="75"/>
      <c r="F75" s="75"/>
      <c r="G75" s="75"/>
      <c r="H75" s="66"/>
      <c r="I75" s="66"/>
      <c r="J75" s="1">
        <f>IF(I71&lt;0.35,"",IF(I71&lt;=0.59,"",IF(I71&lt;=0.99,"",IF(I71&lt;=2.49,"",IF(I71&gt;=2.5,I71*0.8)))))</f>
      </c>
      <c r="K75" s="68"/>
      <c r="L75" s="68"/>
      <c r="M75" s="3">
        <f>'สูตรการคำนวณ (ห้ามแก้ไข)'!F103</f>
        <v>0</v>
      </c>
      <c r="N75" s="66"/>
      <c r="O75" s="66"/>
      <c r="P75" s="66"/>
      <c r="Q75" s="66"/>
      <c r="R75" s="66"/>
      <c r="S75" s="66"/>
      <c r="T75" s="66"/>
      <c r="U75" s="66"/>
    </row>
    <row r="76" spans="1:21" ht="15.75">
      <c r="A76" s="81"/>
      <c r="B76" s="66"/>
      <c r="C76" s="67"/>
      <c r="D76" s="75"/>
      <c r="E76" s="75"/>
      <c r="F76" s="75"/>
      <c r="G76" s="75"/>
      <c r="H76" s="66"/>
      <c r="I76" s="66"/>
      <c r="J76" s="1">
        <f>IF(I71&lt;0.35,"",IF(I71&lt;=0.59,"",IF(I71&lt;=0.99,"",IF(I71&lt;=2.49,"",IF(I71&gt;=2.5,I71-J71)))))</f>
      </c>
      <c r="K76" s="68"/>
      <c r="L76" s="68"/>
      <c r="M76" s="3">
        <f>'สูตรการคำนวณ (ห้ามแก้ไข)'!F104</f>
        <v>0</v>
      </c>
      <c r="N76" s="66"/>
      <c r="O76" s="66"/>
      <c r="P76" s="66"/>
      <c r="Q76" s="66"/>
      <c r="R76" s="66"/>
      <c r="S76" s="66"/>
      <c r="T76" s="66"/>
      <c r="U76" s="66"/>
    </row>
    <row r="77" spans="1:21" ht="15.75">
      <c r="A77" s="81"/>
      <c r="B77" s="66"/>
      <c r="C77" s="67"/>
      <c r="D77" s="75"/>
      <c r="E77" s="75"/>
      <c r="F77" s="75"/>
      <c r="G77" s="75"/>
      <c r="H77" s="66"/>
      <c r="I77" s="66"/>
      <c r="J77" s="1"/>
      <c r="K77" s="66"/>
      <c r="L77" s="66"/>
      <c r="M77" s="75"/>
      <c r="N77" s="66"/>
      <c r="O77" s="66"/>
      <c r="P77" s="66"/>
      <c r="Q77" s="66"/>
      <c r="R77" s="66"/>
      <c r="S77" s="66"/>
      <c r="T77" s="66"/>
      <c r="U77" s="66"/>
    </row>
    <row r="78" spans="1:21" ht="15.75">
      <c r="A78" s="81"/>
      <c r="B78" s="68"/>
      <c r="C78" s="67"/>
      <c r="D78" s="68"/>
      <c r="E78" s="68"/>
      <c r="F78" s="66">
        <f>'สูตรการคำนวณ (ห้ามแก้ไข)'!F12</f>
        <v>0</v>
      </c>
      <c r="G78" s="68"/>
      <c r="H78" s="66">
        <f>G78-(E78+F78)</f>
        <v>0</v>
      </c>
      <c r="I78" s="66">
        <f>H78-((SUM('สูตรการคำนวณ (ห้ามแก้ไข)'!A36:E36))/100)</f>
        <v>0</v>
      </c>
      <c r="J78" s="1">
        <f>IF(I78=0,"",IF(I78&lt;0.35,I78*0.5,IF(I78&lt;=0.59,I78*0.6,IF(I78&lt;=0.99,I78*0.2,IF(I78&lt;=2.49,I78*0.2,IF(I78&gt;=2.5,0.2))))))</f>
      </c>
      <c r="K78" s="68"/>
      <c r="L78" s="68"/>
      <c r="M78" s="3">
        <f>'สูตรการคำนวณ (ห้ามแก้ไข)'!F105</f>
        <v>0</v>
      </c>
      <c r="N78" s="66"/>
      <c r="O78" s="66">
        <f>IF(I78&lt;0.35,M78,IF(I78&lt;=0.59,M78,IF(I78&lt;=0.99,(M78+M79)/2,IF(I78&lt;=2.49,((M78+M80)/2+M79)/2,IF(I78&gt;=2.5,((M78+M83)/2+M79+M80+M81+M82)/5)))))</f>
        <v>0</v>
      </c>
      <c r="P78" s="66">
        <f>SUM(O71:O78)/2</f>
        <v>0</v>
      </c>
      <c r="Q78" s="66">
        <f>R78*S78</f>
        <v>0</v>
      </c>
      <c r="R78" s="66">
        <f>IF(B78&gt;0,B78-B71,IF(B78=0,0))</f>
        <v>0</v>
      </c>
      <c r="S78" s="66">
        <f>SUM(I71:I78)/2</f>
        <v>0</v>
      </c>
      <c r="T78" s="66">
        <f>P78*Q78</f>
        <v>0</v>
      </c>
      <c r="U78" s="66"/>
    </row>
    <row r="79" spans="1:21" ht="15.75">
      <c r="A79" s="81"/>
      <c r="B79" s="66"/>
      <c r="C79" s="67"/>
      <c r="D79" s="75"/>
      <c r="E79" s="75"/>
      <c r="F79" s="75"/>
      <c r="G79" s="75"/>
      <c r="H79" s="66"/>
      <c r="J79" s="1">
        <f>IF(I78&lt;0.35,"",IF(I78&lt;=0.59,"",IF(I78&lt;=0.99,I78*0.8,IF(I78&lt;=2.49,I78*0.6,IF(I78&gt;=2.5,I78*0.2)))))</f>
      </c>
      <c r="K79" s="68"/>
      <c r="L79" s="68"/>
      <c r="M79" s="3">
        <f>'สูตรการคำนวณ (ห้ามแก้ไข)'!F106</f>
        <v>0</v>
      </c>
      <c r="N79" s="66"/>
      <c r="O79" s="66"/>
      <c r="P79" s="66"/>
      <c r="Q79" s="66"/>
      <c r="R79" s="66"/>
      <c r="S79" s="66"/>
      <c r="T79" s="66"/>
      <c r="U79" s="66"/>
    </row>
    <row r="80" spans="1:21" ht="15.75">
      <c r="A80" s="81"/>
      <c r="B80" s="66"/>
      <c r="C80" s="67"/>
      <c r="D80" s="75"/>
      <c r="E80" s="75"/>
      <c r="F80" s="75"/>
      <c r="G80" s="75"/>
      <c r="H80" s="66"/>
      <c r="I80" s="66"/>
      <c r="J80" s="1">
        <f>IF(I78&lt;0.35,"",IF(I78&lt;=0.59,"",IF(I78&lt;=0.99,"",IF(I78&lt;=2.49,I78*0.8,IF(I78&gt;=2.5,I78*0.4)))))</f>
      </c>
      <c r="K80" s="68"/>
      <c r="L80" s="68"/>
      <c r="M80" s="3">
        <f>'สูตรการคำนวณ (ห้ามแก้ไข)'!F107</f>
        <v>0</v>
      </c>
      <c r="N80" s="66"/>
      <c r="O80" s="66"/>
      <c r="P80" s="66"/>
      <c r="Q80" s="66"/>
      <c r="R80" s="66"/>
      <c r="S80" s="66"/>
      <c r="T80" s="66"/>
      <c r="U80" s="66"/>
    </row>
    <row r="81" spans="1:21" ht="15.75">
      <c r="A81" s="81"/>
      <c r="B81" s="66"/>
      <c r="C81" s="67"/>
      <c r="D81" s="75"/>
      <c r="E81" s="75"/>
      <c r="F81" s="75"/>
      <c r="G81" s="75"/>
      <c r="H81" s="66"/>
      <c r="I81" s="66"/>
      <c r="J81" s="1">
        <f>IF(I78&lt;0.35,"",IF(I78&lt;=0.59,"",IF(I78&lt;=0.99,"",IF(I78&lt;=2.49,"",IF(I78&gt;=2.5,I78*0.6)))))</f>
      </c>
      <c r="K81" s="68"/>
      <c r="L81" s="68"/>
      <c r="M81" s="3">
        <f>'สูตรการคำนวณ (ห้ามแก้ไข)'!F108</f>
        <v>0</v>
      </c>
      <c r="N81" s="66"/>
      <c r="O81" s="66"/>
      <c r="P81" s="66"/>
      <c r="Q81" s="66"/>
      <c r="R81" s="66"/>
      <c r="S81" s="66"/>
      <c r="T81" s="66"/>
      <c r="U81" s="66"/>
    </row>
    <row r="82" spans="1:21" ht="15.75">
      <c r="A82" s="81"/>
      <c r="B82" s="66"/>
      <c r="C82" s="67"/>
      <c r="D82" s="75"/>
      <c r="E82" s="75"/>
      <c r="F82" s="75"/>
      <c r="G82" s="75"/>
      <c r="H82" s="66"/>
      <c r="I82" s="66"/>
      <c r="J82" s="1">
        <f>IF(I78&lt;0.35,"",IF(I78&lt;=0.59,"",IF(I78&lt;=0.99,"",IF(I78&lt;=2.49,"",IF(I78&gt;=2.5,I78*0.8)))))</f>
      </c>
      <c r="K82" s="68"/>
      <c r="L82" s="68"/>
      <c r="M82" s="3">
        <f>'สูตรการคำนวณ (ห้ามแก้ไข)'!F109</f>
        <v>0</v>
      </c>
      <c r="N82" s="66"/>
      <c r="O82" s="66"/>
      <c r="P82" s="66"/>
      <c r="Q82" s="66"/>
      <c r="R82" s="66"/>
      <c r="S82" s="66"/>
      <c r="T82" s="66"/>
      <c r="U82" s="66"/>
    </row>
    <row r="83" spans="1:21" ht="15.75">
      <c r="A83" s="81"/>
      <c r="B83" s="66"/>
      <c r="C83" s="67"/>
      <c r="D83" s="75"/>
      <c r="E83" s="75"/>
      <c r="F83" s="75"/>
      <c r="G83" s="75"/>
      <c r="H83" s="66"/>
      <c r="I83" s="66"/>
      <c r="J83" s="1">
        <f>IF(I78&lt;0.35,"",IF(I78&lt;=0.59,"",IF(I78&lt;=0.99,"",IF(I78&lt;=2.49,"",IF(I78&gt;=2.5,I78-J78)))))</f>
      </c>
      <c r="K83" s="68"/>
      <c r="L83" s="68"/>
      <c r="M83" s="3">
        <f>'สูตรการคำนวณ (ห้ามแก้ไข)'!F110</f>
        <v>0</v>
      </c>
      <c r="N83" s="66"/>
      <c r="O83" s="66"/>
      <c r="P83" s="66"/>
      <c r="Q83" s="66"/>
      <c r="R83" s="66"/>
      <c r="S83" s="66"/>
      <c r="T83" s="66"/>
      <c r="U83" s="66"/>
    </row>
    <row r="84" spans="1:21" ht="15.75">
      <c r="A84" s="81"/>
      <c r="B84" s="66"/>
      <c r="C84" s="67"/>
      <c r="D84" s="75"/>
      <c r="E84" s="75"/>
      <c r="F84" s="75"/>
      <c r="G84" s="75"/>
      <c r="H84" s="66"/>
      <c r="I84" s="66"/>
      <c r="J84" s="1"/>
      <c r="K84" s="66"/>
      <c r="L84" s="66"/>
      <c r="M84" s="75"/>
      <c r="N84" s="66"/>
      <c r="O84" s="66"/>
      <c r="P84" s="66"/>
      <c r="Q84" s="66"/>
      <c r="R84" s="66"/>
      <c r="S84" s="66"/>
      <c r="T84" s="66"/>
      <c r="U84" s="66"/>
    </row>
    <row r="85" spans="1:21" ht="15.75">
      <c r="A85" s="81"/>
      <c r="B85" s="68"/>
      <c r="C85" s="67"/>
      <c r="D85" s="68"/>
      <c r="E85" s="68"/>
      <c r="F85" s="66">
        <f>'สูตรการคำนวณ (ห้ามแก้ไข)'!F13</f>
        <v>0</v>
      </c>
      <c r="G85" s="68"/>
      <c r="H85" s="66">
        <f>G85-(E85+F85)</f>
        <v>0</v>
      </c>
      <c r="I85" s="66">
        <f>H85-((SUM('สูตรการคำนวณ (ห้ามแก้ไข)'!A37:E37))/100)</f>
        <v>0</v>
      </c>
      <c r="J85" s="1">
        <f>IF(I85=0,"",IF(I85&lt;0.35,I85*0.5,IF(I85&lt;=0.59,I85*0.6,IF(I85&lt;=0.99,I85*0.2,IF(I85&lt;=2.49,I85*0.2,IF(I85&gt;=2.5,0.2))))))</f>
      </c>
      <c r="K85" s="68"/>
      <c r="L85" s="68"/>
      <c r="M85" s="3">
        <f>'สูตรการคำนวณ (ห้ามแก้ไข)'!F111</f>
        <v>0</v>
      </c>
      <c r="N85" s="66"/>
      <c r="O85" s="66">
        <f>IF(I85&lt;0.35,M85,IF(I85&lt;=0.59,M85,IF(I85&lt;=0.99,(M85+M86)/2,IF(I85&lt;=2.49,((M85+M87)/2+M86)/2,IF(I85&gt;=2.5,((M85+M90)/2+M86+M87+M88+M89)/5)))))</f>
        <v>0</v>
      </c>
      <c r="P85" s="66">
        <f>SUM(O78:O85)/2</f>
        <v>0</v>
      </c>
      <c r="Q85" s="66">
        <f>R85*S85</f>
        <v>0</v>
      </c>
      <c r="R85" s="66">
        <f>IF(B85&gt;0,B85-B78,IF(B85=0,0))</f>
        <v>0</v>
      </c>
      <c r="S85" s="66">
        <f>SUM(I78:I85)/2</f>
        <v>0</v>
      </c>
      <c r="T85" s="66">
        <f>P85*Q85</f>
        <v>0</v>
      </c>
      <c r="U85" s="66"/>
    </row>
    <row r="86" spans="1:21" ht="15.75">
      <c r="A86" s="81"/>
      <c r="B86" s="66"/>
      <c r="C86" s="67"/>
      <c r="D86" s="75"/>
      <c r="E86" s="75"/>
      <c r="F86" s="75"/>
      <c r="G86" s="75"/>
      <c r="H86" s="66"/>
      <c r="J86" s="1">
        <f>IF(I85&lt;0.35,"",IF(I85&lt;=0.59,"",IF(I85&lt;=0.99,I85*0.8,IF(I85&lt;=2.49,I85*0.6,IF(I85&gt;=2.5,I85*0.2)))))</f>
      </c>
      <c r="K86" s="68"/>
      <c r="L86" s="68"/>
      <c r="M86" s="3">
        <f>'สูตรการคำนวณ (ห้ามแก้ไข)'!F112</f>
        <v>0</v>
      </c>
      <c r="N86" s="66"/>
      <c r="O86" s="66"/>
      <c r="P86" s="66"/>
      <c r="Q86" s="66"/>
      <c r="R86" s="66"/>
      <c r="S86" s="66"/>
      <c r="T86" s="66"/>
      <c r="U86" s="66"/>
    </row>
    <row r="87" spans="1:21" ht="15.75">
      <c r="A87" s="81"/>
      <c r="B87" s="66"/>
      <c r="C87" s="67"/>
      <c r="D87" s="75"/>
      <c r="E87" s="75"/>
      <c r="F87" s="75"/>
      <c r="G87" s="75"/>
      <c r="H87" s="66"/>
      <c r="I87" s="66"/>
      <c r="J87" s="1">
        <f>IF(I85&lt;0.35,"",IF(I85&lt;=0.59,"",IF(I85&lt;=0.99,"",IF(I85&lt;=2.49,I85*0.8,IF(I85&gt;=2.5,I85*0.4)))))</f>
      </c>
      <c r="K87" s="68"/>
      <c r="L87" s="68"/>
      <c r="M87" s="3">
        <f>'สูตรการคำนวณ (ห้ามแก้ไข)'!F113</f>
        <v>0</v>
      </c>
      <c r="N87" s="66"/>
      <c r="O87" s="66"/>
      <c r="P87" s="66"/>
      <c r="Q87" s="66"/>
      <c r="R87" s="66"/>
      <c r="S87" s="66"/>
      <c r="T87" s="66"/>
      <c r="U87" s="66"/>
    </row>
    <row r="88" spans="1:21" ht="15.75">
      <c r="A88" s="81"/>
      <c r="B88" s="66"/>
      <c r="C88" s="67"/>
      <c r="D88" s="75"/>
      <c r="E88" s="75"/>
      <c r="F88" s="75"/>
      <c r="G88" s="75"/>
      <c r="H88" s="66"/>
      <c r="I88" s="66"/>
      <c r="J88" s="1">
        <f>IF(I85&lt;0.35,"",IF(I85&lt;=0.59,"",IF(I85&lt;=0.99,"",IF(I85&lt;=2.49,"",IF(I85&gt;=2.5,I85*0.6)))))</f>
      </c>
      <c r="K88" s="68"/>
      <c r="L88" s="68"/>
      <c r="M88" s="3">
        <f>'สูตรการคำนวณ (ห้ามแก้ไข)'!F114</f>
        <v>0</v>
      </c>
      <c r="N88" s="66"/>
      <c r="O88" s="66"/>
      <c r="P88" s="66"/>
      <c r="Q88" s="66"/>
      <c r="R88" s="66"/>
      <c r="S88" s="66"/>
      <c r="T88" s="66"/>
      <c r="U88" s="66"/>
    </row>
    <row r="89" spans="1:21" ht="15.75">
      <c r="A89" s="81"/>
      <c r="B89" s="66"/>
      <c r="C89" s="67"/>
      <c r="D89" s="75"/>
      <c r="E89" s="75"/>
      <c r="F89" s="75"/>
      <c r="G89" s="75"/>
      <c r="H89" s="66"/>
      <c r="I89" s="66"/>
      <c r="J89" s="1">
        <f>IF(I85&lt;0.35,"",IF(I85&lt;=0.59,"",IF(I85&lt;=0.99,"",IF(I85&lt;=2.49,"",IF(I85&gt;=2.5,I85*0.8)))))</f>
      </c>
      <c r="K89" s="68"/>
      <c r="L89" s="68"/>
      <c r="M89" s="3">
        <f>'สูตรการคำนวณ (ห้ามแก้ไข)'!F115</f>
        <v>0</v>
      </c>
      <c r="N89" s="66"/>
      <c r="O89" s="66"/>
      <c r="P89" s="66"/>
      <c r="Q89" s="66"/>
      <c r="R89" s="66"/>
      <c r="S89" s="66"/>
      <c r="T89" s="66"/>
      <c r="U89" s="66"/>
    </row>
    <row r="90" spans="1:21" ht="15.75">
      <c r="A90" s="81"/>
      <c r="B90" s="66"/>
      <c r="C90" s="67"/>
      <c r="D90" s="75"/>
      <c r="E90" s="75"/>
      <c r="F90" s="75"/>
      <c r="G90" s="75"/>
      <c r="H90" s="66"/>
      <c r="I90" s="66"/>
      <c r="J90" s="1">
        <f>IF(I85&lt;0.35,"",IF(I85&lt;=0.59,"",IF(I85&lt;=0.99,"",IF(I85&lt;=2.49,"",IF(I85&gt;=2.5,I85-J85)))))</f>
      </c>
      <c r="K90" s="68"/>
      <c r="L90" s="68"/>
      <c r="M90" s="3">
        <f>'สูตรการคำนวณ (ห้ามแก้ไข)'!F116</f>
        <v>0</v>
      </c>
      <c r="N90" s="66"/>
      <c r="O90" s="66"/>
      <c r="P90" s="66"/>
      <c r="Q90" s="66"/>
      <c r="R90" s="66"/>
      <c r="S90" s="66"/>
      <c r="T90" s="66"/>
      <c r="U90" s="66"/>
    </row>
    <row r="91" spans="1:21" ht="15.75">
      <c r="A91" s="81"/>
      <c r="B91" s="66"/>
      <c r="C91" s="67"/>
      <c r="D91" s="75"/>
      <c r="E91" s="75"/>
      <c r="F91" s="75"/>
      <c r="G91" s="75"/>
      <c r="H91" s="66"/>
      <c r="I91" s="66"/>
      <c r="J91" s="1"/>
      <c r="K91" s="66"/>
      <c r="L91" s="66"/>
      <c r="M91" s="75"/>
      <c r="N91" s="66"/>
      <c r="O91" s="66"/>
      <c r="P91" s="66"/>
      <c r="Q91" s="66"/>
      <c r="R91" s="66"/>
      <c r="S91" s="66"/>
      <c r="T91" s="66"/>
      <c r="U91" s="66"/>
    </row>
    <row r="92" spans="1:21" ht="15.75">
      <c r="A92" s="81"/>
      <c r="B92" s="68"/>
      <c r="C92" s="67"/>
      <c r="D92" s="68"/>
      <c r="E92" s="68"/>
      <c r="F92" s="66">
        <f>'สูตรการคำนวณ (ห้ามแก้ไข)'!F14</f>
        <v>0</v>
      </c>
      <c r="G92" s="68"/>
      <c r="H92" s="66">
        <f>G92-(E92+F92)</f>
        <v>0</v>
      </c>
      <c r="I92" s="66">
        <f>H92-((SUM('สูตรการคำนวณ (ห้ามแก้ไข)'!A38:E38))/100)</f>
        <v>0</v>
      </c>
      <c r="J92" s="1">
        <f>IF(I92=0,"",IF(I92&lt;0.35,I92*0.5,IF(I92&lt;=0.59,I92*0.6,IF(I92&lt;=0.99,I92*0.2,IF(I92&lt;=2.49,I92*0.2,IF(I92&gt;=2.5,0.2))))))</f>
      </c>
      <c r="K92" s="68"/>
      <c r="L92" s="68"/>
      <c r="M92" s="3">
        <f>'สูตรการคำนวณ (ห้ามแก้ไข)'!F117</f>
        <v>0</v>
      </c>
      <c r="N92" s="66"/>
      <c r="O92" s="66">
        <f>IF(I92&lt;0.35,M92,IF(I92&lt;=0.59,M92,IF(I92&lt;=0.99,(M92+M93)/2,IF(I92&lt;=2.49,((M92+M94)/2+M93)/2,IF(I92&gt;=2.5,((M92+M97)/2+M93+M94+M95+M96)/5)))))</f>
        <v>0</v>
      </c>
      <c r="P92" s="66">
        <f>SUM(O85:O92)/2</f>
        <v>0</v>
      </c>
      <c r="Q92" s="66">
        <f>R92*S92</f>
        <v>0</v>
      </c>
      <c r="R92" s="66">
        <f>IF(B92&gt;0,B92-B85,IF(B92=0,0))</f>
        <v>0</v>
      </c>
      <c r="S92" s="66">
        <f>SUM(I85:I92)/2</f>
        <v>0</v>
      </c>
      <c r="T92" s="66">
        <f>P92*Q92</f>
        <v>0</v>
      </c>
      <c r="U92" s="66"/>
    </row>
    <row r="93" spans="1:21" ht="15.75">
      <c r="A93" s="81"/>
      <c r="B93" s="66"/>
      <c r="C93" s="67"/>
      <c r="D93" s="75"/>
      <c r="E93" s="75"/>
      <c r="F93" s="75"/>
      <c r="G93" s="75"/>
      <c r="H93" s="66"/>
      <c r="J93" s="1">
        <f>IF(I92&lt;0.35,"",IF(I92&lt;=0.59,"",IF(I92&lt;=0.99,I92*0.8,IF(I92&lt;=2.49,I92*0.6,IF(I92&gt;=2.5,I92*0.2)))))</f>
      </c>
      <c r="K93" s="68"/>
      <c r="L93" s="68"/>
      <c r="M93" s="3">
        <f>'สูตรการคำนวณ (ห้ามแก้ไข)'!F118</f>
        <v>0</v>
      </c>
      <c r="N93" s="66"/>
      <c r="O93" s="66"/>
      <c r="P93" s="66"/>
      <c r="Q93" s="66"/>
      <c r="R93" s="66"/>
      <c r="S93" s="66"/>
      <c r="T93" s="66"/>
      <c r="U93" s="66"/>
    </row>
    <row r="94" spans="1:21" ht="15.75">
      <c r="A94" s="81"/>
      <c r="B94" s="66"/>
      <c r="C94" s="67"/>
      <c r="D94" s="75"/>
      <c r="E94" s="75"/>
      <c r="F94" s="75"/>
      <c r="G94" s="75"/>
      <c r="H94" s="66"/>
      <c r="I94" s="66"/>
      <c r="J94" s="1">
        <f>IF(I92&lt;0.35,"",IF(I92&lt;=0.59,"",IF(I92&lt;=0.99,"",IF(I92&lt;=2.49,I92*0.8,IF(I92&gt;=2.5,I92*0.4)))))</f>
      </c>
      <c r="K94" s="68"/>
      <c r="L94" s="68"/>
      <c r="M94" s="3">
        <f>'สูตรการคำนวณ (ห้ามแก้ไข)'!F119</f>
        <v>0</v>
      </c>
      <c r="N94" s="66"/>
      <c r="O94" s="66"/>
      <c r="P94" s="66"/>
      <c r="Q94" s="66"/>
      <c r="R94" s="66"/>
      <c r="S94" s="66"/>
      <c r="T94" s="66"/>
      <c r="U94" s="66"/>
    </row>
    <row r="95" spans="1:21" ht="15.75">
      <c r="A95" s="81"/>
      <c r="B95" s="66"/>
      <c r="C95" s="67"/>
      <c r="D95" s="75"/>
      <c r="E95" s="75"/>
      <c r="F95" s="75"/>
      <c r="G95" s="75"/>
      <c r="H95" s="66"/>
      <c r="I95" s="66"/>
      <c r="J95" s="1">
        <f>IF(I92&lt;0.35,"",IF(I92&lt;=0.59,"",IF(I92&lt;=0.99,"",IF(I92&lt;=2.49,"",IF(I92&gt;=2.5,I92*0.6)))))</f>
      </c>
      <c r="K95" s="68"/>
      <c r="L95" s="68"/>
      <c r="M95" s="3">
        <f>'สูตรการคำนวณ (ห้ามแก้ไข)'!F120</f>
        <v>0</v>
      </c>
      <c r="N95" s="66"/>
      <c r="O95" s="66"/>
      <c r="P95" s="66"/>
      <c r="Q95" s="66"/>
      <c r="R95" s="66"/>
      <c r="S95" s="66"/>
      <c r="T95" s="66"/>
      <c r="U95" s="66"/>
    </row>
    <row r="96" spans="1:21" ht="15.75">
      <c r="A96" s="81"/>
      <c r="B96" s="66"/>
      <c r="C96" s="67"/>
      <c r="D96" s="75"/>
      <c r="E96" s="75"/>
      <c r="F96" s="75"/>
      <c r="G96" s="75"/>
      <c r="H96" s="66"/>
      <c r="I96" s="66"/>
      <c r="J96" s="1">
        <f>IF(I92&lt;0.35,"",IF(I92&lt;=0.59,"",IF(I92&lt;=0.99,"",IF(I92&lt;=2.49,"",IF(I92&gt;=2.5,I92*0.8)))))</f>
      </c>
      <c r="K96" s="68"/>
      <c r="L96" s="68"/>
      <c r="M96" s="3">
        <f>'สูตรการคำนวณ (ห้ามแก้ไข)'!F121</f>
        <v>0</v>
      </c>
      <c r="N96" s="66"/>
      <c r="O96" s="66"/>
      <c r="P96" s="66"/>
      <c r="Q96" s="66"/>
      <c r="R96" s="66"/>
      <c r="S96" s="66"/>
      <c r="T96" s="66"/>
      <c r="U96" s="66"/>
    </row>
    <row r="97" spans="1:21" ht="15.75">
      <c r="A97" s="81"/>
      <c r="B97" s="66"/>
      <c r="C97" s="67"/>
      <c r="D97" s="75"/>
      <c r="E97" s="75"/>
      <c r="F97" s="75"/>
      <c r="G97" s="75"/>
      <c r="H97" s="66"/>
      <c r="I97" s="66"/>
      <c r="J97" s="1">
        <f>IF(I92&lt;0.35,"",IF(I92&lt;=0.59,"",IF(I92&lt;=0.99,"",IF(I92&lt;=2.49,"",IF(I92&gt;=2.5,I92-J92)))))</f>
      </c>
      <c r="K97" s="68"/>
      <c r="L97" s="68"/>
      <c r="M97" s="3">
        <f>'สูตรการคำนวณ (ห้ามแก้ไข)'!F122</f>
        <v>0</v>
      </c>
      <c r="N97" s="66"/>
      <c r="O97" s="66"/>
      <c r="P97" s="66"/>
      <c r="Q97" s="66"/>
      <c r="R97" s="66"/>
      <c r="S97" s="66"/>
      <c r="T97" s="66"/>
      <c r="U97" s="66"/>
    </row>
    <row r="98" spans="1:21" ht="15.75">
      <c r="A98" s="81"/>
      <c r="B98" s="66"/>
      <c r="C98" s="67"/>
      <c r="D98" s="75"/>
      <c r="E98" s="75"/>
      <c r="F98" s="75"/>
      <c r="G98" s="75"/>
      <c r="H98" s="66"/>
      <c r="I98" s="66"/>
      <c r="J98" s="1"/>
      <c r="K98" s="66"/>
      <c r="L98" s="66"/>
      <c r="M98" s="75"/>
      <c r="N98" s="69"/>
      <c r="O98" s="66"/>
      <c r="P98" s="70"/>
      <c r="Q98" s="66"/>
      <c r="R98" s="66"/>
      <c r="S98" s="66"/>
      <c r="T98" s="66"/>
      <c r="U98" s="66"/>
    </row>
    <row r="99" spans="1:21" ht="15.75">
      <c r="A99" s="81"/>
      <c r="B99" s="68"/>
      <c r="C99" s="67"/>
      <c r="D99" s="68"/>
      <c r="E99" s="68"/>
      <c r="F99" s="66">
        <f>'สูตรการคำนวณ (ห้ามแก้ไข)'!F15</f>
        <v>0</v>
      </c>
      <c r="G99" s="68"/>
      <c r="H99" s="66">
        <f>G99-(E99+F99)</f>
        <v>0</v>
      </c>
      <c r="I99" s="66">
        <f>H99-((SUM('สูตรการคำนวณ (ห้ามแก้ไข)'!A39:E39))/100)</f>
        <v>0</v>
      </c>
      <c r="J99" s="1">
        <f>IF(I99=0,"",IF(I99&lt;0.35,I99*0.5,IF(I99&lt;=0.59,I99*0.6,IF(I99&lt;=0.99,I99*0.2,IF(I99&lt;=2.49,I99*0.2,IF(I99&gt;=2.5,0.2))))))</f>
      </c>
      <c r="K99" s="68"/>
      <c r="L99" s="68"/>
      <c r="M99" s="3">
        <f>'สูตรการคำนวณ (ห้ามแก้ไข)'!F123</f>
        <v>0</v>
      </c>
      <c r="N99" s="66"/>
      <c r="O99" s="66">
        <f>IF(I99&lt;0.35,M99,IF(I99&lt;=0.59,M99,IF(I99&lt;=0.99,(M99+M100)/2,IF(I99&lt;=2.49,((M99+M101)/2+M100)/2,IF(I99&gt;=2.5,((M99+M104)/2+M100+M101+M102+M103)/5)))))</f>
        <v>0</v>
      </c>
      <c r="P99" s="66">
        <f>SUM(O92:O99)/2</f>
        <v>0</v>
      </c>
      <c r="Q99" s="66">
        <f>R99*S99</f>
        <v>0</v>
      </c>
      <c r="R99" s="66">
        <f>IF(B99&gt;0,B99-B92,IF(B99=0,0))</f>
        <v>0</v>
      </c>
      <c r="S99" s="66">
        <f>SUM(I92:I99)/2</f>
        <v>0</v>
      </c>
      <c r="T99" s="69">
        <f>P99*Q99</f>
        <v>0</v>
      </c>
      <c r="U99" s="66"/>
    </row>
    <row r="100" spans="1:21" ht="15.75">
      <c r="A100" s="81"/>
      <c r="B100" s="66"/>
      <c r="C100" s="67"/>
      <c r="D100" s="75"/>
      <c r="E100" s="75"/>
      <c r="F100" s="75"/>
      <c r="G100" s="75"/>
      <c r="H100" s="66"/>
      <c r="J100" s="1">
        <f>IF(I99&lt;0.35,"",IF(I99&lt;=0.59,"",IF(I99&lt;=0.99,I99*0.8,IF(I99&lt;=2.49,I99*0.6,IF(I99&gt;=2.5,I99*0.2)))))</f>
      </c>
      <c r="K100" s="68"/>
      <c r="L100" s="68"/>
      <c r="M100" s="3">
        <f>'สูตรการคำนวณ (ห้ามแก้ไข)'!F124</f>
        <v>0</v>
      </c>
      <c r="N100" s="66"/>
      <c r="O100" s="66"/>
      <c r="P100" s="66"/>
      <c r="Q100" s="66"/>
      <c r="R100" s="66"/>
      <c r="S100" s="66"/>
      <c r="T100" s="66"/>
      <c r="U100" s="66"/>
    </row>
    <row r="101" spans="1:21" ht="15.75">
      <c r="A101" s="81"/>
      <c r="B101" s="66"/>
      <c r="C101" s="67"/>
      <c r="D101" s="75"/>
      <c r="E101" s="75"/>
      <c r="F101" s="75"/>
      <c r="G101" s="75"/>
      <c r="H101" s="66"/>
      <c r="I101" s="66"/>
      <c r="J101" s="1">
        <f>IF(I99&lt;0.35,"",IF(I99&lt;=0.59,"",IF(I99&lt;=0.99,"",IF(I99&lt;=2.49,I99*0.8,IF(I99&gt;=2.5,I99*0.4)))))</f>
      </c>
      <c r="K101" s="68"/>
      <c r="L101" s="68"/>
      <c r="M101" s="3">
        <f>'สูตรการคำนวณ (ห้ามแก้ไข)'!F125</f>
        <v>0</v>
      </c>
      <c r="N101" s="66"/>
      <c r="O101" s="66"/>
      <c r="P101" s="66"/>
      <c r="Q101" s="66"/>
      <c r="R101" s="66"/>
      <c r="S101" s="66"/>
      <c r="T101" s="66"/>
      <c r="U101" s="66"/>
    </row>
    <row r="102" spans="1:21" ht="15.75">
      <c r="A102" s="81"/>
      <c r="B102" s="66"/>
      <c r="C102" s="67"/>
      <c r="D102" s="75"/>
      <c r="E102" s="75"/>
      <c r="F102" s="75"/>
      <c r="G102" s="75"/>
      <c r="H102" s="66"/>
      <c r="I102" s="66"/>
      <c r="J102" s="1">
        <f>IF(I99&lt;0.35,"",IF(I99&lt;=0.59,"",IF(I99&lt;=0.99,"",IF(I99&lt;=2.49,"",IF(I99&gt;=2.5,I99*0.6)))))</f>
      </c>
      <c r="K102" s="68"/>
      <c r="L102" s="68"/>
      <c r="M102" s="3">
        <f>'สูตรการคำนวณ (ห้ามแก้ไข)'!F126</f>
        <v>0</v>
      </c>
      <c r="N102" s="66"/>
      <c r="O102" s="66"/>
      <c r="P102" s="66"/>
      <c r="Q102" s="66"/>
      <c r="R102" s="66"/>
      <c r="S102" s="66"/>
      <c r="T102" s="66"/>
      <c r="U102" s="66"/>
    </row>
    <row r="103" spans="1:21" ht="15.75">
      <c r="A103" s="81"/>
      <c r="B103" s="66"/>
      <c r="C103" s="67"/>
      <c r="D103" s="75"/>
      <c r="E103" s="75"/>
      <c r="F103" s="75"/>
      <c r="G103" s="75"/>
      <c r="H103" s="66"/>
      <c r="I103" s="66"/>
      <c r="J103" s="1">
        <f>IF(I99&lt;0.35,"",IF(I99&lt;=0.59,"",IF(I99&lt;=0.99,"",IF(I99&lt;=2.49,"",IF(I99&gt;=2.5,I99*0.8)))))</f>
      </c>
      <c r="K103" s="68"/>
      <c r="L103" s="68"/>
      <c r="M103" s="3">
        <f>'สูตรการคำนวณ (ห้ามแก้ไข)'!F127</f>
        <v>0</v>
      </c>
      <c r="N103" s="66"/>
      <c r="O103" s="66"/>
      <c r="P103" s="66"/>
      <c r="Q103" s="66"/>
      <c r="R103" s="66"/>
      <c r="S103" s="66"/>
      <c r="T103" s="66"/>
      <c r="U103" s="66"/>
    </row>
    <row r="104" spans="1:21" ht="15.75">
      <c r="A104" s="81"/>
      <c r="B104" s="66"/>
      <c r="C104" s="67"/>
      <c r="D104" s="75"/>
      <c r="E104" s="75"/>
      <c r="F104" s="75"/>
      <c r="G104" s="75"/>
      <c r="H104" s="66"/>
      <c r="I104" s="66"/>
      <c r="J104" s="1">
        <f>IF(I99&lt;0.35,"",IF(I99&lt;=0.59,"",IF(I99&lt;=0.99,"",IF(I99&lt;=2.49,"",IF(I99&gt;=2.5,I99-J99)))))</f>
      </c>
      <c r="K104" s="68"/>
      <c r="L104" s="68"/>
      <c r="M104" s="3">
        <f>'สูตรการคำนวณ (ห้ามแก้ไข)'!F128</f>
        <v>0</v>
      </c>
      <c r="N104" s="66"/>
      <c r="O104" s="66"/>
      <c r="P104" s="66"/>
      <c r="Q104" s="66"/>
      <c r="R104" s="66"/>
      <c r="S104" s="66"/>
      <c r="T104" s="66"/>
      <c r="U104" s="66"/>
    </row>
    <row r="105" spans="1:21" ht="15.75">
      <c r="A105" s="81"/>
      <c r="B105" s="66"/>
      <c r="C105" s="67"/>
      <c r="D105" s="75"/>
      <c r="E105" s="75"/>
      <c r="F105" s="75"/>
      <c r="G105" s="75"/>
      <c r="H105" s="66"/>
      <c r="I105" s="66"/>
      <c r="J105" s="1"/>
      <c r="K105" s="69"/>
      <c r="L105" s="66"/>
      <c r="M105" s="75"/>
      <c r="N105" s="69"/>
      <c r="O105" s="66"/>
      <c r="P105" s="70"/>
      <c r="Q105" s="66"/>
      <c r="R105" s="66"/>
      <c r="S105" s="66"/>
      <c r="T105" s="66"/>
      <c r="U105" s="66"/>
    </row>
    <row r="106" spans="1:21" ht="15.75">
      <c r="A106" s="81"/>
      <c r="B106" s="68"/>
      <c r="C106" s="67"/>
      <c r="D106" s="68"/>
      <c r="E106" s="68"/>
      <c r="F106" s="66">
        <f>'สูตรการคำนวณ (ห้ามแก้ไข)'!F16</f>
        <v>0</v>
      </c>
      <c r="G106" s="68"/>
      <c r="H106" s="66">
        <f>G106-(E106+F106)</f>
        <v>0</v>
      </c>
      <c r="I106" s="66">
        <f>H106-((SUM('สูตรการคำนวณ (ห้ามแก้ไข)'!A40:E40))/100)</f>
        <v>0</v>
      </c>
      <c r="J106" s="1">
        <f>IF(I106=0,"",IF(I106&lt;0.35,I106*0.5,IF(I106&lt;=0.59,I106*0.6,IF(I106&lt;=0.99,I106*0.2,IF(I106&lt;=2.49,I106*0.2,IF(I106&gt;=2.5,0.2))))))</f>
      </c>
      <c r="K106" s="68"/>
      <c r="L106" s="68"/>
      <c r="M106" s="3">
        <f>'สูตรการคำนวณ (ห้ามแก้ไข)'!F129</f>
        <v>0</v>
      </c>
      <c r="N106" s="66"/>
      <c r="O106" s="66">
        <f>IF(I106&lt;0.35,M106,IF(I106&lt;=0.59,M106,IF(I106&lt;=0.99,(M106+M107)/2,IF(I106&lt;=2.49,((M106+M108)/2+M107)/2,IF(I106&gt;=2.5,((M106+M111)/2+M107+M108+M109+M110)/5)))))</f>
        <v>0</v>
      </c>
      <c r="P106" s="66">
        <f>SUM(O99:O106)/2</f>
        <v>0</v>
      </c>
      <c r="Q106" s="66">
        <f>R106*S106</f>
        <v>0</v>
      </c>
      <c r="R106" s="66">
        <f>IF(B106&gt;0,B106-B99,IF(B106=0,0))</f>
        <v>0</v>
      </c>
      <c r="S106" s="66">
        <f>SUM(I99:I106)/2</f>
        <v>0</v>
      </c>
      <c r="T106" s="69">
        <f>P106*Q106</f>
        <v>0</v>
      </c>
      <c r="U106" s="66"/>
    </row>
    <row r="107" spans="1:21" ht="15.75">
      <c r="A107" s="81"/>
      <c r="B107" s="66"/>
      <c r="C107" s="67"/>
      <c r="D107" s="75"/>
      <c r="E107" s="75"/>
      <c r="F107" s="75"/>
      <c r="G107" s="75"/>
      <c r="H107" s="66"/>
      <c r="J107" s="1">
        <f>IF(I106&lt;0.35,"",IF(I106&lt;=0.59,"",IF(I106&lt;=0.99,I106*0.8,IF(I106&lt;=2.49,I106*0.6,IF(I106&gt;=2.5,I106*0.2)))))</f>
      </c>
      <c r="K107" s="68"/>
      <c r="L107" s="68"/>
      <c r="M107" s="3">
        <f>'สูตรการคำนวณ (ห้ามแก้ไข)'!F130</f>
        <v>0</v>
      </c>
      <c r="N107" s="66"/>
      <c r="O107" s="66"/>
      <c r="P107" s="66"/>
      <c r="Q107" s="66"/>
      <c r="R107" s="66"/>
      <c r="S107" s="66"/>
      <c r="T107" s="66"/>
      <c r="U107" s="66"/>
    </row>
    <row r="108" spans="1:21" ht="15.75">
      <c r="A108" s="81"/>
      <c r="B108" s="66"/>
      <c r="C108" s="67"/>
      <c r="D108" s="75"/>
      <c r="E108" s="75"/>
      <c r="F108" s="75"/>
      <c r="G108" s="75"/>
      <c r="H108" s="66"/>
      <c r="I108" s="66"/>
      <c r="J108" s="1">
        <f>IF(I106&lt;0.35,"",IF(I106&lt;=0.59,"",IF(I106&lt;=0.99,"",IF(I106&lt;=2.49,I106*0.8,IF(I106&gt;=2.5,I106*0.4)))))</f>
      </c>
      <c r="K108" s="68"/>
      <c r="L108" s="68"/>
      <c r="M108" s="3">
        <f>'สูตรการคำนวณ (ห้ามแก้ไข)'!F131</f>
        <v>0</v>
      </c>
      <c r="N108" s="66"/>
      <c r="O108" s="66"/>
      <c r="P108" s="66"/>
      <c r="Q108" s="66"/>
      <c r="R108" s="66"/>
      <c r="S108" s="66"/>
      <c r="T108" s="66"/>
      <c r="U108" s="66"/>
    </row>
    <row r="109" spans="1:21" ht="15.75">
      <c r="A109" s="81"/>
      <c r="B109" s="66"/>
      <c r="C109" s="67"/>
      <c r="D109" s="75"/>
      <c r="E109" s="75"/>
      <c r="F109" s="75"/>
      <c r="G109" s="75"/>
      <c r="H109" s="66"/>
      <c r="I109" s="66"/>
      <c r="J109" s="1">
        <f>IF(I106&lt;0.35,"",IF(I106&lt;=0.59,"",IF(I106&lt;=0.99,"",IF(I106&lt;=2.49,"",IF(I106&gt;=2.5,I106*0.6)))))</f>
      </c>
      <c r="K109" s="68"/>
      <c r="L109" s="68"/>
      <c r="M109" s="3">
        <f>'สูตรการคำนวณ (ห้ามแก้ไข)'!F132</f>
        <v>0</v>
      </c>
      <c r="N109" s="66"/>
      <c r="O109" s="66"/>
      <c r="P109" s="66"/>
      <c r="Q109" s="66"/>
      <c r="R109" s="66"/>
      <c r="S109" s="66"/>
      <c r="T109" s="66"/>
      <c r="U109" s="66"/>
    </row>
    <row r="110" spans="1:21" ht="15.75">
      <c r="A110" s="81"/>
      <c r="B110" s="66"/>
      <c r="C110" s="67"/>
      <c r="D110" s="75"/>
      <c r="E110" s="75"/>
      <c r="F110" s="75"/>
      <c r="G110" s="75"/>
      <c r="H110" s="66"/>
      <c r="I110" s="66"/>
      <c r="J110" s="1">
        <f>IF(I106&lt;0.35,"",IF(I106&lt;=0.59,"",IF(I106&lt;=0.99,"",IF(I106&lt;=2.49,"",IF(I106&gt;=2.5,I106*0.8)))))</f>
      </c>
      <c r="K110" s="68"/>
      <c r="L110" s="68"/>
      <c r="M110" s="3">
        <f>'สูตรการคำนวณ (ห้ามแก้ไข)'!F133</f>
        <v>0</v>
      </c>
      <c r="N110" s="66"/>
      <c r="O110" s="66"/>
      <c r="P110" s="66"/>
      <c r="Q110" s="66"/>
      <c r="R110" s="66"/>
      <c r="S110" s="66"/>
      <c r="T110" s="66"/>
      <c r="U110" s="66"/>
    </row>
    <row r="111" spans="1:21" ht="15.75">
      <c r="A111" s="81"/>
      <c r="B111" s="66"/>
      <c r="C111" s="67"/>
      <c r="D111" s="75"/>
      <c r="E111" s="75"/>
      <c r="F111" s="75"/>
      <c r="G111" s="75"/>
      <c r="H111" s="66"/>
      <c r="I111" s="66"/>
      <c r="J111" s="1">
        <f>IF(I106&lt;0.35,"",IF(I106&lt;=0.59,"",IF(I106&lt;=0.99,"",IF(I106&lt;=2.49,"",IF(I106&gt;=2.5,I106-J106)))))</f>
      </c>
      <c r="K111" s="68"/>
      <c r="L111" s="68"/>
      <c r="M111" s="3">
        <f>'สูตรการคำนวณ (ห้ามแก้ไข)'!F134</f>
        <v>0</v>
      </c>
      <c r="N111" s="66"/>
      <c r="O111" s="66"/>
      <c r="P111" s="66"/>
      <c r="Q111" s="66"/>
      <c r="R111" s="66"/>
      <c r="S111" s="66"/>
      <c r="T111" s="66"/>
      <c r="U111" s="66"/>
    </row>
    <row r="112" spans="1:21" ht="15.75">
      <c r="A112" s="81"/>
      <c r="B112" s="66"/>
      <c r="C112" s="67"/>
      <c r="D112" s="75"/>
      <c r="E112" s="75"/>
      <c r="F112" s="75"/>
      <c r="G112" s="75"/>
      <c r="H112" s="66"/>
      <c r="I112" s="66"/>
      <c r="J112" s="1"/>
      <c r="K112" s="69"/>
      <c r="L112" s="66"/>
      <c r="M112" s="75"/>
      <c r="N112" s="69"/>
      <c r="O112" s="66"/>
      <c r="P112" s="70"/>
      <c r="Q112" s="66"/>
      <c r="R112" s="66"/>
      <c r="S112" s="66"/>
      <c r="T112" s="69"/>
      <c r="U112" s="66"/>
    </row>
    <row r="113" spans="1:21" ht="15.75">
      <c r="A113" s="81"/>
      <c r="B113" s="68"/>
      <c r="C113" s="67"/>
      <c r="D113" s="68"/>
      <c r="E113" s="68"/>
      <c r="F113" s="66">
        <f>'สูตรการคำนวณ (ห้ามแก้ไข)'!F17</f>
        <v>0</v>
      </c>
      <c r="G113" s="68"/>
      <c r="H113" s="66">
        <f>G113-(E113+F113)</f>
        <v>0</v>
      </c>
      <c r="I113" s="66">
        <f>H113-((SUM('สูตรการคำนวณ (ห้ามแก้ไข)'!A41:E41))/100)</f>
        <v>0</v>
      </c>
      <c r="J113" s="1">
        <f>IF(I113=0,"",IF(I113&lt;0.35,I113*0.5,IF(I113&lt;=0.59,I113*0.6,IF(I113&lt;=0.99,I113*0.2,IF(I113&lt;=2.49,I113*0.2,IF(I113&gt;=2.5,0.2))))))</f>
      </c>
      <c r="K113" s="68"/>
      <c r="L113" s="68"/>
      <c r="M113" s="3">
        <f>'สูตรการคำนวณ (ห้ามแก้ไข)'!F135</f>
        <v>0</v>
      </c>
      <c r="N113" s="66"/>
      <c r="O113" s="66">
        <f>IF(I113&lt;0.35,M113,IF(I113&lt;=0.59,M113,IF(I113&lt;=0.99,(M113+M114)/2,IF(I113&lt;=2.49,((M113+M115)/2+M114)/2,IF(I113&gt;=2.5,((M113+M118)/2+M114+M115+M116+M117)/5)))))</f>
        <v>0</v>
      </c>
      <c r="P113" s="66">
        <f>SUM(O106:O113)/2</f>
        <v>0</v>
      </c>
      <c r="Q113" s="66">
        <f>R113*S113</f>
        <v>0</v>
      </c>
      <c r="R113" s="66">
        <f>IF(B113&gt;0,B113-B106,IF(B113=0,0))</f>
        <v>0</v>
      </c>
      <c r="S113" s="66">
        <f>SUM(I106:I113)/2</f>
        <v>0</v>
      </c>
      <c r="T113" s="66">
        <f>P113*Q113</f>
        <v>0</v>
      </c>
      <c r="U113" s="66"/>
    </row>
    <row r="114" spans="1:21" ht="15.75">
      <c r="A114" s="81"/>
      <c r="B114" s="66"/>
      <c r="C114" s="67"/>
      <c r="D114" s="75"/>
      <c r="E114" s="75"/>
      <c r="F114" s="75"/>
      <c r="G114" s="75"/>
      <c r="H114" s="66"/>
      <c r="J114" s="1">
        <f>IF(I113&lt;0.35,"",IF(I113&lt;=0.59,"",IF(I113&lt;=0.99,I113*0.8,IF(I113&lt;=2.49,I113*0.6,IF(I113&gt;=2.5,I113*0.2)))))</f>
      </c>
      <c r="K114" s="68"/>
      <c r="L114" s="68"/>
      <c r="M114" s="3">
        <f>'สูตรการคำนวณ (ห้ามแก้ไข)'!F136</f>
        <v>0</v>
      </c>
      <c r="N114" s="66"/>
      <c r="O114" s="66"/>
      <c r="P114" s="66"/>
      <c r="Q114" s="66"/>
      <c r="R114" s="66"/>
      <c r="S114" s="66"/>
      <c r="T114" s="66"/>
      <c r="U114" s="66"/>
    </row>
    <row r="115" spans="1:21" ht="15.75">
      <c r="A115" s="81"/>
      <c r="B115" s="66"/>
      <c r="C115" s="67"/>
      <c r="D115" s="75"/>
      <c r="E115" s="75"/>
      <c r="F115" s="75"/>
      <c r="G115" s="75"/>
      <c r="H115" s="66"/>
      <c r="I115" s="66"/>
      <c r="J115" s="1">
        <f>IF(I113&lt;0.35,"",IF(I113&lt;=0.59,"",IF(I113&lt;=0.99,"",IF(I113&lt;=2.49,I113*0.8,IF(I113&gt;=2.5,I113*0.4)))))</f>
      </c>
      <c r="K115" s="68"/>
      <c r="L115" s="68"/>
      <c r="M115" s="3">
        <f>'สูตรการคำนวณ (ห้ามแก้ไข)'!F137</f>
        <v>0</v>
      </c>
      <c r="N115" s="66"/>
      <c r="O115" s="66"/>
      <c r="P115" s="66"/>
      <c r="Q115" s="66"/>
      <c r="R115" s="66"/>
      <c r="S115" s="66"/>
      <c r="T115" s="66"/>
      <c r="U115" s="66"/>
    </row>
    <row r="116" spans="1:21" ht="15.75">
      <c r="A116" s="81"/>
      <c r="B116" s="66"/>
      <c r="C116" s="67"/>
      <c r="D116" s="75"/>
      <c r="E116" s="75"/>
      <c r="F116" s="75"/>
      <c r="G116" s="75"/>
      <c r="H116" s="66"/>
      <c r="I116" s="66"/>
      <c r="J116" s="1">
        <f>IF(I113&lt;0.35,"",IF(I113&lt;=0.59,"",IF(I113&lt;=0.99,"",IF(I113&lt;=2.49,"",IF(I113&gt;=2.5,I113*0.6)))))</f>
      </c>
      <c r="K116" s="68"/>
      <c r="L116" s="68"/>
      <c r="M116" s="3">
        <f>'สูตรการคำนวณ (ห้ามแก้ไข)'!F138</f>
        <v>0</v>
      </c>
      <c r="N116" s="66"/>
      <c r="O116" s="66"/>
      <c r="P116" s="66"/>
      <c r="Q116" s="66"/>
      <c r="R116" s="66"/>
      <c r="S116" s="66"/>
      <c r="T116" s="66"/>
      <c r="U116" s="66"/>
    </row>
    <row r="117" spans="1:21" ht="15.75">
      <c r="A117" s="81"/>
      <c r="B117" s="66"/>
      <c r="C117" s="67"/>
      <c r="D117" s="75"/>
      <c r="E117" s="75"/>
      <c r="F117" s="75"/>
      <c r="G117" s="75"/>
      <c r="H117" s="66"/>
      <c r="I117" s="66"/>
      <c r="J117" s="1">
        <f>IF(I113&lt;0.35,"",IF(I113&lt;=0.59,"",IF(I113&lt;=0.99,"",IF(I113&lt;=2.49,"",IF(I113&gt;=2.5,I113*0.8)))))</f>
      </c>
      <c r="K117" s="68"/>
      <c r="L117" s="68"/>
      <c r="M117" s="3">
        <f>'สูตรการคำนวณ (ห้ามแก้ไข)'!F139</f>
        <v>0</v>
      </c>
      <c r="N117" s="66"/>
      <c r="O117" s="66"/>
      <c r="P117" s="66"/>
      <c r="Q117" s="66"/>
      <c r="R117" s="66"/>
      <c r="S117" s="66"/>
      <c r="T117" s="66"/>
      <c r="U117" s="66"/>
    </row>
    <row r="118" spans="1:21" ht="15.75">
      <c r="A118" s="81"/>
      <c r="B118" s="66"/>
      <c r="C118" s="67"/>
      <c r="D118" s="75"/>
      <c r="E118" s="75"/>
      <c r="F118" s="75"/>
      <c r="G118" s="75"/>
      <c r="H118" s="66"/>
      <c r="I118" s="66"/>
      <c r="J118" s="1">
        <f>IF(I113&lt;0.35,"",IF(I113&lt;=0.59,"",IF(I113&lt;=0.99,"",IF(I113&lt;=2.49,"",IF(I113&gt;=2.5,I113-J113)))))</f>
      </c>
      <c r="K118" s="68"/>
      <c r="L118" s="68"/>
      <c r="M118" s="3">
        <f>'สูตรการคำนวณ (ห้ามแก้ไข)'!F140</f>
        <v>0</v>
      </c>
      <c r="N118" s="66"/>
      <c r="O118" s="66"/>
      <c r="P118" s="66"/>
      <c r="Q118" s="66"/>
      <c r="R118" s="66"/>
      <c r="S118" s="66"/>
      <c r="T118" s="66"/>
      <c r="U118" s="66"/>
    </row>
    <row r="119" spans="1:21" ht="15.75">
      <c r="A119" s="81"/>
      <c r="B119" s="66"/>
      <c r="C119" s="67"/>
      <c r="D119" s="75"/>
      <c r="E119" s="75"/>
      <c r="F119" s="75"/>
      <c r="G119" s="75"/>
      <c r="H119" s="66"/>
      <c r="I119" s="66"/>
      <c r="J119" s="1"/>
      <c r="K119" s="69"/>
      <c r="L119" s="66"/>
      <c r="M119" s="75"/>
      <c r="N119" s="69"/>
      <c r="O119" s="66"/>
      <c r="P119" s="70"/>
      <c r="Q119" s="66"/>
      <c r="R119" s="66"/>
      <c r="S119" s="66"/>
      <c r="T119" s="66"/>
      <c r="U119" s="66"/>
    </row>
    <row r="120" spans="1:21" ht="15.75">
      <c r="A120" s="81"/>
      <c r="B120" s="68"/>
      <c r="C120" s="67"/>
      <c r="D120" s="68"/>
      <c r="E120" s="68"/>
      <c r="F120" s="66">
        <f>'สูตรการคำนวณ (ห้ามแก้ไข)'!F18</f>
        <v>0</v>
      </c>
      <c r="G120" s="68"/>
      <c r="H120" s="66">
        <f>G120-(E120+F120)</f>
        <v>0</v>
      </c>
      <c r="I120" s="66">
        <f>H120-((SUM('สูตรการคำนวณ (ห้ามแก้ไข)'!A42:E42))/100)</f>
        <v>0</v>
      </c>
      <c r="J120" s="1">
        <f>IF(I120=0,"",IF(I120&lt;0.35,I120*0.5,IF(I120&lt;=0.59,I120*0.6,IF(I120&lt;=0.99,I120*0.2,IF(I120&lt;=2.49,I120*0.2,IF(I120&gt;=2.5,0.2))))))</f>
      </c>
      <c r="K120" s="68"/>
      <c r="L120" s="68"/>
      <c r="M120" s="3">
        <f>'สูตรการคำนวณ (ห้ามแก้ไข)'!F141</f>
        <v>0</v>
      </c>
      <c r="N120" s="66"/>
      <c r="O120" s="66">
        <f>IF(I120&lt;0.35,M120,IF(I120&lt;=0.59,M120,IF(I120&lt;=0.99,(M120+M121)/2,IF(I120&lt;=2.49,((M120+M122)/2+M121)/2,IF(I120&gt;=2.5,((M120+M125)/2+M121+M122+M123+M124)/5)))))</f>
        <v>0</v>
      </c>
      <c r="P120" s="66">
        <f>SUM(O113:O120)/2</f>
        <v>0</v>
      </c>
      <c r="Q120" s="66">
        <f>R120*S120</f>
        <v>0</v>
      </c>
      <c r="R120" s="66">
        <f>IF(B120&gt;0,B120-B113,IF(B120=0,0))</f>
        <v>0</v>
      </c>
      <c r="S120" s="66">
        <f>SUM(I113:I120)/2</f>
        <v>0</v>
      </c>
      <c r="T120" s="69">
        <f>P120*Q120</f>
        <v>0</v>
      </c>
      <c r="U120" s="66"/>
    </row>
    <row r="121" spans="1:21" ht="15.75">
      <c r="A121" s="81"/>
      <c r="B121" s="66"/>
      <c r="C121" s="67"/>
      <c r="D121" s="75"/>
      <c r="E121" s="75"/>
      <c r="F121" s="75"/>
      <c r="G121" s="75"/>
      <c r="H121" s="66"/>
      <c r="J121" s="1">
        <f>IF(I120&lt;0.35,"",IF(I120&lt;=0.59,"",IF(I120&lt;=0.99,I120*0.8,IF(I120&lt;=2.49,I120*0.6,IF(I120&gt;=2.5,I120*0.2)))))</f>
      </c>
      <c r="K121" s="68"/>
      <c r="L121" s="68"/>
      <c r="M121" s="3">
        <f>'สูตรการคำนวณ (ห้ามแก้ไข)'!F142</f>
        <v>0</v>
      </c>
      <c r="N121" s="66"/>
      <c r="O121" s="66"/>
      <c r="P121" s="66"/>
      <c r="Q121" s="66"/>
      <c r="R121" s="66"/>
      <c r="S121" s="66"/>
      <c r="T121" s="66"/>
      <c r="U121" s="66"/>
    </row>
    <row r="122" spans="1:21" ht="15.75">
      <c r="A122" s="81"/>
      <c r="B122" s="66"/>
      <c r="C122" s="67"/>
      <c r="D122" s="75"/>
      <c r="E122" s="75"/>
      <c r="F122" s="75"/>
      <c r="G122" s="75"/>
      <c r="H122" s="66"/>
      <c r="I122" s="66"/>
      <c r="J122" s="1">
        <f>IF(I120&lt;0.35,"",IF(I120&lt;=0.59,"",IF(I120&lt;=0.99,"",IF(I120&lt;=2.49,I120*0.8,IF(I120&gt;=2.5,I120*0.4)))))</f>
      </c>
      <c r="K122" s="68"/>
      <c r="L122" s="68"/>
      <c r="M122" s="3">
        <f>'สูตรการคำนวณ (ห้ามแก้ไข)'!F143</f>
        <v>0</v>
      </c>
      <c r="N122" s="66"/>
      <c r="O122" s="66"/>
      <c r="P122" s="66"/>
      <c r="Q122" s="66"/>
      <c r="R122" s="66"/>
      <c r="S122" s="66"/>
      <c r="T122" s="66"/>
      <c r="U122" s="66"/>
    </row>
    <row r="123" spans="1:21" ht="15.75">
      <c r="A123" s="81"/>
      <c r="B123" s="66"/>
      <c r="C123" s="67"/>
      <c r="D123" s="75"/>
      <c r="E123" s="75"/>
      <c r="F123" s="75"/>
      <c r="G123" s="75"/>
      <c r="H123" s="66"/>
      <c r="I123" s="66"/>
      <c r="J123" s="1">
        <f>IF(I120&lt;0.35,"",IF(I120&lt;=0.59,"",IF(I120&lt;=0.99,"",IF(I120&lt;=2.49,"",IF(I120&gt;=2.5,I120*0.6)))))</f>
      </c>
      <c r="K123" s="68"/>
      <c r="L123" s="68"/>
      <c r="M123" s="3">
        <f>'สูตรการคำนวณ (ห้ามแก้ไข)'!F144</f>
        <v>0</v>
      </c>
      <c r="N123" s="66"/>
      <c r="O123" s="66"/>
      <c r="P123" s="66"/>
      <c r="Q123" s="66"/>
      <c r="R123" s="66"/>
      <c r="S123" s="66"/>
      <c r="T123" s="66"/>
      <c r="U123" s="66"/>
    </row>
    <row r="124" spans="1:21" ht="15.75">
      <c r="A124" s="81"/>
      <c r="B124" s="66"/>
      <c r="C124" s="67"/>
      <c r="D124" s="75"/>
      <c r="E124" s="75"/>
      <c r="F124" s="75"/>
      <c r="G124" s="75"/>
      <c r="H124" s="66"/>
      <c r="I124" s="66"/>
      <c r="J124" s="1">
        <f>IF(I120&lt;0.35,"",IF(I120&lt;=0.59,"",IF(I120&lt;=0.99,"",IF(I120&lt;=2.49,"",IF(I120&gt;=2.5,I120*0.8)))))</f>
      </c>
      <c r="K124" s="68"/>
      <c r="L124" s="68"/>
      <c r="M124" s="3">
        <f>'สูตรการคำนวณ (ห้ามแก้ไข)'!F145</f>
        <v>0</v>
      </c>
      <c r="N124" s="66"/>
      <c r="O124" s="66"/>
      <c r="P124" s="66"/>
      <c r="Q124" s="66"/>
      <c r="R124" s="66"/>
      <c r="S124" s="66"/>
      <c r="T124" s="66"/>
      <c r="U124" s="66"/>
    </row>
    <row r="125" spans="1:21" ht="15.75">
      <c r="A125" s="81"/>
      <c r="B125" s="66"/>
      <c r="C125" s="67"/>
      <c r="D125" s="75"/>
      <c r="E125" s="75"/>
      <c r="F125" s="75"/>
      <c r="G125" s="75"/>
      <c r="H125" s="66"/>
      <c r="I125" s="66"/>
      <c r="J125" s="1">
        <f>IF(I120&lt;0.35,"",IF(I120&lt;=0.59,"",IF(I120&lt;=0.99,"",IF(I120&lt;=2.49,"",IF(I120&gt;=2.5,I120-J120)))))</f>
      </c>
      <c r="K125" s="68"/>
      <c r="L125" s="68"/>
      <c r="M125" s="3">
        <f>'สูตรการคำนวณ (ห้ามแก้ไข)'!F146</f>
        <v>0</v>
      </c>
      <c r="N125" s="66"/>
      <c r="O125" s="66"/>
      <c r="P125" s="66"/>
      <c r="Q125" s="66"/>
      <c r="R125" s="66"/>
      <c r="S125" s="66"/>
      <c r="T125" s="66"/>
      <c r="U125" s="66"/>
    </row>
    <row r="126" spans="1:21" ht="15.75">
      <c r="A126" s="81"/>
      <c r="B126" s="66"/>
      <c r="C126" s="67"/>
      <c r="D126" s="75"/>
      <c r="E126" s="75"/>
      <c r="F126" s="75"/>
      <c r="G126" s="75"/>
      <c r="H126" s="66"/>
      <c r="I126" s="66"/>
      <c r="J126" s="1"/>
      <c r="K126" s="66"/>
      <c r="L126" s="66"/>
      <c r="M126" s="75"/>
      <c r="N126" s="66"/>
      <c r="O126" s="66"/>
      <c r="P126" s="66"/>
      <c r="Q126" s="66"/>
      <c r="R126" s="66"/>
      <c r="S126" s="66"/>
      <c r="T126" s="66"/>
      <c r="U126" s="66"/>
    </row>
    <row r="127" spans="1:21" ht="15.75">
      <c r="A127" s="81"/>
      <c r="B127" s="68"/>
      <c r="C127" s="67"/>
      <c r="D127" s="68"/>
      <c r="E127" s="68"/>
      <c r="F127" s="66">
        <f>'สูตรการคำนวณ (ห้ามแก้ไข)'!F19</f>
        <v>0</v>
      </c>
      <c r="G127" s="68"/>
      <c r="H127" s="66">
        <f>G127-(E127+F127)</f>
        <v>0</v>
      </c>
      <c r="I127" s="66">
        <f>H127-((SUM('สูตรการคำนวณ (ห้ามแก้ไข)'!A43:E43))/100)</f>
        <v>0</v>
      </c>
      <c r="J127" s="1">
        <f>IF(I127=0,"",IF(I127&lt;0.35,I127*0.5,IF(I127&lt;=0.59,I127*0.6,IF(I127&lt;=0.99,I127*0.2,IF(I127&lt;=2.49,I127*0.2,IF(I127&gt;=2.5,0.2))))))</f>
      </c>
      <c r="K127" s="68"/>
      <c r="L127" s="68"/>
      <c r="M127" s="3">
        <f>'สูตรการคำนวณ (ห้ามแก้ไข)'!F147</f>
        <v>0</v>
      </c>
      <c r="N127" s="66"/>
      <c r="O127" s="66">
        <f>IF(I127&lt;0.35,M127,IF(I127&lt;=0.59,M127,IF(I127&lt;=0.99,(M127+M128)/2,IF(I127&lt;=2.49,((M127+M129)/2+M128)/2,IF(I127&gt;=2.5,((M127+M132)/2+M128+M129+M130+M131)/5)))))</f>
        <v>0</v>
      </c>
      <c r="P127" s="66">
        <f>SUM(O120:O127)/2</f>
        <v>0</v>
      </c>
      <c r="Q127" s="66">
        <f>R127*S127</f>
        <v>0</v>
      </c>
      <c r="R127" s="66">
        <f>IF(B127&gt;0,B127-B120,IF(B127=0,0))</f>
        <v>0</v>
      </c>
      <c r="S127" s="66">
        <f>SUM(I120:I127)/2</f>
        <v>0</v>
      </c>
      <c r="T127" s="66">
        <f>P127*Q127</f>
        <v>0</v>
      </c>
      <c r="U127" s="66"/>
    </row>
    <row r="128" spans="1:21" ht="15.75">
      <c r="A128" s="81"/>
      <c r="B128" s="66"/>
      <c r="C128" s="67"/>
      <c r="D128" s="75"/>
      <c r="E128" s="75"/>
      <c r="F128" s="75"/>
      <c r="G128" s="75"/>
      <c r="H128" s="66"/>
      <c r="J128" s="1">
        <f>IF(I127&lt;0.35,"",IF(I127&lt;=0.59,"",IF(I127&lt;=0.99,I127*0.8,IF(I127&lt;=2.49,I127*0.6,IF(I127&gt;=2.5,I127*0.2)))))</f>
      </c>
      <c r="K128" s="68"/>
      <c r="L128" s="68"/>
      <c r="M128" s="3">
        <f>'สูตรการคำนวณ (ห้ามแก้ไข)'!F148</f>
        <v>0</v>
      </c>
      <c r="N128" s="66"/>
      <c r="O128" s="66"/>
      <c r="P128" s="66"/>
      <c r="Q128" s="66"/>
      <c r="R128" s="66"/>
      <c r="S128" s="66"/>
      <c r="T128" s="66"/>
      <c r="U128" s="66"/>
    </row>
    <row r="129" spans="1:21" ht="15.75">
      <c r="A129" s="81"/>
      <c r="B129" s="66"/>
      <c r="C129" s="67"/>
      <c r="D129" s="75"/>
      <c r="E129" s="75"/>
      <c r="F129" s="75"/>
      <c r="G129" s="75"/>
      <c r="H129" s="66"/>
      <c r="I129" s="66"/>
      <c r="J129" s="1">
        <f>IF(I127&lt;0.35,"",IF(I127&lt;=0.59,"",IF(I127&lt;=0.99,"",IF(I127&lt;=2.49,I127*0.8,IF(I127&gt;=2.5,I127*0.4)))))</f>
      </c>
      <c r="K129" s="68"/>
      <c r="L129" s="68"/>
      <c r="M129" s="3">
        <f>'สูตรการคำนวณ (ห้ามแก้ไข)'!F149</f>
        <v>0</v>
      </c>
      <c r="N129" s="66"/>
      <c r="O129" s="66"/>
      <c r="P129" s="66"/>
      <c r="Q129" s="66"/>
      <c r="R129" s="66"/>
      <c r="S129" s="66"/>
      <c r="T129" s="66"/>
      <c r="U129" s="66"/>
    </row>
    <row r="130" spans="1:21" ht="15.75">
      <c r="A130" s="81"/>
      <c r="B130" s="66"/>
      <c r="C130" s="67"/>
      <c r="D130" s="75"/>
      <c r="E130" s="75"/>
      <c r="F130" s="75"/>
      <c r="G130" s="75"/>
      <c r="H130" s="66"/>
      <c r="I130" s="66"/>
      <c r="J130" s="1">
        <f>IF(I127&lt;0.35,"",IF(I127&lt;=0.59,"",IF(I127&lt;=0.99,"",IF(I127&lt;=2.49,"",IF(I127&gt;=2.5,I127*0.6)))))</f>
      </c>
      <c r="K130" s="68"/>
      <c r="L130" s="68"/>
      <c r="M130" s="3">
        <f>'สูตรการคำนวณ (ห้ามแก้ไข)'!F150</f>
        <v>0</v>
      </c>
      <c r="N130" s="66"/>
      <c r="O130" s="66"/>
      <c r="P130" s="66"/>
      <c r="Q130" s="66"/>
      <c r="R130" s="66"/>
      <c r="S130" s="66"/>
      <c r="T130" s="66"/>
      <c r="U130" s="66"/>
    </row>
    <row r="131" spans="1:21" ht="15.75">
      <c r="A131" s="81"/>
      <c r="B131" s="66"/>
      <c r="C131" s="67"/>
      <c r="D131" s="75"/>
      <c r="E131" s="75"/>
      <c r="F131" s="75"/>
      <c r="G131" s="75"/>
      <c r="H131" s="66"/>
      <c r="I131" s="66"/>
      <c r="J131" s="1">
        <f>IF(I127&lt;0.35,"",IF(I127&lt;=0.59,"",IF(I127&lt;=0.99,"",IF(I127&lt;=2.49,"",IF(I127&gt;=2.5,I127*0.8)))))</f>
      </c>
      <c r="K131" s="68"/>
      <c r="L131" s="68"/>
      <c r="M131" s="3">
        <f>'สูตรการคำนวณ (ห้ามแก้ไข)'!F151</f>
        <v>0</v>
      </c>
      <c r="N131" s="66"/>
      <c r="O131" s="66"/>
      <c r="P131" s="66"/>
      <c r="Q131" s="66"/>
      <c r="R131" s="66"/>
      <c r="S131" s="66"/>
      <c r="T131" s="66"/>
      <c r="U131" s="66"/>
    </row>
    <row r="132" spans="1:21" ht="15.75">
      <c r="A132" s="81"/>
      <c r="B132" s="66"/>
      <c r="C132" s="67"/>
      <c r="D132" s="75"/>
      <c r="E132" s="75"/>
      <c r="F132" s="75"/>
      <c r="G132" s="75"/>
      <c r="H132" s="66"/>
      <c r="I132" s="66"/>
      <c r="J132" s="1">
        <f>IF(I127&lt;0.35,"",IF(I127&lt;=0.59,"",IF(I127&lt;=0.99,"",IF(I127&lt;=2.49,"",IF(I127&gt;=2.5,I127-J127)))))</f>
      </c>
      <c r="K132" s="68"/>
      <c r="L132" s="68"/>
      <c r="M132" s="3">
        <f>'สูตรการคำนวณ (ห้ามแก้ไข)'!F152</f>
        <v>0</v>
      </c>
      <c r="N132" s="66"/>
      <c r="O132" s="66"/>
      <c r="P132" s="66"/>
      <c r="Q132" s="66"/>
      <c r="R132" s="66"/>
      <c r="S132" s="66"/>
      <c r="T132" s="66"/>
      <c r="U132" s="66"/>
    </row>
    <row r="133" spans="1:21" ht="15.75">
      <c r="A133" s="81"/>
      <c r="B133" s="66"/>
      <c r="C133" s="67"/>
      <c r="D133" s="75"/>
      <c r="E133" s="75"/>
      <c r="F133" s="75"/>
      <c r="G133" s="75"/>
      <c r="H133" s="66"/>
      <c r="I133" s="66"/>
      <c r="J133" s="1"/>
      <c r="K133" s="69"/>
      <c r="L133" s="66"/>
      <c r="M133" s="75"/>
      <c r="N133" s="69"/>
      <c r="O133" s="66"/>
      <c r="P133" s="70"/>
      <c r="Q133" s="66"/>
      <c r="R133" s="66"/>
      <c r="S133" s="66"/>
      <c r="T133" s="66"/>
      <c r="U133" s="66"/>
    </row>
    <row r="134" spans="1:21" ht="15.75">
      <c r="A134" s="81"/>
      <c r="B134" s="68"/>
      <c r="C134" s="67"/>
      <c r="D134" s="68"/>
      <c r="E134" s="68"/>
      <c r="F134" s="66">
        <f>'สูตรการคำนวณ (ห้ามแก้ไข)'!F20</f>
        <v>0</v>
      </c>
      <c r="G134" s="68"/>
      <c r="H134" s="66">
        <f>G134-(E134+F134)</f>
        <v>0</v>
      </c>
      <c r="I134" s="66">
        <f>H134-((SUM('สูตรการคำนวณ (ห้ามแก้ไข)'!A44:E44))/100)</f>
        <v>0</v>
      </c>
      <c r="J134" s="1">
        <f>IF(I134=0,"",IF(I134&lt;0.35,I134*0.5,IF(I134&lt;=0.59,I134*0.6,IF(I134&lt;=0.99,I134*0.2,IF(I134&lt;=2.49,I134*0.2,IF(I134&gt;=2.5,0.2))))))</f>
      </c>
      <c r="K134" s="68"/>
      <c r="L134" s="68"/>
      <c r="M134" s="3">
        <f>'สูตรการคำนวณ (ห้ามแก้ไข)'!F153</f>
        <v>0</v>
      </c>
      <c r="N134" s="66"/>
      <c r="O134" s="66">
        <f>IF(I134&lt;0.35,M134,IF(I134&lt;=0.59,M134,IF(I134&lt;=0.99,(M134+M135)/2,IF(I134&lt;=2.49,((M134+M136)/2+M135)/2,IF(I134&gt;=2.5,((M134+M139)/2+M135+M136+M137+M138)/5)))))</f>
        <v>0</v>
      </c>
      <c r="P134" s="66">
        <f>SUM(O127:O134)/2</f>
        <v>0</v>
      </c>
      <c r="Q134" s="66">
        <f>R134*S134</f>
        <v>0</v>
      </c>
      <c r="R134" s="66">
        <f>IF(B134&gt;0,B134-B127,IF(B134=0,0))</f>
        <v>0</v>
      </c>
      <c r="S134" s="66">
        <f>SUM(I127:I134)/2</f>
        <v>0</v>
      </c>
      <c r="T134" s="69">
        <f>P134*Q134</f>
        <v>0</v>
      </c>
      <c r="U134" s="66"/>
    </row>
    <row r="135" spans="1:21" ht="15.75">
      <c r="A135" s="81"/>
      <c r="B135" s="66"/>
      <c r="C135" s="67"/>
      <c r="D135" s="75"/>
      <c r="E135" s="75"/>
      <c r="F135" s="75"/>
      <c r="G135" s="75"/>
      <c r="H135" s="66"/>
      <c r="J135" s="1">
        <f>IF(I134&lt;0.35,"",IF(I134&lt;=0.59,"",IF(I134&lt;=0.99,I134*0.8,IF(I134&lt;=2.49,I134*0.6,IF(I134&gt;=2.5,I134*0.2)))))</f>
      </c>
      <c r="K135" s="68"/>
      <c r="L135" s="68"/>
      <c r="M135" s="3">
        <f>'สูตรการคำนวณ (ห้ามแก้ไข)'!F154</f>
        <v>0</v>
      </c>
      <c r="N135" s="66"/>
      <c r="O135" s="66"/>
      <c r="P135" s="66"/>
      <c r="Q135" s="66"/>
      <c r="R135" s="66"/>
      <c r="S135" s="66"/>
      <c r="T135" s="66"/>
      <c r="U135" s="66"/>
    </row>
    <row r="136" spans="1:21" ht="15.75">
      <c r="A136" s="81"/>
      <c r="B136" s="66"/>
      <c r="C136" s="67"/>
      <c r="D136" s="75"/>
      <c r="E136" s="75"/>
      <c r="F136" s="75"/>
      <c r="G136" s="75"/>
      <c r="H136" s="66"/>
      <c r="I136" s="66"/>
      <c r="J136" s="1">
        <f>IF(I134&lt;0.35,"",IF(I134&lt;=0.59,"",IF(I134&lt;=0.99,"",IF(I134&lt;=2.49,I134*0.8,IF(I134&gt;=2.5,I134*0.4)))))</f>
      </c>
      <c r="K136" s="68"/>
      <c r="L136" s="68"/>
      <c r="M136" s="3">
        <f>'สูตรการคำนวณ (ห้ามแก้ไข)'!F155</f>
        <v>0</v>
      </c>
      <c r="N136" s="66"/>
      <c r="O136" s="66"/>
      <c r="P136" s="66"/>
      <c r="Q136" s="66"/>
      <c r="R136" s="66"/>
      <c r="S136" s="66"/>
      <c r="T136" s="66"/>
      <c r="U136" s="66"/>
    </row>
    <row r="137" spans="1:21" ht="15.75">
      <c r="A137" s="81"/>
      <c r="B137" s="66"/>
      <c r="C137" s="67"/>
      <c r="D137" s="75"/>
      <c r="E137" s="75"/>
      <c r="F137" s="75"/>
      <c r="G137" s="75"/>
      <c r="H137" s="66"/>
      <c r="I137" s="66"/>
      <c r="J137" s="1">
        <f>IF(I134&lt;0.35,"",IF(I134&lt;=0.59,"",IF(I134&lt;=0.99,"",IF(I134&lt;=2.49,"",IF(I134&gt;=2.5,I134*0.6)))))</f>
      </c>
      <c r="K137" s="68"/>
      <c r="L137" s="68"/>
      <c r="M137" s="3">
        <f>'สูตรการคำนวณ (ห้ามแก้ไข)'!F156</f>
        <v>0</v>
      </c>
      <c r="N137" s="66"/>
      <c r="O137" s="66"/>
      <c r="P137" s="66"/>
      <c r="Q137" s="66"/>
      <c r="R137" s="66"/>
      <c r="S137" s="66"/>
      <c r="T137" s="66"/>
      <c r="U137" s="66"/>
    </row>
    <row r="138" spans="1:21" ht="15.75">
      <c r="A138" s="81"/>
      <c r="B138" s="66"/>
      <c r="C138" s="67"/>
      <c r="D138" s="75"/>
      <c r="E138" s="75"/>
      <c r="F138" s="75"/>
      <c r="G138" s="75"/>
      <c r="H138" s="66"/>
      <c r="I138" s="66"/>
      <c r="J138" s="1">
        <f>IF(I134&lt;0.35,"",IF(I134&lt;=0.59,"",IF(I134&lt;=0.99,"",IF(I134&lt;=2.49,"",IF(I134&gt;=2.5,I134*0.8)))))</f>
      </c>
      <c r="K138" s="68"/>
      <c r="L138" s="68"/>
      <c r="M138" s="3">
        <f>'สูตรการคำนวณ (ห้ามแก้ไข)'!F157</f>
        <v>0</v>
      </c>
      <c r="N138" s="66"/>
      <c r="O138" s="66"/>
      <c r="P138" s="66"/>
      <c r="Q138" s="66"/>
      <c r="R138" s="66"/>
      <c r="S138" s="66"/>
      <c r="T138" s="66"/>
      <c r="U138" s="66"/>
    </row>
    <row r="139" spans="1:21" ht="15.75">
      <c r="A139" s="81"/>
      <c r="B139" s="66"/>
      <c r="C139" s="67"/>
      <c r="D139" s="75"/>
      <c r="E139" s="75"/>
      <c r="F139" s="75"/>
      <c r="G139" s="75"/>
      <c r="H139" s="66"/>
      <c r="I139" s="66"/>
      <c r="J139" s="1">
        <f>IF(I134&lt;0.35,"",IF(I134&lt;=0.59,"",IF(I134&lt;=0.99,"",IF(I134&lt;=2.49,"",IF(I134&gt;=2.5,I134-J134)))))</f>
      </c>
      <c r="K139" s="68"/>
      <c r="L139" s="68"/>
      <c r="M139" s="3">
        <f>'สูตรการคำนวณ (ห้ามแก้ไข)'!F158</f>
        <v>0</v>
      </c>
      <c r="N139" s="66"/>
      <c r="O139" s="66"/>
      <c r="P139" s="66"/>
      <c r="Q139" s="66"/>
      <c r="R139" s="66"/>
      <c r="S139" s="66"/>
      <c r="T139" s="66"/>
      <c r="U139" s="66"/>
    </row>
    <row r="140" spans="1:21" ht="15.75">
      <c r="A140" s="81"/>
      <c r="B140" s="66"/>
      <c r="C140" s="67"/>
      <c r="D140" s="75"/>
      <c r="E140" s="75"/>
      <c r="F140" s="75"/>
      <c r="G140" s="75"/>
      <c r="H140" s="66"/>
      <c r="I140" s="66"/>
      <c r="J140" s="1"/>
      <c r="K140" s="69"/>
      <c r="L140" s="66"/>
      <c r="M140" s="75"/>
      <c r="N140" s="69"/>
      <c r="O140" s="66"/>
      <c r="P140" s="70"/>
      <c r="Q140" s="66"/>
      <c r="R140" s="66"/>
      <c r="S140" s="66"/>
      <c r="T140" s="69"/>
      <c r="U140" s="66"/>
    </row>
    <row r="141" spans="1:21" ht="15.75">
      <c r="A141" s="81"/>
      <c r="B141" s="68"/>
      <c r="C141" s="67"/>
      <c r="D141" s="68"/>
      <c r="E141" s="68"/>
      <c r="F141" s="66">
        <f>'สูตรการคำนวณ (ห้ามแก้ไข)'!F21</f>
        <v>0</v>
      </c>
      <c r="G141" s="68"/>
      <c r="H141" s="66">
        <f>G141-(E141+F141)</f>
        <v>0</v>
      </c>
      <c r="I141" s="66">
        <f>H141-((SUM('สูตรการคำนวณ (ห้ามแก้ไข)'!A45:E45))/100)</f>
        <v>0</v>
      </c>
      <c r="J141" s="1">
        <f>IF(I141=0,"",IF(I141&lt;0.35,I141*0.5,IF(I141&lt;=0.59,I141*0.6,IF(I141&lt;=0.99,I141*0.2,IF(I141&lt;=2.49,I141*0.2,IF(I141&gt;=2.5,0.2))))))</f>
      </c>
      <c r="K141" s="68"/>
      <c r="L141" s="68"/>
      <c r="M141" s="3">
        <f>'สูตรการคำนวณ (ห้ามแก้ไข)'!F159</f>
        <v>0</v>
      </c>
      <c r="N141" s="66"/>
      <c r="O141" s="66">
        <f>IF(I141&lt;0.35,M141,IF(I141&lt;=0.59,M141,IF(I141&lt;=0.99,(M141+M142)/2,IF(I141&lt;=2.49,((M141+M143)/2+M142)/2,IF(I141&gt;=2.5,((M141+M146)/2+M142+M143+M144+M145)/5)))))</f>
        <v>0</v>
      </c>
      <c r="P141" s="66">
        <f>SUM(O134:O141)/2</f>
        <v>0</v>
      </c>
      <c r="Q141" s="66">
        <f>R141*S141</f>
        <v>0</v>
      </c>
      <c r="R141" s="66">
        <f>IF(B141&gt;0,B141-B134,IF(B141=0,0))</f>
        <v>0</v>
      </c>
      <c r="S141" s="66">
        <f>SUM(I134:I141)/2</f>
        <v>0</v>
      </c>
      <c r="T141" s="66">
        <f>P141*Q141</f>
        <v>0</v>
      </c>
      <c r="U141" s="66"/>
    </row>
    <row r="142" spans="1:21" ht="15.75">
      <c r="A142" s="81"/>
      <c r="B142" s="66"/>
      <c r="C142" s="67"/>
      <c r="D142" s="75"/>
      <c r="E142" s="75"/>
      <c r="F142" s="75"/>
      <c r="G142" s="75"/>
      <c r="H142" s="66"/>
      <c r="J142" s="1">
        <f>IF(I141&lt;0.35,"",IF(I141&lt;=0.59,"",IF(I141&lt;=0.99,I141*0.8,IF(I141&lt;=2.49,I141*0.6,IF(I141&gt;=2.5,I141*0.2)))))</f>
      </c>
      <c r="K142" s="68"/>
      <c r="L142" s="68"/>
      <c r="M142" s="3">
        <f>'สูตรการคำนวณ (ห้ามแก้ไข)'!F160</f>
        <v>0</v>
      </c>
      <c r="N142" s="66"/>
      <c r="O142" s="66"/>
      <c r="P142" s="66"/>
      <c r="Q142" s="66"/>
      <c r="R142" s="66"/>
      <c r="S142" s="66"/>
      <c r="T142" s="66"/>
      <c r="U142" s="66"/>
    </row>
    <row r="143" spans="1:21" ht="15.75">
      <c r="A143" s="81"/>
      <c r="B143" s="66"/>
      <c r="C143" s="67"/>
      <c r="D143" s="75"/>
      <c r="E143" s="75"/>
      <c r="F143" s="75"/>
      <c r="G143" s="75"/>
      <c r="H143" s="66"/>
      <c r="I143" s="66"/>
      <c r="J143" s="1">
        <f>IF(I141&lt;0.35,"",IF(I141&lt;=0.59,"",IF(I141&lt;=0.99,"",IF(I141&lt;=2.49,I141*0.8,IF(I141&gt;=2.5,I141*0.4)))))</f>
      </c>
      <c r="K143" s="68"/>
      <c r="L143" s="68"/>
      <c r="M143" s="3">
        <f>'สูตรการคำนวณ (ห้ามแก้ไข)'!F161</f>
        <v>0</v>
      </c>
      <c r="N143" s="66"/>
      <c r="O143" s="66"/>
      <c r="P143" s="66"/>
      <c r="Q143" s="66"/>
      <c r="R143" s="66"/>
      <c r="S143" s="66"/>
      <c r="T143" s="66"/>
      <c r="U143" s="66"/>
    </row>
    <row r="144" spans="1:21" ht="15.75">
      <c r="A144" s="81"/>
      <c r="B144" s="66"/>
      <c r="C144" s="67"/>
      <c r="D144" s="75"/>
      <c r="E144" s="75"/>
      <c r="F144" s="75"/>
      <c r="G144" s="75"/>
      <c r="H144" s="66"/>
      <c r="I144" s="66"/>
      <c r="J144" s="1">
        <f>IF(I141&lt;0.35,"",IF(I141&lt;=0.59,"",IF(I141&lt;=0.99,"",IF(I141&lt;=2.49,"",IF(I141&gt;=2.5,I141*0.6)))))</f>
      </c>
      <c r="K144" s="68"/>
      <c r="L144" s="68"/>
      <c r="M144" s="3">
        <f>'สูตรการคำนวณ (ห้ามแก้ไข)'!F162</f>
        <v>0</v>
      </c>
      <c r="N144" s="66"/>
      <c r="O144" s="66"/>
      <c r="P144" s="66"/>
      <c r="Q144" s="66"/>
      <c r="R144" s="66"/>
      <c r="S144" s="66"/>
      <c r="T144" s="66"/>
      <c r="U144" s="66"/>
    </row>
    <row r="145" spans="1:21" ht="15.75">
      <c r="A145" s="81"/>
      <c r="B145" s="66"/>
      <c r="C145" s="67"/>
      <c r="D145" s="75"/>
      <c r="E145" s="75"/>
      <c r="F145" s="75"/>
      <c r="G145" s="75"/>
      <c r="H145" s="66"/>
      <c r="I145" s="66"/>
      <c r="J145" s="1">
        <f>IF(I141&lt;0.35,"",IF(I141&lt;=0.59,"",IF(I141&lt;=0.99,"",IF(I141&lt;=2.49,"",IF(I141&gt;=2.5,I141*0.8)))))</f>
      </c>
      <c r="K145" s="68"/>
      <c r="L145" s="68"/>
      <c r="M145" s="3">
        <f>'สูตรการคำนวณ (ห้ามแก้ไข)'!F163</f>
        <v>0</v>
      </c>
      <c r="N145" s="66"/>
      <c r="O145" s="66"/>
      <c r="P145" s="66"/>
      <c r="Q145" s="66"/>
      <c r="R145" s="66"/>
      <c r="S145" s="66"/>
      <c r="T145" s="66"/>
      <c r="U145" s="66"/>
    </row>
    <row r="146" spans="1:21" ht="15.75">
      <c r="A146" s="81"/>
      <c r="B146" s="66"/>
      <c r="C146" s="67"/>
      <c r="D146" s="75"/>
      <c r="E146" s="75"/>
      <c r="F146" s="75"/>
      <c r="G146" s="75"/>
      <c r="H146" s="66"/>
      <c r="I146" s="66"/>
      <c r="J146" s="1">
        <f>IF(I141&lt;0.35,"",IF(I141&lt;=0.59,"",IF(I141&lt;=0.99,"",IF(I141&lt;=2.49,"",IF(I141&gt;=2.5,I141-J141)))))</f>
      </c>
      <c r="K146" s="68"/>
      <c r="L146" s="68"/>
      <c r="M146" s="3">
        <f>'สูตรการคำนวณ (ห้ามแก้ไข)'!F164</f>
        <v>0</v>
      </c>
      <c r="N146" s="66"/>
      <c r="O146" s="66"/>
      <c r="P146" s="66"/>
      <c r="Q146" s="66"/>
      <c r="R146" s="66"/>
      <c r="S146" s="66"/>
      <c r="T146" s="66"/>
      <c r="U146" s="66"/>
    </row>
    <row r="147" spans="1:21" ht="15.75">
      <c r="A147" s="81"/>
      <c r="B147" s="66"/>
      <c r="C147" s="67"/>
      <c r="D147" s="75"/>
      <c r="E147" s="75"/>
      <c r="F147" s="75"/>
      <c r="G147" s="75"/>
      <c r="H147" s="66"/>
      <c r="I147" s="66"/>
      <c r="J147" s="1"/>
      <c r="K147" s="69"/>
      <c r="L147" s="66"/>
      <c r="M147" s="75"/>
      <c r="N147" s="69"/>
      <c r="O147" s="66"/>
      <c r="P147" s="70"/>
      <c r="Q147" s="66"/>
      <c r="R147" s="66"/>
      <c r="S147" s="66"/>
      <c r="T147" s="66"/>
      <c r="U147" s="66"/>
    </row>
    <row r="148" spans="1:21" ht="15.75">
      <c r="A148" s="81"/>
      <c r="B148" s="68"/>
      <c r="C148" s="67"/>
      <c r="D148" s="68"/>
      <c r="E148" s="68"/>
      <c r="F148" s="66">
        <f>'สูตรการคำนวณ (ห้ามแก้ไข)'!F22</f>
        <v>0</v>
      </c>
      <c r="G148" s="68"/>
      <c r="H148" s="66">
        <f>G148-(E148+F148)</f>
        <v>0</v>
      </c>
      <c r="I148" s="66">
        <f>H148-((SUM('สูตรการคำนวณ (ห้ามแก้ไข)'!A46:E46))/100)</f>
        <v>0</v>
      </c>
      <c r="J148" s="1">
        <f>IF(I148=0,"",IF(I148&lt;0.35,I148*0.5,IF(I148&lt;=0.59,I148*0.6,IF(I148&lt;=0.99,I148*0.2,IF(I148&lt;=2.49,I148*0.2,IF(I148&gt;=2.5,0.2))))))</f>
      </c>
      <c r="K148" s="68"/>
      <c r="L148" s="68"/>
      <c r="M148" s="3">
        <f>'สูตรการคำนวณ (ห้ามแก้ไข)'!F165</f>
        <v>0</v>
      </c>
      <c r="N148" s="66"/>
      <c r="O148" s="66">
        <f>IF(I148&lt;0.35,M148,IF(I148&lt;=0.59,M148,IF(I148&lt;=0.99,(M148+M149)/2,IF(I148&lt;=2.49,((M148+M150)/2+M149)/2,IF(I148&gt;=2.5,((M148+M153)/2+M149+M150+M151+M152)/5)))))</f>
        <v>0</v>
      </c>
      <c r="P148" s="66">
        <f>SUM(O141:O148)/2</f>
        <v>0</v>
      </c>
      <c r="Q148" s="66">
        <f>R148*S148</f>
        <v>0</v>
      </c>
      <c r="R148" s="66">
        <f>IF(B148&gt;0,B148-B141,IF(B148=0,0))</f>
        <v>0</v>
      </c>
      <c r="S148" s="66">
        <f>SUM(I141:I148)/2</f>
        <v>0</v>
      </c>
      <c r="T148" s="69">
        <f>P148*Q148</f>
        <v>0</v>
      </c>
      <c r="U148" s="66"/>
    </row>
    <row r="149" spans="1:21" ht="15.75">
      <c r="A149" s="81"/>
      <c r="B149" s="66"/>
      <c r="C149" s="67"/>
      <c r="D149" s="75"/>
      <c r="E149" s="75"/>
      <c r="F149" s="75"/>
      <c r="G149" s="75"/>
      <c r="H149" s="82"/>
      <c r="I149" s="60"/>
      <c r="J149" s="1">
        <f>IF(I148&lt;0.35,"",IF(I148&lt;=0.59,"",IF(I148&lt;=0.99,I148*0.8,IF(I148&lt;=2.49,I148*0.6,IF(I148&gt;=2.5,I148*0.2)))))</f>
      </c>
      <c r="K149" s="68"/>
      <c r="L149" s="68"/>
      <c r="M149" s="3">
        <f>'สูตรการคำนวณ (ห้ามแก้ไข)'!F166</f>
        <v>0</v>
      </c>
      <c r="N149" s="66"/>
      <c r="O149" s="66"/>
      <c r="P149" s="66"/>
      <c r="Q149" s="66"/>
      <c r="R149" s="66"/>
      <c r="S149" s="66"/>
      <c r="T149" s="66"/>
      <c r="U149" s="66"/>
    </row>
    <row r="150" spans="1:21" ht="15.75">
      <c r="A150" s="81"/>
      <c r="B150" s="66"/>
      <c r="C150" s="67"/>
      <c r="D150" s="75"/>
      <c r="E150" s="75"/>
      <c r="F150" s="75"/>
      <c r="G150" s="75"/>
      <c r="H150" s="82"/>
      <c r="I150" s="82"/>
      <c r="J150" s="1">
        <f>IF(I148&lt;0.35,"",IF(I148&lt;=0.59,"",IF(I148&lt;=0.99,"",IF(I148&lt;=2.49,I148*0.8,IF(I148&gt;=2.5,I148*0.4)))))</f>
      </c>
      <c r="K150" s="68"/>
      <c r="L150" s="68"/>
      <c r="M150" s="3">
        <f>'สูตรการคำนวณ (ห้ามแก้ไข)'!F167</f>
        <v>0</v>
      </c>
      <c r="N150" s="66"/>
      <c r="O150" s="66"/>
      <c r="P150" s="66"/>
      <c r="Q150" s="66"/>
      <c r="R150" s="66"/>
      <c r="S150" s="66"/>
      <c r="T150" s="66"/>
      <c r="U150" s="66"/>
    </row>
    <row r="151" spans="1:21" ht="15.75">
      <c r="A151" s="81"/>
      <c r="B151" s="66"/>
      <c r="C151" s="67"/>
      <c r="D151" s="75"/>
      <c r="E151" s="75"/>
      <c r="F151" s="75"/>
      <c r="G151" s="75"/>
      <c r="H151" s="82"/>
      <c r="I151" s="82"/>
      <c r="J151" s="1">
        <f>IF(I148&lt;0.35,"",IF(I148&lt;=0.59,"",IF(I148&lt;=0.99,"",IF(I148&lt;=2.49,"",IF(I148&gt;=2.5,I148*0.6)))))</f>
      </c>
      <c r="K151" s="68"/>
      <c r="L151" s="68"/>
      <c r="M151" s="3">
        <f>'สูตรการคำนวณ (ห้ามแก้ไข)'!F168</f>
        <v>0</v>
      </c>
      <c r="N151" s="66"/>
      <c r="O151" s="66"/>
      <c r="P151" s="66"/>
      <c r="Q151" s="66"/>
      <c r="R151" s="66"/>
      <c r="S151" s="66"/>
      <c r="T151" s="66"/>
      <c r="U151" s="66"/>
    </row>
    <row r="152" spans="1:21" ht="15.75">
      <c r="A152" s="81"/>
      <c r="B152" s="66"/>
      <c r="C152" s="67"/>
      <c r="D152" s="75"/>
      <c r="E152" s="75"/>
      <c r="F152" s="75"/>
      <c r="G152" s="75"/>
      <c r="H152" s="82"/>
      <c r="I152" s="82"/>
      <c r="J152" s="1">
        <f>IF(I148&lt;0.35,"",IF(I148&lt;=0.59,"",IF(I148&lt;=0.99,"",IF(I148&lt;=2.49,"",IF(I148&gt;=2.5,I148*0.8)))))</f>
      </c>
      <c r="K152" s="68"/>
      <c r="L152" s="68"/>
      <c r="M152" s="3">
        <f>'สูตรการคำนวณ (ห้ามแก้ไข)'!F169</f>
        <v>0</v>
      </c>
      <c r="N152" s="66"/>
      <c r="O152" s="66"/>
      <c r="P152" s="66"/>
      <c r="Q152" s="66"/>
      <c r="R152" s="66"/>
      <c r="S152" s="66"/>
      <c r="T152" s="66"/>
      <c r="U152" s="66"/>
    </row>
    <row r="153" spans="1:21" ht="15.75">
      <c r="A153" s="81"/>
      <c r="B153" s="66"/>
      <c r="C153" s="67"/>
      <c r="D153" s="75"/>
      <c r="E153" s="75"/>
      <c r="F153" s="75"/>
      <c r="G153" s="75"/>
      <c r="H153" s="82"/>
      <c r="I153" s="82"/>
      <c r="J153" s="1">
        <f>IF(I148&lt;0.35,"",IF(I148&lt;=0.59,"",IF(I148&lt;=0.99,"",IF(I148&lt;=2.49,"",IF(I148&gt;=2.5,I148-J148)))))</f>
      </c>
      <c r="K153" s="68"/>
      <c r="L153" s="68"/>
      <c r="M153" s="3">
        <f>'สูตรการคำนวณ (ห้ามแก้ไข)'!F170</f>
        <v>0</v>
      </c>
      <c r="N153" s="66"/>
      <c r="O153" s="66"/>
      <c r="P153" s="66"/>
      <c r="Q153" s="66"/>
      <c r="R153" s="66"/>
      <c r="S153" s="66"/>
      <c r="T153" s="66"/>
      <c r="U153" s="66"/>
    </row>
    <row r="154" spans="1:21" ht="15.75">
      <c r="A154" s="81"/>
      <c r="B154" s="71"/>
      <c r="C154" s="72"/>
      <c r="D154" s="76"/>
      <c r="E154" s="76"/>
      <c r="F154" s="76"/>
      <c r="G154" s="76"/>
      <c r="H154" s="83"/>
      <c r="I154" s="83"/>
      <c r="J154" s="14"/>
      <c r="K154" s="71"/>
      <c r="L154" s="71"/>
      <c r="M154" s="76"/>
      <c r="N154" s="71"/>
      <c r="O154" s="71"/>
      <c r="P154" s="71"/>
      <c r="Q154" s="71"/>
      <c r="R154" s="71"/>
      <c r="S154" s="71"/>
      <c r="T154" s="71"/>
      <c r="U154" s="71"/>
    </row>
    <row r="155" spans="2:20" ht="15.75">
      <c r="B155" s="67"/>
      <c r="C155" s="67"/>
      <c r="D155" s="67"/>
      <c r="E155" s="67"/>
      <c r="F155" s="67"/>
      <c r="G155" s="67"/>
      <c r="H155" s="67"/>
      <c r="I155" s="67"/>
      <c r="J155" s="101"/>
      <c r="Q155" s="102">
        <f>SUM(Q13:Q154)</f>
        <v>0</v>
      </c>
      <c r="R155" s="102">
        <f>SUM(R13:R154)</f>
        <v>0</v>
      </c>
      <c r="T155" s="102">
        <f>SUM(T13:T154)</f>
        <v>0</v>
      </c>
    </row>
    <row r="156" spans="2:10" ht="15.75">
      <c r="B156" s="67"/>
      <c r="C156" s="67"/>
      <c r="D156" s="67"/>
      <c r="E156" s="67"/>
      <c r="F156" s="67"/>
      <c r="G156" s="67"/>
      <c r="H156" s="67"/>
      <c r="I156" s="67"/>
      <c r="J156" s="101"/>
    </row>
    <row r="157" spans="2:10" ht="15.75">
      <c r="B157" s="67"/>
      <c r="C157" s="67"/>
      <c r="D157" s="67"/>
      <c r="E157" s="67"/>
      <c r="F157" s="67"/>
      <c r="G157" s="67"/>
      <c r="H157" s="67"/>
      <c r="I157" s="67"/>
      <c r="J157" s="101"/>
    </row>
    <row r="158" spans="2:10" ht="15.75">
      <c r="B158" s="67"/>
      <c r="C158" s="67"/>
      <c r="D158" s="67"/>
      <c r="E158" s="67"/>
      <c r="F158" s="67"/>
      <c r="G158" s="67"/>
      <c r="H158" s="67"/>
      <c r="I158" s="67"/>
      <c r="J158" s="101"/>
    </row>
    <row r="159" spans="2:10" ht="15.75">
      <c r="B159" s="67"/>
      <c r="C159" s="67"/>
      <c r="D159" s="67"/>
      <c r="E159" s="67"/>
      <c r="F159" s="67"/>
      <c r="G159" s="67"/>
      <c r="H159" s="67"/>
      <c r="I159" s="67"/>
      <c r="J159" s="101"/>
    </row>
    <row r="160" spans="2:10" ht="15.75">
      <c r="B160" s="67"/>
      <c r="C160" s="67"/>
      <c r="D160" s="67"/>
      <c r="E160" s="67"/>
      <c r="F160" s="67"/>
      <c r="G160" s="67"/>
      <c r="H160" s="67"/>
      <c r="I160" s="67"/>
      <c r="J160" s="101"/>
    </row>
    <row r="161" spans="2:10" ht="15.75">
      <c r="B161" s="67"/>
      <c r="C161" s="67"/>
      <c r="D161" s="67"/>
      <c r="E161" s="67"/>
      <c r="F161" s="67"/>
      <c r="G161" s="67"/>
      <c r="H161" s="67"/>
      <c r="I161" s="67"/>
      <c r="J161" s="101"/>
    </row>
    <row r="162" spans="2:10" ht="15.75">
      <c r="B162" s="67"/>
      <c r="C162" s="67"/>
      <c r="D162" s="67"/>
      <c r="E162" s="67"/>
      <c r="F162" s="67"/>
      <c r="G162" s="67"/>
      <c r="H162" s="67"/>
      <c r="I162" s="67"/>
      <c r="J162" s="101"/>
    </row>
    <row r="163" spans="2:10" ht="15.75">
      <c r="B163" s="67"/>
      <c r="C163" s="67"/>
      <c r="D163" s="67"/>
      <c r="E163" s="67"/>
      <c r="F163" s="67"/>
      <c r="G163" s="67"/>
      <c r="H163" s="67"/>
      <c r="I163" s="67"/>
      <c r="J163" s="101"/>
    </row>
    <row r="164" spans="2:10" ht="15.75">
      <c r="B164" s="67"/>
      <c r="C164" s="67"/>
      <c r="D164" s="67"/>
      <c r="E164" s="67"/>
      <c r="F164" s="67"/>
      <c r="G164" s="67"/>
      <c r="H164" s="67"/>
      <c r="I164" s="67"/>
      <c r="J164" s="101"/>
    </row>
    <row r="165" spans="2:10" ht="15.75">
      <c r="B165" s="67"/>
      <c r="C165" s="67"/>
      <c r="D165" s="67"/>
      <c r="E165" s="67"/>
      <c r="F165" s="67"/>
      <c r="G165" s="67"/>
      <c r="H165" s="67"/>
      <c r="I165" s="67"/>
      <c r="J165" s="101"/>
    </row>
    <row r="166" spans="2:10" ht="15.75">
      <c r="B166" s="67"/>
      <c r="C166" s="67"/>
      <c r="D166" s="67"/>
      <c r="E166" s="67"/>
      <c r="F166" s="67"/>
      <c r="G166" s="67"/>
      <c r="H166" s="67"/>
      <c r="I166" s="67"/>
      <c r="J166" s="101"/>
    </row>
    <row r="167" spans="2:10" ht="15.75">
      <c r="B167" s="67"/>
      <c r="C167" s="67"/>
      <c r="D167" s="67"/>
      <c r="E167" s="67"/>
      <c r="F167" s="67"/>
      <c r="G167" s="67"/>
      <c r="H167" s="67"/>
      <c r="I167" s="67"/>
      <c r="J167" s="101"/>
    </row>
    <row r="168" spans="2:10" ht="15.75">
      <c r="B168" s="67"/>
      <c r="C168" s="67"/>
      <c r="D168" s="67"/>
      <c r="E168" s="67"/>
      <c r="F168" s="67"/>
      <c r="G168" s="67"/>
      <c r="H168" s="67"/>
      <c r="I168" s="67"/>
      <c r="J168" s="101"/>
    </row>
    <row r="169" spans="2:10" ht="15.75">
      <c r="B169" s="67"/>
      <c r="C169" s="67"/>
      <c r="D169" s="67"/>
      <c r="E169" s="67"/>
      <c r="F169" s="67"/>
      <c r="G169" s="67"/>
      <c r="H169" s="67"/>
      <c r="I169" s="67"/>
      <c r="J169" s="101"/>
    </row>
    <row r="170" spans="2:10" ht="15.75">
      <c r="B170" s="67"/>
      <c r="C170" s="67"/>
      <c r="D170" s="67"/>
      <c r="E170" s="67"/>
      <c r="F170" s="67"/>
      <c r="G170" s="67"/>
      <c r="H170" s="67"/>
      <c r="I170" s="67"/>
      <c r="J170" s="101"/>
    </row>
    <row r="171" spans="2:10" ht="15.75">
      <c r="B171" s="67"/>
      <c r="C171" s="67"/>
      <c r="D171" s="67"/>
      <c r="E171" s="67"/>
      <c r="F171" s="67"/>
      <c r="G171" s="67"/>
      <c r="H171" s="67"/>
      <c r="I171" s="67"/>
      <c r="J171" s="101"/>
    </row>
    <row r="172" spans="2:10" ht="15.75">
      <c r="B172" s="67"/>
      <c r="C172" s="67"/>
      <c r="D172" s="67"/>
      <c r="E172" s="67"/>
      <c r="F172" s="67"/>
      <c r="G172" s="67"/>
      <c r="H172" s="67"/>
      <c r="I172" s="67"/>
      <c r="J172" s="101"/>
    </row>
    <row r="173" spans="2:10" ht="15.75">
      <c r="B173" s="67"/>
      <c r="C173" s="67"/>
      <c r="D173" s="67"/>
      <c r="E173" s="67"/>
      <c r="F173" s="67"/>
      <c r="G173" s="67"/>
      <c r="H173" s="67"/>
      <c r="I173" s="67"/>
      <c r="J173" s="101"/>
    </row>
    <row r="174" spans="2:10" ht="15.75">
      <c r="B174" s="67"/>
      <c r="C174" s="67"/>
      <c r="D174" s="67"/>
      <c r="E174" s="67"/>
      <c r="F174" s="67"/>
      <c r="G174" s="67"/>
      <c r="H174" s="67"/>
      <c r="I174" s="67"/>
      <c r="J174" s="101"/>
    </row>
    <row r="175" spans="2:10" ht="15.75">
      <c r="B175" s="67"/>
      <c r="C175" s="67"/>
      <c r="D175" s="67"/>
      <c r="E175" s="67"/>
      <c r="F175" s="67"/>
      <c r="G175" s="67"/>
      <c r="H175" s="67"/>
      <c r="I175" s="67"/>
      <c r="J175" s="101"/>
    </row>
    <row r="176" spans="2:10" ht="15.75">
      <c r="B176" s="67"/>
      <c r="C176" s="67"/>
      <c r="D176" s="67"/>
      <c r="E176" s="67"/>
      <c r="F176" s="67"/>
      <c r="G176" s="67"/>
      <c r="H176" s="67"/>
      <c r="I176" s="67"/>
      <c r="J176" s="101"/>
    </row>
    <row r="177" spans="2:10" ht="15.75">
      <c r="B177" s="67"/>
      <c r="C177" s="67"/>
      <c r="D177" s="67"/>
      <c r="E177" s="67"/>
      <c r="F177" s="67"/>
      <c r="G177" s="67"/>
      <c r="H177" s="67"/>
      <c r="I177" s="67"/>
      <c r="J177" s="101"/>
    </row>
    <row r="178" spans="2:10" ht="15.75">
      <c r="B178" s="67"/>
      <c r="C178" s="67"/>
      <c r="D178" s="67"/>
      <c r="E178" s="67"/>
      <c r="F178" s="67"/>
      <c r="G178" s="67"/>
      <c r="H178" s="67"/>
      <c r="I178" s="67"/>
      <c r="J178" s="101"/>
    </row>
    <row r="179" spans="2:10" ht="15.75">
      <c r="B179" s="67"/>
      <c r="C179" s="67"/>
      <c r="D179" s="67"/>
      <c r="E179" s="67"/>
      <c r="F179" s="67"/>
      <c r="G179" s="67"/>
      <c r="H179" s="67"/>
      <c r="I179" s="67"/>
      <c r="J179" s="101"/>
    </row>
    <row r="180" spans="2:10" ht="15.75">
      <c r="B180" s="67"/>
      <c r="C180" s="67"/>
      <c r="D180" s="67"/>
      <c r="E180" s="67"/>
      <c r="F180" s="67"/>
      <c r="G180" s="67"/>
      <c r="H180" s="67"/>
      <c r="I180" s="67"/>
      <c r="J180" s="101"/>
    </row>
    <row r="181" spans="2:10" ht="15.75">
      <c r="B181" s="67"/>
      <c r="C181" s="67"/>
      <c r="D181" s="67"/>
      <c r="E181" s="67"/>
      <c r="F181" s="67"/>
      <c r="G181" s="67"/>
      <c r="H181" s="67"/>
      <c r="I181" s="67"/>
      <c r="J181" s="101"/>
    </row>
    <row r="182" spans="2:10" ht="15.75">
      <c r="B182" s="67"/>
      <c r="C182" s="67"/>
      <c r="D182" s="67"/>
      <c r="E182" s="67"/>
      <c r="F182" s="67"/>
      <c r="G182" s="67"/>
      <c r="H182" s="67"/>
      <c r="I182" s="67"/>
      <c r="J182" s="101"/>
    </row>
    <row r="183" spans="2:10" ht="15.75">
      <c r="B183" s="67"/>
      <c r="C183" s="67"/>
      <c r="D183" s="67"/>
      <c r="E183" s="67"/>
      <c r="F183" s="67"/>
      <c r="G183" s="67"/>
      <c r="H183" s="67"/>
      <c r="I183" s="67"/>
      <c r="J183" s="101"/>
    </row>
    <row r="184" spans="2:10" ht="15.75">
      <c r="B184" s="67"/>
      <c r="C184" s="67"/>
      <c r="D184" s="67"/>
      <c r="E184" s="67"/>
      <c r="F184" s="67"/>
      <c r="G184" s="67"/>
      <c r="H184" s="67"/>
      <c r="I184" s="67"/>
      <c r="J184" s="101"/>
    </row>
    <row r="185" spans="2:10" ht="15.75">
      <c r="B185" s="67"/>
      <c r="C185" s="67"/>
      <c r="D185" s="67"/>
      <c r="E185" s="67"/>
      <c r="F185" s="67"/>
      <c r="G185" s="67"/>
      <c r="H185" s="67"/>
      <c r="I185" s="67"/>
      <c r="J185" s="101"/>
    </row>
    <row r="186" spans="2:10" ht="15.75">
      <c r="B186" s="67"/>
      <c r="C186" s="67"/>
      <c r="D186" s="67"/>
      <c r="E186" s="67"/>
      <c r="F186" s="67"/>
      <c r="G186" s="67"/>
      <c r="H186" s="67"/>
      <c r="I186" s="67"/>
      <c r="J186" s="101"/>
    </row>
    <row r="187" spans="2:10" ht="15.75">
      <c r="B187" s="67"/>
      <c r="C187" s="67"/>
      <c r="D187" s="67"/>
      <c r="E187" s="67"/>
      <c r="F187" s="67"/>
      <c r="G187" s="67"/>
      <c r="H187" s="67"/>
      <c r="I187" s="67"/>
      <c r="J187" s="101"/>
    </row>
    <row r="188" spans="2:10" ht="15.75">
      <c r="B188" s="67"/>
      <c r="C188" s="67"/>
      <c r="D188" s="67"/>
      <c r="E188" s="67"/>
      <c r="F188" s="67"/>
      <c r="G188" s="67"/>
      <c r="H188" s="67"/>
      <c r="I188" s="67"/>
      <c r="J188" s="101"/>
    </row>
    <row r="189" spans="2:10" ht="15.75">
      <c r="B189" s="67"/>
      <c r="C189" s="67"/>
      <c r="D189" s="67"/>
      <c r="E189" s="67"/>
      <c r="F189" s="67"/>
      <c r="G189" s="67"/>
      <c r="H189" s="67"/>
      <c r="I189" s="67"/>
      <c r="J189" s="101"/>
    </row>
    <row r="190" spans="2:10" ht="15.75">
      <c r="B190" s="67"/>
      <c r="C190" s="67"/>
      <c r="D190" s="67"/>
      <c r="E190" s="67"/>
      <c r="F190" s="67"/>
      <c r="G190" s="67"/>
      <c r="H190" s="67"/>
      <c r="I190" s="67"/>
      <c r="J190" s="101"/>
    </row>
    <row r="191" spans="2:10" ht="15.75">
      <c r="B191" s="67"/>
      <c r="C191" s="67"/>
      <c r="D191" s="67"/>
      <c r="E191" s="67"/>
      <c r="F191" s="67"/>
      <c r="G191" s="67"/>
      <c r="H191" s="67"/>
      <c r="I191" s="67"/>
      <c r="J191" s="101"/>
    </row>
    <row r="192" spans="2:10" ht="15.75">
      <c r="B192" s="67"/>
      <c r="C192" s="67"/>
      <c r="D192" s="67"/>
      <c r="E192" s="67"/>
      <c r="F192" s="67"/>
      <c r="G192" s="67"/>
      <c r="H192" s="67"/>
      <c r="I192" s="67"/>
      <c r="J192" s="101"/>
    </row>
    <row r="193" spans="2:10" ht="15.75">
      <c r="B193" s="67"/>
      <c r="C193" s="67"/>
      <c r="D193" s="67"/>
      <c r="E193" s="67"/>
      <c r="F193" s="67"/>
      <c r="G193" s="67"/>
      <c r="H193" s="67"/>
      <c r="I193" s="67"/>
      <c r="J193" s="101"/>
    </row>
    <row r="194" spans="2:10" ht="15.75">
      <c r="B194" s="67"/>
      <c r="C194" s="67"/>
      <c r="D194" s="67"/>
      <c r="E194" s="67"/>
      <c r="F194" s="67"/>
      <c r="G194" s="67"/>
      <c r="H194" s="67"/>
      <c r="I194" s="67"/>
      <c r="J194" s="101"/>
    </row>
    <row r="195" spans="2:10" ht="15.75">
      <c r="B195" s="67"/>
      <c r="C195" s="67"/>
      <c r="D195" s="67"/>
      <c r="E195" s="67"/>
      <c r="F195" s="67"/>
      <c r="G195" s="67"/>
      <c r="H195" s="67"/>
      <c r="I195" s="67"/>
      <c r="J195" s="101"/>
    </row>
    <row r="196" spans="2:10" ht="15.75">
      <c r="B196" s="67"/>
      <c r="C196" s="67"/>
      <c r="D196" s="67"/>
      <c r="E196" s="67"/>
      <c r="F196" s="67"/>
      <c r="G196" s="67"/>
      <c r="H196" s="67"/>
      <c r="I196" s="67"/>
      <c r="J196" s="101"/>
    </row>
    <row r="197" spans="2:10" ht="15.75">
      <c r="B197" s="67"/>
      <c r="C197" s="67"/>
      <c r="D197" s="67"/>
      <c r="E197" s="67"/>
      <c r="F197" s="67"/>
      <c r="G197" s="67"/>
      <c r="H197" s="67"/>
      <c r="I197" s="67"/>
      <c r="J197" s="101"/>
    </row>
    <row r="198" spans="2:10" ht="15.75">
      <c r="B198" s="67"/>
      <c r="C198" s="67"/>
      <c r="D198" s="67"/>
      <c r="E198" s="67"/>
      <c r="F198" s="67"/>
      <c r="G198" s="67"/>
      <c r="H198" s="67"/>
      <c r="I198" s="67"/>
      <c r="J198" s="101"/>
    </row>
    <row r="199" spans="2:10" ht="15.75">
      <c r="B199" s="67"/>
      <c r="C199" s="67"/>
      <c r="D199" s="67"/>
      <c r="E199" s="67"/>
      <c r="F199" s="67"/>
      <c r="G199" s="67"/>
      <c r="H199" s="67"/>
      <c r="I199" s="67"/>
      <c r="J199" s="101"/>
    </row>
    <row r="200" spans="2:10" ht="15.75">
      <c r="B200" s="67"/>
      <c r="C200" s="67"/>
      <c r="D200" s="67"/>
      <c r="E200" s="67"/>
      <c r="F200" s="67"/>
      <c r="G200" s="67"/>
      <c r="H200" s="67"/>
      <c r="I200" s="67"/>
      <c r="J200" s="101"/>
    </row>
    <row r="201" spans="2:10" ht="15.75">
      <c r="B201" s="67"/>
      <c r="C201" s="67"/>
      <c r="D201" s="67"/>
      <c r="E201" s="67"/>
      <c r="F201" s="67"/>
      <c r="G201" s="67"/>
      <c r="H201" s="67"/>
      <c r="I201" s="67"/>
      <c r="J201" s="101"/>
    </row>
    <row r="202" spans="2:10" ht="15.75">
      <c r="B202" s="67"/>
      <c r="C202" s="67"/>
      <c r="D202" s="67"/>
      <c r="E202" s="67"/>
      <c r="F202" s="67"/>
      <c r="G202" s="67"/>
      <c r="H202" s="67"/>
      <c r="I202" s="67"/>
      <c r="J202" s="101"/>
    </row>
    <row r="203" spans="2:10" ht="15.75">
      <c r="B203" s="67"/>
      <c r="C203" s="67"/>
      <c r="D203" s="67"/>
      <c r="E203" s="67"/>
      <c r="F203" s="67"/>
      <c r="G203" s="67"/>
      <c r="H203" s="67"/>
      <c r="I203" s="67"/>
      <c r="J203" s="101"/>
    </row>
    <row r="204" spans="2:10" ht="15.75">
      <c r="B204" s="67"/>
      <c r="C204" s="67"/>
      <c r="D204" s="67"/>
      <c r="E204" s="67"/>
      <c r="F204" s="67"/>
      <c r="G204" s="67"/>
      <c r="H204" s="67"/>
      <c r="I204" s="67"/>
      <c r="J204" s="101"/>
    </row>
    <row r="205" spans="2:10" ht="15.75">
      <c r="B205" s="67"/>
      <c r="C205" s="67"/>
      <c r="D205" s="67"/>
      <c r="E205" s="67"/>
      <c r="F205" s="67"/>
      <c r="G205" s="67"/>
      <c r="H205" s="67"/>
      <c r="I205" s="67"/>
      <c r="J205" s="101"/>
    </row>
    <row r="206" spans="2:10" ht="15.75">
      <c r="B206" s="67"/>
      <c r="C206" s="67"/>
      <c r="D206" s="67"/>
      <c r="E206" s="67"/>
      <c r="F206" s="67"/>
      <c r="G206" s="67"/>
      <c r="H206" s="67"/>
      <c r="I206" s="67"/>
      <c r="J206" s="101"/>
    </row>
    <row r="207" spans="2:10" ht="15.75">
      <c r="B207" s="67"/>
      <c r="C207" s="67"/>
      <c r="D207" s="67"/>
      <c r="E207" s="67"/>
      <c r="F207" s="67"/>
      <c r="G207" s="67"/>
      <c r="H207" s="67"/>
      <c r="I207" s="67"/>
      <c r="J207" s="101"/>
    </row>
    <row r="208" spans="2:10" ht="15.75">
      <c r="B208" s="67"/>
      <c r="C208" s="67"/>
      <c r="D208" s="67"/>
      <c r="E208" s="67"/>
      <c r="F208" s="67"/>
      <c r="G208" s="67"/>
      <c r="H208" s="67"/>
      <c r="I208" s="67"/>
      <c r="J208" s="101"/>
    </row>
    <row r="209" spans="2:10" ht="15.75">
      <c r="B209" s="67"/>
      <c r="C209" s="67"/>
      <c r="D209" s="67"/>
      <c r="E209" s="67"/>
      <c r="F209" s="67"/>
      <c r="G209" s="67"/>
      <c r="H209" s="67"/>
      <c r="I209" s="67"/>
      <c r="J209" s="101"/>
    </row>
    <row r="210" spans="2:10" ht="15.75">
      <c r="B210" s="67"/>
      <c r="C210" s="67"/>
      <c r="D210" s="67"/>
      <c r="E210" s="67"/>
      <c r="F210" s="67"/>
      <c r="G210" s="67"/>
      <c r="H210" s="67"/>
      <c r="I210" s="67"/>
      <c r="J210" s="101"/>
    </row>
    <row r="211" spans="2:10" ht="15.75">
      <c r="B211" s="67"/>
      <c r="C211" s="67"/>
      <c r="D211" s="67"/>
      <c r="E211" s="67"/>
      <c r="F211" s="67"/>
      <c r="G211" s="67"/>
      <c r="H211" s="67"/>
      <c r="I211" s="67"/>
      <c r="J211" s="101"/>
    </row>
    <row r="212" spans="2:10" ht="15.75">
      <c r="B212" s="67"/>
      <c r="C212" s="67"/>
      <c r="D212" s="67"/>
      <c r="E212" s="67"/>
      <c r="F212" s="67"/>
      <c r="G212" s="67"/>
      <c r="H212" s="67"/>
      <c r="I212" s="67"/>
      <c r="J212" s="101"/>
    </row>
    <row r="213" spans="2:10" ht="15.75">
      <c r="B213" s="67"/>
      <c r="C213" s="67"/>
      <c r="D213" s="67"/>
      <c r="E213" s="67"/>
      <c r="F213" s="67"/>
      <c r="G213" s="67"/>
      <c r="H213" s="67"/>
      <c r="I213" s="67"/>
      <c r="J213" s="101"/>
    </row>
    <row r="214" spans="2:10" ht="15.75">
      <c r="B214" s="67"/>
      <c r="C214" s="67"/>
      <c r="D214" s="67"/>
      <c r="E214" s="67"/>
      <c r="F214" s="67"/>
      <c r="G214" s="67"/>
      <c r="H214" s="67"/>
      <c r="I214" s="67"/>
      <c r="J214" s="101"/>
    </row>
    <row r="215" spans="2:10" ht="15.75">
      <c r="B215" s="67"/>
      <c r="C215" s="67"/>
      <c r="D215" s="67"/>
      <c r="E215" s="67"/>
      <c r="F215" s="67"/>
      <c r="G215" s="67"/>
      <c r="H215" s="67"/>
      <c r="I215" s="67"/>
      <c r="J215" s="101"/>
    </row>
    <row r="216" spans="2:10" ht="15.75">
      <c r="B216" s="67"/>
      <c r="C216" s="67"/>
      <c r="D216" s="67"/>
      <c r="E216" s="67"/>
      <c r="F216" s="67"/>
      <c r="G216" s="67"/>
      <c r="H216" s="67"/>
      <c r="I216" s="67"/>
      <c r="J216" s="101"/>
    </row>
    <row r="217" spans="2:10" ht="15.75">
      <c r="B217" s="67"/>
      <c r="C217" s="67"/>
      <c r="D217" s="67"/>
      <c r="E217" s="67"/>
      <c r="F217" s="67"/>
      <c r="G217" s="67"/>
      <c r="H217" s="67"/>
      <c r="I217" s="67"/>
      <c r="J217" s="101"/>
    </row>
    <row r="218" spans="2:10" ht="15.75">
      <c r="B218" s="67"/>
      <c r="C218" s="67"/>
      <c r="D218" s="67"/>
      <c r="E218" s="67"/>
      <c r="F218" s="67"/>
      <c r="G218" s="67"/>
      <c r="H218" s="67"/>
      <c r="I218" s="67"/>
      <c r="J218" s="101"/>
    </row>
    <row r="219" spans="2:10" ht="15.75">
      <c r="B219" s="67"/>
      <c r="C219" s="67"/>
      <c r="D219" s="67"/>
      <c r="E219" s="67"/>
      <c r="F219" s="67"/>
      <c r="G219" s="67"/>
      <c r="H219" s="67"/>
      <c r="I219" s="67"/>
      <c r="J219" s="101"/>
    </row>
    <row r="220" spans="2:10" ht="15.75">
      <c r="B220" s="67"/>
      <c r="C220" s="67"/>
      <c r="D220" s="67"/>
      <c r="E220" s="67"/>
      <c r="F220" s="67"/>
      <c r="G220" s="67"/>
      <c r="H220" s="67"/>
      <c r="I220" s="67"/>
      <c r="J220" s="101"/>
    </row>
    <row r="221" spans="2:10" ht="15.75">
      <c r="B221" s="67"/>
      <c r="C221" s="67"/>
      <c r="D221" s="67"/>
      <c r="E221" s="67"/>
      <c r="F221" s="67"/>
      <c r="G221" s="67"/>
      <c r="H221" s="67"/>
      <c r="I221" s="67"/>
      <c r="J221" s="101"/>
    </row>
    <row r="222" spans="2:10" ht="15.75">
      <c r="B222" s="67"/>
      <c r="C222" s="67"/>
      <c r="D222" s="67"/>
      <c r="E222" s="67"/>
      <c r="F222" s="67"/>
      <c r="G222" s="67"/>
      <c r="H222" s="67"/>
      <c r="I222" s="67"/>
      <c r="J222" s="101"/>
    </row>
    <row r="223" spans="2:10" ht="15.75">
      <c r="B223" s="67"/>
      <c r="C223" s="67"/>
      <c r="D223" s="67"/>
      <c r="E223" s="67"/>
      <c r="F223" s="67"/>
      <c r="G223" s="67"/>
      <c r="H223" s="67"/>
      <c r="I223" s="67"/>
      <c r="J223" s="101"/>
    </row>
    <row r="224" spans="2:10" ht="15.75">
      <c r="B224" s="67"/>
      <c r="C224" s="67"/>
      <c r="D224" s="67"/>
      <c r="E224" s="67"/>
      <c r="F224" s="67"/>
      <c r="G224" s="67"/>
      <c r="H224" s="67"/>
      <c r="I224" s="67"/>
      <c r="J224" s="101"/>
    </row>
    <row r="225" spans="2:10" ht="15.75">
      <c r="B225" s="67"/>
      <c r="C225" s="67"/>
      <c r="D225" s="67"/>
      <c r="E225" s="67"/>
      <c r="F225" s="67"/>
      <c r="G225" s="67"/>
      <c r="H225" s="67"/>
      <c r="I225" s="67"/>
      <c r="J225" s="101"/>
    </row>
    <row r="226" spans="2:10" ht="15.75">
      <c r="B226" s="67"/>
      <c r="C226" s="67"/>
      <c r="D226" s="67"/>
      <c r="E226" s="67"/>
      <c r="F226" s="67"/>
      <c r="G226" s="67"/>
      <c r="H226" s="67"/>
      <c r="I226" s="67"/>
      <c r="J226" s="101"/>
    </row>
    <row r="227" spans="2:10" ht="15.75">
      <c r="B227" s="67"/>
      <c r="C227" s="67"/>
      <c r="D227" s="67"/>
      <c r="E227" s="67"/>
      <c r="F227" s="67"/>
      <c r="G227" s="67"/>
      <c r="H227" s="67"/>
      <c r="I227" s="67"/>
      <c r="J227" s="101"/>
    </row>
    <row r="228" spans="2:10" ht="15.75">
      <c r="B228" s="67"/>
      <c r="C228" s="67"/>
      <c r="D228" s="67"/>
      <c r="E228" s="67"/>
      <c r="F228" s="67"/>
      <c r="G228" s="67"/>
      <c r="H228" s="67"/>
      <c r="I228" s="67"/>
      <c r="J228" s="101"/>
    </row>
    <row r="229" spans="2:10" ht="15.75">
      <c r="B229" s="67"/>
      <c r="C229" s="67"/>
      <c r="D229" s="67"/>
      <c r="E229" s="67"/>
      <c r="F229" s="67"/>
      <c r="G229" s="67"/>
      <c r="H229" s="67"/>
      <c r="I229" s="67"/>
      <c r="J229" s="101"/>
    </row>
    <row r="230" spans="2:10" ht="15.75">
      <c r="B230" s="67"/>
      <c r="C230" s="67"/>
      <c r="D230" s="67"/>
      <c r="E230" s="67"/>
      <c r="F230" s="67"/>
      <c r="G230" s="67"/>
      <c r="H230" s="67"/>
      <c r="I230" s="67"/>
      <c r="J230" s="101"/>
    </row>
    <row r="231" spans="2:10" ht="15.75">
      <c r="B231" s="67"/>
      <c r="C231" s="67"/>
      <c r="D231" s="67"/>
      <c r="E231" s="67"/>
      <c r="F231" s="67"/>
      <c r="G231" s="67"/>
      <c r="H231" s="67"/>
      <c r="I231" s="67"/>
      <c r="J231" s="101"/>
    </row>
    <row r="232" spans="2:10" ht="15.75">
      <c r="B232" s="67"/>
      <c r="C232" s="67"/>
      <c r="D232" s="67"/>
      <c r="E232" s="67"/>
      <c r="F232" s="67"/>
      <c r="G232" s="67"/>
      <c r="H232" s="67"/>
      <c r="I232" s="67"/>
      <c r="J232" s="101"/>
    </row>
    <row r="233" spans="2:10" ht="15.75">
      <c r="B233" s="67"/>
      <c r="C233" s="67"/>
      <c r="D233" s="67"/>
      <c r="E233" s="67"/>
      <c r="F233" s="67"/>
      <c r="G233" s="67"/>
      <c r="H233" s="67"/>
      <c r="I233" s="67"/>
      <c r="J233" s="101"/>
    </row>
    <row r="234" spans="2:10" ht="15.75">
      <c r="B234" s="67"/>
      <c r="C234" s="67"/>
      <c r="D234" s="67"/>
      <c r="E234" s="67"/>
      <c r="F234" s="67"/>
      <c r="G234" s="67"/>
      <c r="H234" s="67"/>
      <c r="I234" s="67"/>
      <c r="J234" s="101"/>
    </row>
    <row r="235" spans="2:10" ht="15.75">
      <c r="B235" s="67"/>
      <c r="C235" s="67"/>
      <c r="D235" s="67"/>
      <c r="E235" s="67"/>
      <c r="F235" s="67"/>
      <c r="G235" s="67"/>
      <c r="H235" s="67"/>
      <c r="I235" s="67"/>
      <c r="J235" s="101"/>
    </row>
    <row r="236" spans="2:10" ht="15.75">
      <c r="B236" s="67"/>
      <c r="C236" s="67"/>
      <c r="D236" s="67"/>
      <c r="E236" s="67"/>
      <c r="F236" s="67"/>
      <c r="G236" s="67"/>
      <c r="H236" s="67"/>
      <c r="I236" s="67"/>
      <c r="J236" s="101"/>
    </row>
    <row r="237" spans="2:10" ht="15.75">
      <c r="B237" s="67"/>
      <c r="C237" s="67"/>
      <c r="D237" s="67"/>
      <c r="E237" s="67"/>
      <c r="F237" s="67"/>
      <c r="G237" s="67"/>
      <c r="H237" s="67"/>
      <c r="I237" s="67"/>
      <c r="J237" s="101"/>
    </row>
    <row r="238" spans="2:10" ht="15.75">
      <c r="B238" s="67"/>
      <c r="C238" s="67"/>
      <c r="D238" s="67"/>
      <c r="E238" s="67"/>
      <c r="F238" s="67"/>
      <c r="G238" s="67"/>
      <c r="H238" s="67"/>
      <c r="I238" s="67"/>
      <c r="J238" s="101"/>
    </row>
    <row r="239" spans="2:10" ht="15.75">
      <c r="B239" s="67"/>
      <c r="C239" s="67"/>
      <c r="D239" s="67"/>
      <c r="E239" s="67"/>
      <c r="F239" s="67"/>
      <c r="G239" s="67"/>
      <c r="H239" s="67"/>
      <c r="I239" s="67"/>
      <c r="J239" s="101"/>
    </row>
    <row r="240" spans="2:10" ht="15.75">
      <c r="B240" s="67"/>
      <c r="C240" s="67"/>
      <c r="D240" s="67"/>
      <c r="E240" s="67"/>
      <c r="F240" s="67"/>
      <c r="G240" s="67"/>
      <c r="H240" s="67"/>
      <c r="I240" s="67"/>
      <c r="J240" s="101"/>
    </row>
    <row r="241" spans="2:10" ht="15.75">
      <c r="B241" s="67"/>
      <c r="C241" s="67"/>
      <c r="D241" s="67"/>
      <c r="E241" s="67"/>
      <c r="F241" s="67"/>
      <c r="G241" s="67"/>
      <c r="H241" s="67"/>
      <c r="I241" s="67"/>
      <c r="J241" s="101"/>
    </row>
    <row r="242" spans="2:10" ht="15.75">
      <c r="B242" s="67"/>
      <c r="C242" s="67"/>
      <c r="D242" s="67"/>
      <c r="E242" s="67"/>
      <c r="F242" s="67"/>
      <c r="G242" s="67"/>
      <c r="H242" s="67"/>
      <c r="I242" s="67"/>
      <c r="J242" s="101"/>
    </row>
    <row r="243" spans="2:10" ht="15.75">
      <c r="B243" s="67"/>
      <c r="C243" s="67"/>
      <c r="D243" s="67"/>
      <c r="E243" s="67"/>
      <c r="F243" s="67"/>
      <c r="G243" s="67"/>
      <c r="H243" s="67"/>
      <c r="I243" s="67"/>
      <c r="J243" s="101"/>
    </row>
    <row r="244" spans="2:10" ht="15.75">
      <c r="B244" s="67"/>
      <c r="C244" s="67"/>
      <c r="D244" s="67"/>
      <c r="E244" s="67"/>
      <c r="F244" s="67"/>
      <c r="G244" s="67"/>
      <c r="H244" s="67"/>
      <c r="I244" s="67"/>
      <c r="J244" s="101"/>
    </row>
    <row r="245" spans="2:10" ht="15.75">
      <c r="B245" s="67"/>
      <c r="C245" s="67"/>
      <c r="D245" s="67"/>
      <c r="E245" s="67"/>
      <c r="F245" s="67"/>
      <c r="G245" s="67"/>
      <c r="H245" s="67"/>
      <c r="I245" s="67"/>
      <c r="J245" s="101"/>
    </row>
    <row r="246" spans="2:10" ht="15.75">
      <c r="B246" s="67"/>
      <c r="C246" s="67"/>
      <c r="D246" s="67"/>
      <c r="E246" s="67"/>
      <c r="F246" s="67"/>
      <c r="G246" s="67"/>
      <c r="H246" s="67"/>
      <c r="I246" s="67"/>
      <c r="J246" s="101"/>
    </row>
    <row r="247" spans="2:10" ht="15.75">
      <c r="B247" s="67"/>
      <c r="C247" s="67"/>
      <c r="D247" s="67"/>
      <c r="E247" s="67"/>
      <c r="F247" s="67"/>
      <c r="G247" s="67"/>
      <c r="H247" s="67"/>
      <c r="I247" s="67"/>
      <c r="J247" s="101"/>
    </row>
    <row r="248" spans="2:10" ht="15.75">
      <c r="B248" s="67"/>
      <c r="C248" s="67"/>
      <c r="D248" s="67"/>
      <c r="E248" s="67"/>
      <c r="F248" s="67"/>
      <c r="G248" s="67"/>
      <c r="H248" s="67"/>
      <c r="I248" s="67"/>
      <c r="J248" s="101"/>
    </row>
    <row r="249" spans="2:10" ht="15.75">
      <c r="B249" s="67"/>
      <c r="C249" s="67"/>
      <c r="D249" s="67"/>
      <c r="E249" s="67"/>
      <c r="F249" s="67"/>
      <c r="G249" s="67"/>
      <c r="H249" s="67"/>
      <c r="I249" s="67"/>
      <c r="J249" s="101"/>
    </row>
    <row r="250" spans="2:10" ht="15.75">
      <c r="B250" s="67"/>
      <c r="C250" s="67"/>
      <c r="D250" s="67"/>
      <c r="E250" s="67"/>
      <c r="F250" s="67"/>
      <c r="G250" s="67"/>
      <c r="H250" s="67"/>
      <c r="I250" s="67"/>
      <c r="J250" s="101"/>
    </row>
    <row r="251" spans="2:10" ht="15.75">
      <c r="B251" s="67"/>
      <c r="C251" s="67"/>
      <c r="D251" s="67"/>
      <c r="E251" s="67"/>
      <c r="F251" s="67"/>
      <c r="G251" s="67"/>
      <c r="H251" s="67"/>
      <c r="I251" s="67"/>
      <c r="J251" s="101"/>
    </row>
    <row r="252" spans="2:10" ht="15.75">
      <c r="B252" s="67"/>
      <c r="C252" s="67"/>
      <c r="D252" s="67"/>
      <c r="E252" s="67"/>
      <c r="F252" s="67"/>
      <c r="G252" s="67"/>
      <c r="H252" s="67"/>
      <c r="I252" s="67"/>
      <c r="J252" s="101"/>
    </row>
    <row r="253" spans="2:10" ht="15.75">
      <c r="B253" s="67"/>
      <c r="C253" s="67"/>
      <c r="D253" s="67"/>
      <c r="E253" s="67"/>
      <c r="F253" s="67"/>
      <c r="G253" s="67"/>
      <c r="H253" s="67"/>
      <c r="I253" s="67"/>
      <c r="J253" s="101"/>
    </row>
    <row r="254" spans="2:10" ht="15.75">
      <c r="B254" s="67"/>
      <c r="C254" s="67"/>
      <c r="D254" s="67"/>
      <c r="E254" s="67"/>
      <c r="F254" s="67"/>
      <c r="G254" s="67"/>
      <c r="H254" s="67"/>
      <c r="I254" s="67"/>
      <c r="J254" s="101"/>
    </row>
    <row r="255" spans="2:10" ht="15.75">
      <c r="B255" s="67"/>
      <c r="C255" s="67"/>
      <c r="D255" s="67"/>
      <c r="E255" s="67"/>
      <c r="F255" s="67"/>
      <c r="G255" s="67"/>
      <c r="H255" s="67"/>
      <c r="I255" s="67"/>
      <c r="J255" s="101"/>
    </row>
    <row r="256" spans="2:10" ht="15.75">
      <c r="B256" s="67"/>
      <c r="C256" s="67"/>
      <c r="D256" s="67"/>
      <c r="E256" s="67"/>
      <c r="F256" s="67"/>
      <c r="G256" s="67"/>
      <c r="H256" s="67"/>
      <c r="I256" s="67"/>
      <c r="J256" s="101"/>
    </row>
    <row r="257" spans="2:10" ht="15.75">
      <c r="B257" s="67"/>
      <c r="C257" s="67"/>
      <c r="D257" s="67"/>
      <c r="E257" s="67"/>
      <c r="F257" s="67"/>
      <c r="G257" s="67"/>
      <c r="H257" s="67"/>
      <c r="I257" s="67"/>
      <c r="J257" s="101"/>
    </row>
    <row r="258" spans="2:10" ht="15.75">
      <c r="B258" s="67"/>
      <c r="C258" s="67"/>
      <c r="D258" s="67"/>
      <c r="E258" s="67"/>
      <c r="F258" s="67"/>
      <c r="G258" s="67"/>
      <c r="H258" s="67"/>
      <c r="I258" s="67"/>
      <c r="J258" s="101"/>
    </row>
    <row r="259" spans="2:10" ht="15.75">
      <c r="B259" s="67"/>
      <c r="C259" s="67"/>
      <c r="D259" s="67"/>
      <c r="E259" s="67"/>
      <c r="F259" s="67"/>
      <c r="G259" s="67"/>
      <c r="H259" s="67"/>
      <c r="I259" s="67"/>
      <c r="J259" s="101"/>
    </row>
    <row r="260" spans="2:10" ht="15.75">
      <c r="B260" s="67"/>
      <c r="C260" s="67"/>
      <c r="D260" s="67"/>
      <c r="E260" s="67"/>
      <c r="F260" s="67"/>
      <c r="G260" s="67"/>
      <c r="H260" s="67"/>
      <c r="I260" s="67"/>
      <c r="J260" s="101"/>
    </row>
    <row r="261" spans="2:10" ht="15.75">
      <c r="B261" s="67"/>
      <c r="C261" s="67"/>
      <c r="D261" s="67"/>
      <c r="E261" s="67"/>
      <c r="F261" s="67"/>
      <c r="G261" s="67"/>
      <c r="H261" s="67"/>
      <c r="I261" s="67"/>
      <c r="J261" s="101"/>
    </row>
    <row r="262" spans="2:10" ht="15.75">
      <c r="B262" s="67"/>
      <c r="C262" s="67"/>
      <c r="D262" s="67"/>
      <c r="E262" s="67"/>
      <c r="F262" s="67"/>
      <c r="G262" s="67"/>
      <c r="H262" s="67"/>
      <c r="I262" s="67"/>
      <c r="J262" s="101"/>
    </row>
    <row r="263" spans="2:10" ht="15.75">
      <c r="B263" s="67"/>
      <c r="C263" s="67"/>
      <c r="D263" s="67"/>
      <c r="E263" s="67"/>
      <c r="F263" s="67"/>
      <c r="G263" s="67"/>
      <c r="H263" s="67"/>
      <c r="I263" s="67"/>
      <c r="J263" s="101"/>
    </row>
    <row r="264" spans="2:10" ht="15.75">
      <c r="B264" s="67"/>
      <c r="C264" s="67"/>
      <c r="D264" s="67"/>
      <c r="E264" s="67"/>
      <c r="F264" s="67"/>
      <c r="G264" s="67"/>
      <c r="H264" s="67"/>
      <c r="I264" s="67"/>
      <c r="J264" s="101"/>
    </row>
    <row r="265" spans="2:10" ht="15.75">
      <c r="B265" s="67"/>
      <c r="C265" s="67"/>
      <c r="D265" s="67"/>
      <c r="E265" s="67"/>
      <c r="F265" s="67"/>
      <c r="G265" s="67"/>
      <c r="H265" s="67"/>
      <c r="I265" s="67"/>
      <c r="J265" s="101"/>
    </row>
    <row r="266" spans="2:10" ht="15.75">
      <c r="B266" s="67"/>
      <c r="C266" s="67"/>
      <c r="D266" s="67"/>
      <c r="E266" s="67"/>
      <c r="F266" s="67"/>
      <c r="G266" s="67"/>
      <c r="H266" s="67"/>
      <c r="I266" s="67"/>
      <c r="J266" s="101"/>
    </row>
    <row r="267" spans="2:10" ht="15.75">
      <c r="B267" s="67"/>
      <c r="C267" s="67"/>
      <c r="D267" s="67"/>
      <c r="E267" s="67"/>
      <c r="F267" s="67"/>
      <c r="G267" s="67"/>
      <c r="H267" s="67"/>
      <c r="I267" s="67"/>
      <c r="J267" s="101"/>
    </row>
    <row r="268" spans="2:10" ht="15.75">
      <c r="B268" s="67"/>
      <c r="C268" s="67"/>
      <c r="D268" s="67"/>
      <c r="E268" s="67"/>
      <c r="F268" s="67"/>
      <c r="G268" s="67"/>
      <c r="H268" s="67"/>
      <c r="I268" s="67"/>
      <c r="J268" s="101"/>
    </row>
    <row r="269" spans="2:10" ht="15.75">
      <c r="B269" s="67"/>
      <c r="C269" s="67"/>
      <c r="D269" s="67"/>
      <c r="E269" s="67"/>
      <c r="F269" s="67"/>
      <c r="G269" s="67"/>
      <c r="H269" s="67"/>
      <c r="I269" s="67"/>
      <c r="J269" s="101"/>
    </row>
    <row r="270" spans="2:10" ht="15.75">
      <c r="B270" s="67"/>
      <c r="C270" s="67"/>
      <c r="D270" s="67"/>
      <c r="E270" s="67"/>
      <c r="F270" s="67"/>
      <c r="G270" s="67"/>
      <c r="H270" s="67"/>
      <c r="I270" s="67"/>
      <c r="J270" s="101"/>
    </row>
    <row r="271" spans="2:10" ht="15.75">
      <c r="B271" s="67"/>
      <c r="C271" s="67"/>
      <c r="D271" s="67"/>
      <c r="E271" s="67"/>
      <c r="F271" s="67"/>
      <c r="G271" s="67"/>
      <c r="H271" s="67"/>
      <c r="I271" s="67"/>
      <c r="J271" s="101"/>
    </row>
    <row r="272" spans="2:10" ht="15.75">
      <c r="B272" s="67"/>
      <c r="C272" s="67"/>
      <c r="D272" s="67"/>
      <c r="E272" s="67"/>
      <c r="F272" s="67"/>
      <c r="G272" s="67"/>
      <c r="H272" s="67"/>
      <c r="I272" s="67"/>
      <c r="J272" s="101"/>
    </row>
    <row r="273" spans="2:10" ht="15.75">
      <c r="B273" s="67"/>
      <c r="C273" s="67"/>
      <c r="D273" s="67"/>
      <c r="E273" s="67"/>
      <c r="F273" s="67"/>
      <c r="G273" s="67"/>
      <c r="H273" s="67"/>
      <c r="I273" s="67"/>
      <c r="J273" s="101"/>
    </row>
    <row r="274" spans="2:10" ht="15.75">
      <c r="B274" s="67"/>
      <c r="C274" s="67"/>
      <c r="D274" s="67"/>
      <c r="E274" s="67"/>
      <c r="F274" s="67"/>
      <c r="G274" s="67"/>
      <c r="H274" s="67"/>
      <c r="I274" s="67"/>
      <c r="J274" s="101"/>
    </row>
    <row r="275" spans="2:10" ht="15.75">
      <c r="B275" s="67"/>
      <c r="C275" s="67"/>
      <c r="D275" s="67"/>
      <c r="E275" s="67"/>
      <c r="F275" s="67"/>
      <c r="G275" s="67"/>
      <c r="H275" s="67"/>
      <c r="I275" s="67"/>
      <c r="J275" s="101"/>
    </row>
    <row r="276" spans="2:10" ht="15.75">
      <c r="B276" s="67"/>
      <c r="C276" s="67"/>
      <c r="D276" s="67"/>
      <c r="E276" s="67"/>
      <c r="F276" s="67"/>
      <c r="G276" s="67"/>
      <c r="H276" s="67"/>
      <c r="I276" s="67"/>
      <c r="J276" s="101"/>
    </row>
    <row r="277" spans="2:10" ht="15.75">
      <c r="B277" s="67"/>
      <c r="C277" s="67"/>
      <c r="D277" s="67"/>
      <c r="E277" s="67"/>
      <c r="F277" s="67"/>
      <c r="G277" s="67"/>
      <c r="H277" s="67"/>
      <c r="I277" s="67"/>
      <c r="J277" s="101"/>
    </row>
    <row r="278" spans="2:10" ht="15.75">
      <c r="B278" s="67"/>
      <c r="C278" s="67"/>
      <c r="D278" s="67"/>
      <c r="E278" s="67"/>
      <c r="F278" s="67"/>
      <c r="G278" s="67"/>
      <c r="H278" s="67"/>
      <c r="I278" s="67"/>
      <c r="J278" s="101"/>
    </row>
    <row r="279" spans="2:10" ht="15.75">
      <c r="B279" s="67"/>
      <c r="C279" s="67"/>
      <c r="D279" s="67"/>
      <c r="E279" s="67"/>
      <c r="F279" s="67"/>
      <c r="G279" s="67"/>
      <c r="H279" s="67"/>
      <c r="I279" s="67"/>
      <c r="J279" s="101"/>
    </row>
    <row r="280" spans="2:10" ht="15.75">
      <c r="B280" s="67"/>
      <c r="C280" s="67"/>
      <c r="D280" s="67"/>
      <c r="E280" s="67"/>
      <c r="F280" s="67"/>
      <c r="G280" s="67"/>
      <c r="H280" s="67"/>
      <c r="I280" s="67"/>
      <c r="J280" s="101"/>
    </row>
    <row r="281" spans="2:10" ht="15.75">
      <c r="B281" s="67"/>
      <c r="C281" s="67"/>
      <c r="D281" s="67"/>
      <c r="E281" s="67"/>
      <c r="F281" s="67"/>
      <c r="G281" s="67"/>
      <c r="H281" s="67"/>
      <c r="I281" s="67"/>
      <c r="J281" s="101"/>
    </row>
    <row r="282" spans="2:10" ht="15.75">
      <c r="B282" s="67"/>
      <c r="C282" s="67"/>
      <c r="D282" s="67"/>
      <c r="E282" s="67"/>
      <c r="F282" s="67"/>
      <c r="G282" s="67"/>
      <c r="H282" s="67"/>
      <c r="I282" s="67"/>
      <c r="J282" s="101"/>
    </row>
    <row r="283" spans="2:10" ht="15.75">
      <c r="B283" s="67"/>
      <c r="C283" s="67"/>
      <c r="D283" s="67"/>
      <c r="E283" s="67"/>
      <c r="F283" s="67"/>
      <c r="G283" s="67"/>
      <c r="H283" s="67"/>
      <c r="I283" s="67"/>
      <c r="J283" s="101"/>
    </row>
    <row r="284" spans="2:10" ht="15.75">
      <c r="B284" s="67"/>
      <c r="C284" s="67"/>
      <c r="D284" s="67"/>
      <c r="E284" s="67"/>
      <c r="F284" s="67"/>
      <c r="G284" s="67"/>
      <c r="H284" s="67"/>
      <c r="I284" s="67"/>
      <c r="J284" s="101"/>
    </row>
    <row r="285" spans="2:10" ht="15.75">
      <c r="B285" s="67"/>
      <c r="C285" s="67"/>
      <c r="D285" s="67"/>
      <c r="E285" s="67"/>
      <c r="F285" s="67"/>
      <c r="G285" s="67"/>
      <c r="H285" s="67"/>
      <c r="I285" s="67"/>
      <c r="J285" s="101"/>
    </row>
    <row r="286" spans="2:10" ht="15.75">
      <c r="B286" s="67"/>
      <c r="C286" s="67"/>
      <c r="D286" s="67"/>
      <c r="E286" s="67"/>
      <c r="F286" s="67"/>
      <c r="G286" s="67"/>
      <c r="H286" s="67"/>
      <c r="I286" s="67"/>
      <c r="J286" s="101"/>
    </row>
    <row r="287" spans="2:10" ht="15.75">
      <c r="B287" s="67"/>
      <c r="C287" s="67"/>
      <c r="D287" s="67"/>
      <c r="E287" s="67"/>
      <c r="F287" s="67"/>
      <c r="G287" s="67"/>
      <c r="H287" s="67"/>
      <c r="I287" s="67"/>
      <c r="J287" s="101"/>
    </row>
    <row r="288" spans="2:10" ht="15.75">
      <c r="B288" s="67"/>
      <c r="C288" s="67"/>
      <c r="D288" s="67"/>
      <c r="E288" s="67"/>
      <c r="F288" s="67"/>
      <c r="G288" s="67"/>
      <c r="H288" s="67"/>
      <c r="I288" s="67"/>
      <c r="J288" s="101"/>
    </row>
    <row r="289" spans="2:10" ht="15.75">
      <c r="B289" s="67"/>
      <c r="C289" s="67"/>
      <c r="D289" s="67"/>
      <c r="E289" s="67"/>
      <c r="F289" s="67"/>
      <c r="G289" s="67"/>
      <c r="H289" s="67"/>
      <c r="I289" s="67"/>
      <c r="J289" s="101"/>
    </row>
    <row r="290" spans="2:10" ht="15.75">
      <c r="B290" s="67"/>
      <c r="C290" s="67"/>
      <c r="D290" s="67"/>
      <c r="E290" s="67"/>
      <c r="F290" s="67"/>
      <c r="G290" s="67"/>
      <c r="H290" s="67"/>
      <c r="I290" s="67"/>
      <c r="J290" s="101"/>
    </row>
    <row r="291" spans="2:10" ht="15.75">
      <c r="B291" s="67"/>
      <c r="C291" s="67"/>
      <c r="D291" s="67"/>
      <c r="E291" s="67"/>
      <c r="F291" s="67"/>
      <c r="G291" s="67"/>
      <c r="H291" s="67"/>
      <c r="I291" s="67"/>
      <c r="J291" s="101"/>
    </row>
    <row r="292" spans="2:10" ht="15.75">
      <c r="B292" s="67"/>
      <c r="C292" s="67"/>
      <c r="D292" s="67"/>
      <c r="E292" s="67"/>
      <c r="F292" s="67"/>
      <c r="G292" s="67"/>
      <c r="H292" s="67"/>
      <c r="I292" s="67"/>
      <c r="J292" s="101"/>
    </row>
    <row r="293" spans="2:10" ht="15.75">
      <c r="B293" s="67"/>
      <c r="C293" s="67"/>
      <c r="D293" s="67"/>
      <c r="E293" s="67"/>
      <c r="F293" s="67"/>
      <c r="G293" s="67"/>
      <c r="H293" s="67"/>
      <c r="I293" s="67"/>
      <c r="J293" s="101"/>
    </row>
    <row r="294" spans="2:10" ht="15.75">
      <c r="B294" s="67"/>
      <c r="C294" s="67"/>
      <c r="D294" s="67"/>
      <c r="E294" s="67"/>
      <c r="F294" s="67"/>
      <c r="G294" s="67"/>
      <c r="H294" s="67"/>
      <c r="I294" s="67"/>
      <c r="J294" s="101"/>
    </row>
    <row r="295" spans="2:10" ht="15.75">
      <c r="B295" s="67"/>
      <c r="C295" s="67"/>
      <c r="D295" s="67"/>
      <c r="E295" s="67"/>
      <c r="F295" s="67"/>
      <c r="G295" s="67"/>
      <c r="H295" s="67"/>
      <c r="I295" s="67"/>
      <c r="J295" s="101"/>
    </row>
    <row r="296" spans="2:10" ht="15.75">
      <c r="B296" s="67"/>
      <c r="C296" s="67"/>
      <c r="D296" s="67"/>
      <c r="E296" s="67"/>
      <c r="F296" s="67"/>
      <c r="G296" s="67"/>
      <c r="H296" s="67"/>
      <c r="I296" s="67"/>
      <c r="J296" s="101"/>
    </row>
    <row r="297" spans="2:10" ht="15.75">
      <c r="B297" s="67"/>
      <c r="C297" s="67"/>
      <c r="D297" s="67"/>
      <c r="E297" s="67"/>
      <c r="F297" s="67"/>
      <c r="G297" s="67"/>
      <c r="H297" s="67"/>
      <c r="I297" s="67"/>
      <c r="J297" s="101"/>
    </row>
    <row r="298" spans="2:10" ht="15.75">
      <c r="B298" s="67"/>
      <c r="C298" s="67"/>
      <c r="D298" s="67"/>
      <c r="E298" s="67"/>
      <c r="F298" s="67"/>
      <c r="G298" s="67"/>
      <c r="H298" s="67"/>
      <c r="I298" s="67"/>
      <c r="J298" s="101"/>
    </row>
    <row r="299" spans="2:10" ht="15.75">
      <c r="B299" s="67"/>
      <c r="C299" s="67"/>
      <c r="D299" s="67"/>
      <c r="E299" s="67"/>
      <c r="F299" s="67"/>
      <c r="G299" s="67"/>
      <c r="H299" s="67"/>
      <c r="I299" s="67"/>
      <c r="J299" s="101"/>
    </row>
    <row r="300" spans="2:10" ht="15.75">
      <c r="B300" s="67"/>
      <c r="C300" s="67"/>
      <c r="D300" s="67"/>
      <c r="E300" s="67"/>
      <c r="F300" s="67"/>
      <c r="G300" s="67"/>
      <c r="H300" s="67"/>
      <c r="I300" s="67"/>
      <c r="J300" s="101"/>
    </row>
    <row r="301" spans="2:10" ht="15.75">
      <c r="B301" s="67"/>
      <c r="C301" s="67"/>
      <c r="D301" s="67"/>
      <c r="E301" s="67"/>
      <c r="F301" s="67"/>
      <c r="G301" s="67"/>
      <c r="H301" s="67"/>
      <c r="I301" s="67"/>
      <c r="J301" s="101"/>
    </row>
    <row r="302" spans="2:10" ht="15.75">
      <c r="B302" s="67"/>
      <c r="C302" s="67"/>
      <c r="D302" s="67"/>
      <c r="E302" s="67"/>
      <c r="F302" s="67"/>
      <c r="G302" s="67"/>
      <c r="H302" s="67"/>
      <c r="I302" s="67"/>
      <c r="J302" s="101"/>
    </row>
    <row r="303" spans="2:10" ht="15.75">
      <c r="B303" s="67"/>
      <c r="C303" s="67"/>
      <c r="D303" s="67"/>
      <c r="E303" s="67"/>
      <c r="F303" s="67"/>
      <c r="G303" s="67"/>
      <c r="H303" s="67"/>
      <c r="I303" s="67"/>
      <c r="J303" s="101"/>
    </row>
    <row r="304" spans="2:10" ht="15.75">
      <c r="B304" s="67"/>
      <c r="C304" s="67"/>
      <c r="D304" s="67"/>
      <c r="E304" s="67"/>
      <c r="F304" s="67"/>
      <c r="G304" s="67"/>
      <c r="H304" s="67"/>
      <c r="I304" s="67"/>
      <c r="J304" s="101"/>
    </row>
    <row r="305" spans="2:10" ht="15.75">
      <c r="B305" s="67"/>
      <c r="C305" s="67"/>
      <c r="D305" s="67"/>
      <c r="E305" s="67"/>
      <c r="F305" s="67"/>
      <c r="G305" s="67"/>
      <c r="H305" s="67"/>
      <c r="I305" s="67"/>
      <c r="J305" s="101"/>
    </row>
    <row r="306" spans="2:10" ht="15.75">
      <c r="B306" s="67"/>
      <c r="C306" s="67"/>
      <c r="D306" s="67"/>
      <c r="E306" s="67"/>
      <c r="F306" s="67"/>
      <c r="G306" s="67"/>
      <c r="H306" s="67"/>
      <c r="I306" s="67"/>
      <c r="J306" s="101"/>
    </row>
    <row r="307" spans="2:10" ht="15.75">
      <c r="B307" s="67"/>
      <c r="C307" s="67"/>
      <c r="D307" s="67"/>
      <c r="E307" s="67"/>
      <c r="F307" s="67"/>
      <c r="G307" s="67"/>
      <c r="H307" s="67"/>
      <c r="I307" s="67"/>
      <c r="J307" s="101"/>
    </row>
    <row r="308" spans="2:10" ht="15.75">
      <c r="B308" s="67"/>
      <c r="C308" s="67"/>
      <c r="D308" s="67"/>
      <c r="E308" s="67"/>
      <c r="F308" s="67"/>
      <c r="G308" s="67"/>
      <c r="H308" s="67"/>
      <c r="I308" s="67"/>
      <c r="J308" s="101"/>
    </row>
    <row r="309" spans="2:10" ht="15.75">
      <c r="B309" s="67"/>
      <c r="C309" s="67"/>
      <c r="D309" s="67"/>
      <c r="E309" s="67"/>
      <c r="F309" s="67"/>
      <c r="G309" s="67"/>
      <c r="H309" s="67"/>
      <c r="I309" s="67"/>
      <c r="J309" s="101"/>
    </row>
    <row r="310" spans="2:10" ht="15.75">
      <c r="B310" s="67"/>
      <c r="C310" s="67"/>
      <c r="D310" s="67"/>
      <c r="E310" s="67"/>
      <c r="F310" s="67"/>
      <c r="G310" s="67"/>
      <c r="H310" s="67"/>
      <c r="I310" s="67"/>
      <c r="J310" s="101"/>
    </row>
    <row r="311" spans="2:10" ht="15.75">
      <c r="B311" s="67"/>
      <c r="C311" s="67"/>
      <c r="D311" s="67"/>
      <c r="E311" s="67"/>
      <c r="F311" s="67"/>
      <c r="G311" s="67"/>
      <c r="H311" s="67"/>
      <c r="I311" s="67"/>
      <c r="J311" s="101"/>
    </row>
    <row r="312" spans="2:10" ht="15.75">
      <c r="B312" s="67"/>
      <c r="C312" s="67"/>
      <c r="D312" s="67"/>
      <c r="E312" s="67"/>
      <c r="F312" s="67"/>
      <c r="G312" s="67"/>
      <c r="H312" s="67"/>
      <c r="I312" s="67"/>
      <c r="J312" s="101"/>
    </row>
    <row r="313" spans="2:10" ht="15.75">
      <c r="B313" s="67"/>
      <c r="C313" s="67"/>
      <c r="D313" s="67"/>
      <c r="E313" s="67"/>
      <c r="F313" s="67"/>
      <c r="G313" s="67"/>
      <c r="H313" s="67"/>
      <c r="I313" s="67"/>
      <c r="J313" s="101"/>
    </row>
    <row r="314" spans="2:10" ht="15.75">
      <c r="B314" s="67"/>
      <c r="C314" s="67"/>
      <c r="D314" s="67"/>
      <c r="E314" s="67"/>
      <c r="F314" s="67"/>
      <c r="G314" s="67"/>
      <c r="H314" s="67"/>
      <c r="I314" s="67"/>
      <c r="J314" s="101"/>
    </row>
    <row r="315" spans="2:10" ht="15.75">
      <c r="B315" s="67"/>
      <c r="C315" s="67"/>
      <c r="D315" s="67"/>
      <c r="E315" s="67"/>
      <c r="F315" s="67"/>
      <c r="G315" s="67"/>
      <c r="H315" s="67"/>
      <c r="I315" s="67"/>
      <c r="J315" s="101"/>
    </row>
    <row r="316" spans="2:10" ht="15.75">
      <c r="B316" s="67"/>
      <c r="C316" s="67"/>
      <c r="D316" s="67"/>
      <c r="E316" s="67"/>
      <c r="F316" s="67"/>
      <c r="G316" s="67"/>
      <c r="H316" s="67"/>
      <c r="I316" s="67"/>
      <c r="J316" s="101"/>
    </row>
    <row r="317" spans="2:10" ht="15.75">
      <c r="B317" s="67"/>
      <c r="C317" s="67"/>
      <c r="D317" s="67"/>
      <c r="E317" s="67"/>
      <c r="F317" s="67"/>
      <c r="G317" s="67"/>
      <c r="H317" s="67"/>
      <c r="I317" s="67"/>
      <c r="J317" s="101"/>
    </row>
    <row r="318" spans="2:10" ht="15.75">
      <c r="B318" s="67"/>
      <c r="C318" s="67"/>
      <c r="D318" s="67"/>
      <c r="E318" s="67"/>
      <c r="F318" s="67"/>
      <c r="G318" s="67"/>
      <c r="H318" s="67"/>
      <c r="I318" s="67"/>
      <c r="J318" s="101"/>
    </row>
    <row r="319" spans="2:10" ht="15.75">
      <c r="B319" s="67"/>
      <c r="C319" s="67"/>
      <c r="D319" s="67"/>
      <c r="E319" s="67"/>
      <c r="F319" s="67"/>
      <c r="G319" s="67"/>
      <c r="H319" s="67"/>
      <c r="I319" s="67"/>
      <c r="J319" s="101"/>
    </row>
    <row r="320" spans="2:10" ht="15.75">
      <c r="B320" s="67"/>
      <c r="C320" s="67"/>
      <c r="D320" s="67"/>
      <c r="E320" s="67"/>
      <c r="F320" s="67"/>
      <c r="G320" s="67"/>
      <c r="H320" s="67"/>
      <c r="I320" s="67"/>
      <c r="J320" s="101"/>
    </row>
    <row r="321" spans="2:10" ht="15.75">
      <c r="B321" s="67"/>
      <c r="C321" s="67"/>
      <c r="D321" s="67"/>
      <c r="E321" s="67"/>
      <c r="F321" s="67"/>
      <c r="G321" s="67"/>
      <c r="H321" s="67"/>
      <c r="I321" s="67"/>
      <c r="J321" s="101"/>
    </row>
    <row r="322" spans="2:10" ht="15.75">
      <c r="B322" s="67"/>
      <c r="C322" s="67"/>
      <c r="D322" s="67"/>
      <c r="E322" s="67"/>
      <c r="F322" s="67"/>
      <c r="G322" s="67"/>
      <c r="H322" s="67"/>
      <c r="I322" s="67"/>
      <c r="J322" s="101"/>
    </row>
    <row r="323" spans="2:10" ht="15.75">
      <c r="B323" s="67"/>
      <c r="C323" s="67"/>
      <c r="D323" s="67"/>
      <c r="E323" s="67"/>
      <c r="F323" s="67"/>
      <c r="G323" s="67"/>
      <c r="H323" s="67"/>
      <c r="I323" s="67"/>
      <c r="J323" s="101"/>
    </row>
    <row r="324" spans="2:10" ht="15.75">
      <c r="B324" s="67"/>
      <c r="C324" s="67"/>
      <c r="D324" s="67"/>
      <c r="E324" s="67"/>
      <c r="F324" s="67"/>
      <c r="G324" s="67"/>
      <c r="H324" s="67"/>
      <c r="I324" s="67"/>
      <c r="J324" s="101"/>
    </row>
    <row r="325" spans="2:10" ht="15.75">
      <c r="B325" s="67"/>
      <c r="C325" s="67"/>
      <c r="D325" s="67"/>
      <c r="E325" s="67"/>
      <c r="F325" s="67"/>
      <c r="G325" s="67"/>
      <c r="H325" s="67"/>
      <c r="I325" s="67"/>
      <c r="J325" s="101"/>
    </row>
    <row r="326" spans="2:10" ht="15.75">
      <c r="B326" s="67"/>
      <c r="C326" s="67"/>
      <c r="D326" s="67"/>
      <c r="E326" s="67"/>
      <c r="F326" s="67"/>
      <c r="G326" s="67"/>
      <c r="H326" s="67"/>
      <c r="I326" s="67"/>
      <c r="J326" s="101"/>
    </row>
    <row r="327" spans="2:10" ht="15.75">
      <c r="B327" s="67"/>
      <c r="C327" s="67"/>
      <c r="D327" s="67"/>
      <c r="E327" s="67"/>
      <c r="F327" s="67"/>
      <c r="G327" s="67"/>
      <c r="H327" s="67"/>
      <c r="I327" s="67"/>
      <c r="J327" s="101"/>
    </row>
    <row r="328" spans="2:10" ht="15.75">
      <c r="B328" s="67"/>
      <c r="C328" s="67"/>
      <c r="D328" s="67"/>
      <c r="E328" s="67"/>
      <c r="F328" s="67"/>
      <c r="G328" s="67"/>
      <c r="H328" s="67"/>
      <c r="I328" s="67"/>
      <c r="J328" s="101"/>
    </row>
    <row r="329" spans="2:10" ht="15.75">
      <c r="B329" s="67"/>
      <c r="C329" s="67"/>
      <c r="D329" s="67"/>
      <c r="E329" s="67"/>
      <c r="F329" s="67"/>
      <c r="G329" s="67"/>
      <c r="H329" s="67"/>
      <c r="I329" s="67"/>
      <c r="J329" s="101"/>
    </row>
    <row r="330" spans="2:10" ht="15.75">
      <c r="B330" s="67"/>
      <c r="C330" s="67"/>
      <c r="D330" s="67"/>
      <c r="E330" s="67"/>
      <c r="F330" s="67"/>
      <c r="G330" s="67"/>
      <c r="H330" s="67"/>
      <c r="I330" s="67"/>
      <c r="J330" s="101"/>
    </row>
    <row r="331" spans="2:10" ht="15.75">
      <c r="B331" s="67"/>
      <c r="C331" s="67"/>
      <c r="D331" s="67"/>
      <c r="E331" s="67"/>
      <c r="F331" s="67"/>
      <c r="G331" s="67"/>
      <c r="H331" s="67"/>
      <c r="I331" s="67"/>
      <c r="J331" s="101"/>
    </row>
    <row r="332" spans="2:10" ht="15.75">
      <c r="B332" s="67"/>
      <c r="C332" s="67"/>
      <c r="D332" s="67"/>
      <c r="E332" s="67"/>
      <c r="F332" s="67"/>
      <c r="G332" s="67"/>
      <c r="H332" s="67"/>
      <c r="I332" s="67"/>
      <c r="J332" s="101"/>
    </row>
    <row r="333" spans="2:10" ht="15.75">
      <c r="B333" s="67"/>
      <c r="C333" s="67"/>
      <c r="D333" s="67"/>
      <c r="E333" s="67"/>
      <c r="F333" s="67"/>
      <c r="G333" s="67"/>
      <c r="H333" s="67"/>
      <c r="I333" s="67"/>
      <c r="J333" s="101"/>
    </row>
    <row r="334" spans="2:10" ht="15.75">
      <c r="B334" s="67"/>
      <c r="C334" s="67"/>
      <c r="D334" s="67"/>
      <c r="E334" s="67"/>
      <c r="F334" s="67"/>
      <c r="G334" s="67"/>
      <c r="H334" s="67"/>
      <c r="I334" s="67"/>
      <c r="J334" s="101"/>
    </row>
    <row r="335" spans="2:10" ht="15.75">
      <c r="B335" s="67"/>
      <c r="C335" s="67"/>
      <c r="D335" s="67"/>
      <c r="E335" s="67"/>
      <c r="F335" s="67"/>
      <c r="G335" s="67"/>
      <c r="H335" s="67"/>
      <c r="I335" s="67"/>
      <c r="J335" s="101"/>
    </row>
    <row r="336" spans="2:10" ht="15.75">
      <c r="B336" s="67"/>
      <c r="C336" s="67"/>
      <c r="D336" s="67"/>
      <c r="E336" s="67"/>
      <c r="F336" s="67"/>
      <c r="G336" s="67"/>
      <c r="H336" s="67"/>
      <c r="I336" s="67"/>
      <c r="J336" s="101"/>
    </row>
    <row r="337" spans="2:10" ht="15.75">
      <c r="B337" s="67"/>
      <c r="C337" s="67"/>
      <c r="D337" s="67"/>
      <c r="E337" s="67"/>
      <c r="F337" s="67"/>
      <c r="G337" s="67"/>
      <c r="H337" s="67"/>
      <c r="I337" s="67"/>
      <c r="J337" s="101"/>
    </row>
    <row r="338" spans="2:10" ht="15.75">
      <c r="B338" s="67"/>
      <c r="C338" s="67"/>
      <c r="D338" s="67"/>
      <c r="E338" s="67"/>
      <c r="F338" s="67"/>
      <c r="G338" s="67"/>
      <c r="H338" s="67"/>
      <c r="I338" s="67"/>
      <c r="J338" s="101"/>
    </row>
    <row r="339" spans="2:10" ht="15.75">
      <c r="B339" s="67"/>
      <c r="C339" s="67"/>
      <c r="D339" s="67"/>
      <c r="E339" s="67"/>
      <c r="F339" s="67"/>
      <c r="G339" s="67"/>
      <c r="H339" s="67"/>
      <c r="I339" s="67"/>
      <c r="J339" s="101"/>
    </row>
    <row r="340" spans="2:10" ht="15.75">
      <c r="B340" s="67"/>
      <c r="C340" s="67"/>
      <c r="D340" s="67"/>
      <c r="E340" s="67"/>
      <c r="F340" s="67"/>
      <c r="G340" s="67"/>
      <c r="H340" s="67"/>
      <c r="I340" s="67"/>
      <c r="J340" s="101"/>
    </row>
    <row r="341" spans="2:10" ht="15.75">
      <c r="B341" s="67"/>
      <c r="C341" s="67"/>
      <c r="D341" s="67"/>
      <c r="E341" s="67"/>
      <c r="F341" s="67"/>
      <c r="G341" s="67"/>
      <c r="H341" s="67"/>
      <c r="I341" s="67"/>
      <c r="J341" s="101"/>
    </row>
    <row r="342" spans="2:10" ht="15.75">
      <c r="B342" s="67"/>
      <c r="C342" s="67"/>
      <c r="D342" s="67"/>
      <c r="E342" s="67"/>
      <c r="F342" s="67"/>
      <c r="G342" s="67"/>
      <c r="H342" s="67"/>
      <c r="I342" s="67"/>
      <c r="J342" s="101"/>
    </row>
    <row r="343" spans="2:10" ht="15.75">
      <c r="B343" s="67"/>
      <c r="C343" s="67"/>
      <c r="D343" s="67"/>
      <c r="E343" s="67"/>
      <c r="F343" s="67"/>
      <c r="G343" s="67"/>
      <c r="H343" s="67"/>
      <c r="I343" s="67"/>
      <c r="J343" s="101"/>
    </row>
    <row r="344" spans="2:10" ht="15.75">
      <c r="B344" s="67"/>
      <c r="C344" s="67"/>
      <c r="D344" s="67"/>
      <c r="E344" s="67"/>
      <c r="F344" s="67"/>
      <c r="G344" s="67"/>
      <c r="H344" s="67"/>
      <c r="I344" s="67"/>
      <c r="J344" s="101"/>
    </row>
    <row r="345" spans="2:10" ht="15.75">
      <c r="B345" s="67"/>
      <c r="C345" s="67"/>
      <c r="D345" s="67"/>
      <c r="E345" s="67"/>
      <c r="F345" s="67"/>
      <c r="G345" s="67"/>
      <c r="H345" s="67"/>
      <c r="I345" s="67"/>
      <c r="J345" s="101"/>
    </row>
    <row r="346" spans="2:10" ht="15.75">
      <c r="B346" s="67"/>
      <c r="C346" s="67"/>
      <c r="D346" s="67"/>
      <c r="E346" s="67"/>
      <c r="F346" s="67"/>
      <c r="G346" s="67"/>
      <c r="H346" s="67"/>
      <c r="I346" s="67"/>
      <c r="J346" s="101"/>
    </row>
    <row r="347" spans="2:10" ht="15.75">
      <c r="B347" s="67"/>
      <c r="C347" s="67"/>
      <c r="D347" s="67"/>
      <c r="E347" s="67"/>
      <c r="F347" s="67"/>
      <c r="G347" s="67"/>
      <c r="H347" s="67"/>
      <c r="I347" s="67"/>
      <c r="J347" s="101"/>
    </row>
    <row r="348" spans="2:10" ht="15.75">
      <c r="B348" s="67"/>
      <c r="C348" s="67"/>
      <c r="D348" s="67"/>
      <c r="E348" s="67"/>
      <c r="F348" s="67"/>
      <c r="G348" s="67"/>
      <c r="H348" s="67"/>
      <c r="I348" s="67"/>
      <c r="J348" s="101"/>
    </row>
    <row r="349" spans="2:10" ht="15.75">
      <c r="B349" s="67"/>
      <c r="C349" s="67"/>
      <c r="D349" s="67"/>
      <c r="E349" s="67"/>
      <c r="F349" s="67"/>
      <c r="G349" s="67"/>
      <c r="H349" s="67"/>
      <c r="I349" s="67"/>
      <c r="J349" s="101"/>
    </row>
    <row r="350" spans="2:10" ht="15.75">
      <c r="B350" s="67"/>
      <c r="C350" s="67"/>
      <c r="D350" s="67"/>
      <c r="E350" s="67"/>
      <c r="F350" s="67"/>
      <c r="G350" s="67"/>
      <c r="H350" s="67"/>
      <c r="I350" s="67"/>
      <c r="J350" s="101"/>
    </row>
    <row r="351" spans="2:10" ht="15.75">
      <c r="B351" s="67"/>
      <c r="C351" s="67"/>
      <c r="D351" s="67"/>
      <c r="E351" s="67"/>
      <c r="F351" s="67"/>
      <c r="G351" s="67"/>
      <c r="H351" s="67"/>
      <c r="I351" s="67"/>
      <c r="J351" s="101"/>
    </row>
    <row r="352" spans="2:10" ht="15.75">
      <c r="B352" s="67"/>
      <c r="C352" s="67"/>
      <c r="D352" s="67"/>
      <c r="E352" s="67"/>
      <c r="F352" s="67"/>
      <c r="G352" s="67"/>
      <c r="H352" s="67"/>
      <c r="I352" s="67"/>
      <c r="J352" s="101"/>
    </row>
    <row r="353" spans="2:10" ht="15.75">
      <c r="B353" s="67"/>
      <c r="C353" s="67"/>
      <c r="D353" s="67"/>
      <c r="E353" s="67"/>
      <c r="F353" s="67"/>
      <c r="G353" s="67"/>
      <c r="H353" s="67"/>
      <c r="I353" s="67"/>
      <c r="J353" s="101"/>
    </row>
    <row r="354" spans="2:10" ht="15.75">
      <c r="B354" s="67"/>
      <c r="C354" s="67"/>
      <c r="D354" s="67"/>
      <c r="E354" s="67"/>
      <c r="F354" s="67"/>
      <c r="G354" s="67"/>
      <c r="H354" s="67"/>
      <c r="I354" s="67"/>
      <c r="J354" s="101"/>
    </row>
  </sheetData>
  <sheetProtection/>
  <mergeCells count="21">
    <mergeCell ref="L9:L11"/>
    <mergeCell ref="D9:D11"/>
    <mergeCell ref="U9:U11"/>
    <mergeCell ref="F9:F11"/>
    <mergeCell ref="G9:G11"/>
    <mergeCell ref="T9:T11"/>
    <mergeCell ref="M9:P9"/>
    <mergeCell ref="N10:N11"/>
    <mergeCell ref="O10:O11"/>
    <mergeCell ref="P10:P11"/>
    <mergeCell ref="S9:S11"/>
    <mergeCell ref="H9:H11"/>
    <mergeCell ref="B9:B11"/>
    <mergeCell ref="Q9:Q11"/>
    <mergeCell ref="R9:R11"/>
    <mergeCell ref="I9:I11"/>
    <mergeCell ref="M10:M11"/>
    <mergeCell ref="K9:K11"/>
    <mergeCell ref="E9:E11"/>
    <mergeCell ref="J9:J11"/>
    <mergeCell ref="C9:C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74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5" width="9.140625" style="84" customWidth="1"/>
    <col min="6" max="6" width="10.140625" style="84" bestFit="1" customWidth="1"/>
    <col min="7" max="13" width="9.140625" style="84" customWidth="1"/>
    <col min="14" max="14" width="10.140625" style="96" bestFit="1" customWidth="1"/>
    <col min="15" max="16384" width="9.140625" style="84" customWidth="1"/>
  </cols>
  <sheetData>
    <row r="1" ht="12.75">
      <c r="N1" s="84"/>
    </row>
    <row r="2" spans="1:14" ht="12.75">
      <c r="A2" s="147" t="s">
        <v>371</v>
      </c>
      <c r="B2" s="148"/>
      <c r="C2" s="148"/>
      <c r="D2" s="148"/>
      <c r="E2" s="148"/>
      <c r="F2" s="95" t="s">
        <v>372</v>
      </c>
      <c r="N2" s="84"/>
    </row>
    <row r="3" spans="1:14" ht="12.75">
      <c r="A3" s="89">
        <f>IF(ฟอร์มปริมาณน้ำ!D15=5,VLOOKUP(ฟอร์มปริมาณน้ำ!E15,ตารางมุม1!$A$4:$AA$23,2,0),IF(ฟอร์มปริมาณน้ำ!D15=6,VLOOKUP(ฟอร์มปริมาณน้ำ!E15,ตารางมุม1!$A$4:$AA$23,3,0),IF(ฟอร์มปริมาณน้ำ!D15=7,VLOOKUP(ฟอร์มปริมาณน้ำ!E15,ตารางมุม1!$A$4:$AA$23,4,0),IF(ฟอร์มปริมาณน้ำ!D15=8,VLOOKUP(ฟอร์มปริมาณน้ำ!E15,ตารางมุม1!$A$4:$AA$23,5,0),IF(ฟอร์มปริมาณน้ำ!D15=9,VLOOKUP(ฟอร์มปริมาณน้ำ!E15,ตารางมุม1!$A$4:$AA$23,6,0),"")))))</f>
      </c>
      <c r="B3" s="90">
        <f>IF(ฟอร์มปริมาณน้ำ!D15=10,VLOOKUP(ฟอร์มปริมาณน้ำ!E15,ตารางมุม1!A$4:$AA$23,7,0),IF(ฟอร์มปริมาณน้ำ!D15=12,VLOOKUP(ฟอร์มปริมาณน้ำ!E15,ตารางมุม1!$A$4:$AA$23,8,0),IF(ฟอร์มปริมาณน้ำ!D15=14,VLOOKUP(ฟอร์มปริมาณน้ำ!E15,ตารางมุม1!$A$4:$AA$23,9,0),IF(ฟอร์มปริมาณน้ำ!D15=16,VLOOKUP(ฟอร์มปริมาณน้ำ!E15,ตารางมุม1!$A$4:$AA$23,10,0),IF(ฟอร์มปริมาณน้ำ!D15=18,VLOOKUP(ฟอร์มปริมาณน้ำ!E15,ตารางมุม1!$A$4:$AA$23,11,0),"")))))</f>
      </c>
      <c r="C3" s="90">
        <f>IF(ฟอร์มปริมาณน้ำ!D15=20,VLOOKUP(ฟอร์มปริมาณน้ำ!E15,ตารางมุม1!$A$4:$AA$23,12,0),IF(ฟอร์มปริมาณน้ำ!D15=22,VLOOKUP(ฟอร์มปริมาณน้ำ!E15,ตารางมุม1!$A$4:$AA$23,13,0),IF(ฟอร์มปริมาณน้ำ!D15=24,VLOOKUP(ฟอร์มปริมาณน้ำ!E15,ตารางมุม1!$A$4:$AA$23,14,0),IF(ฟอร์มปริมาณน้ำ!D15=26,VLOOKUP(ฟอร์มปริมาณน้ำ!E15,ตารางมุม1!$A$4:$AA$23,15,0),IF(ฟอร์มปริมาณน้ำ!D15=28,VLOOKUP(ฟอร์มปริมาณน้ำ!E15,ตารางมุม1!$A$4:$AA$23,16,0),"")))))</f>
      </c>
      <c r="D3" s="90">
        <f>IF(ฟอร์มปริมาณน้ำ!D15=30,VLOOKUP(ฟอร์มปริมาณน้ำ!E15,ตารางมุม1!$A$4:$AA$23,17,0),IF(ฟอร์มปริมาณน้ำ!D15=32,VLOOKUP(ฟอร์มปริมาณน้ำ!E15,ตารางมุม1!$A$4:$AA$23,18,0),IF(ฟอร์มปริมาณน้ำ!D15=34,VLOOKUP(ฟอร์มปริมาณน้ำ!E15,ตารางมุม1!$A$4:$AA$23,19,0),IF(ฟอร์มปริมาณน้ำ!D15=36,VLOOKUP(ฟอร์มปริมาณน้ำ!E15,ตารางมุม1!$A$4:$AA$23,20,0),IF(ฟอร์มปริมาณน้ำ!D15=38,VLOOKUP(ฟอร์มปริมาณน้ำ!E15,ตารางมุม1!$A$4:$AA$23,21,0),"")))))</f>
      </c>
      <c r="E3" s="90">
        <f>IF(ฟอร์มปริมาณน้ำ!D15=40,VLOOKUP(ฟอร์มปริมาณน้ำ!E15,ตารางมุม1!$A$4:$AA$23,22,0),IF(ฟอร์มปริมาณน้ำ!D15=42,VLOOKUP(ฟอร์มปริมาณน้ำ!E15,ตารางมุม1!$A$4:$AA$23,23,0),IF(ฟอร์มปริมาณน้ำ!D15=44,VLOOKUP(ฟอร์มปริมาณน้ำ!E15,ตารางมุม1!$A$4:$AA$23,24,0),IF(ฟอร์มปริมาณน้ำ!D15=46,VLOOKUP(ฟอร์มปริมาณน้ำ!E15,ตารางมุม1!$A$4:$AA$23,25,0),IF(ฟอร์มปริมาณน้ำ!D15=48,VLOOKUP(ฟอร์มปริมาณน้ำ!E15,ตารางมุม1!$A$4:$AA$23,26,0),IF(ฟอร์มปริมาณน้ำ!D15=50,VLOOKUP(ฟอร์มปริมาณน้ำ!E15,ตารางมุม1!$A$4:$AA$23,27,0),""))))))</f>
      </c>
      <c r="F3" s="91">
        <f>SUM(A3:E3)/100</f>
        <v>0</v>
      </c>
      <c r="G3" s="85"/>
      <c r="N3" s="84"/>
    </row>
    <row r="4" spans="1:14" ht="12.75">
      <c r="A4" s="89">
        <f>IF(ฟอร์มปริมาณน้ำ!D22=5,VLOOKUP(ฟอร์มปริมาณน้ำ!E22,ตารางมุม1!$A$4:$AA$23,2,0),IF(ฟอร์มปริมาณน้ำ!D22=6,VLOOKUP(ฟอร์มปริมาณน้ำ!E22,ตารางมุม1!$A$4:$AA$23,3,0),IF(ฟอร์มปริมาณน้ำ!D22=7,VLOOKUP(ฟอร์มปริมาณน้ำ!E22,ตารางมุม1!$A$4:$AA$23,4,0),IF(ฟอร์มปริมาณน้ำ!D22=8,VLOOKUP(ฟอร์มปริมาณน้ำ!E22,ตารางมุม1!$A$4:$AA$23,5,0),IF(ฟอร์มปริมาณน้ำ!D22=9,VLOOKUP(ฟอร์มปริมาณน้ำ!E22,ตารางมุม1!$A$4:$AA$23,6,0),"")))))</f>
      </c>
      <c r="B4" s="90">
        <f>IF(ฟอร์มปริมาณน้ำ!D22=10,VLOOKUP(ฟอร์มปริมาณน้ำ!E22,ตารางมุม1!A$4:$AA$23,7,0),IF(ฟอร์มปริมาณน้ำ!D22=12,VLOOKUP(ฟอร์มปริมาณน้ำ!E22,ตารางมุม1!$A$4:$AA$23,8,0),IF(ฟอร์มปริมาณน้ำ!D22=14,VLOOKUP(ฟอร์มปริมาณน้ำ!E22,ตารางมุม1!$A$4:$AA$23,9,0),IF(ฟอร์มปริมาณน้ำ!D22=16,VLOOKUP(ฟอร์มปริมาณน้ำ!E22,ตารางมุม1!$A$4:$AA$23,10,0),IF(ฟอร์มปริมาณน้ำ!D22=18,VLOOKUP(ฟอร์มปริมาณน้ำ!E22,ตารางมุม1!$A$4:$AA$23,11,0),"")))))</f>
      </c>
      <c r="C4" s="90">
        <f>IF(ฟอร์มปริมาณน้ำ!D22=20,VLOOKUP(ฟอร์มปริมาณน้ำ!E22,ตารางมุม1!$A$4:$AA$23,12,0),IF(ฟอร์มปริมาณน้ำ!D22=22,VLOOKUP(ฟอร์มปริมาณน้ำ!E22,ตารางมุม1!$A$4:$AA$23,13,0),IF(ฟอร์มปริมาณน้ำ!D22=24,VLOOKUP(ฟอร์มปริมาณน้ำ!E22,ตารางมุม1!$A$4:$AA$23,14,0),IF(ฟอร์มปริมาณน้ำ!D22=26,VLOOKUP(ฟอร์มปริมาณน้ำ!E22,ตารางมุม1!$A$4:$AA$23,15,0),IF(ฟอร์มปริมาณน้ำ!D22=28,VLOOKUP(ฟอร์มปริมาณน้ำ!E22,ตารางมุม1!$A$4:$AA$23,16,0),"")))))</f>
      </c>
      <c r="D4" s="90">
        <f>IF(ฟอร์มปริมาณน้ำ!D22=30,VLOOKUP(ฟอร์มปริมาณน้ำ!E22,ตารางมุม1!$A$4:$AA$23,17,0),IF(ฟอร์มปริมาณน้ำ!D22=32,VLOOKUP(ฟอร์มปริมาณน้ำ!E22,ตารางมุม1!$A$4:$AA$23,18,0),IF(ฟอร์มปริมาณน้ำ!D22=34,VLOOKUP(ฟอร์มปริมาณน้ำ!E22,ตารางมุม1!$A$4:$AA$23,19,0),IF(ฟอร์มปริมาณน้ำ!D22=36,VLOOKUP(ฟอร์มปริมาณน้ำ!E22,ตารางมุม1!$A$4:$AA$23,20,0),IF(ฟอร์มปริมาณน้ำ!D22=38,VLOOKUP(ฟอร์มปริมาณน้ำ!E22,ตารางมุม1!$A$4:$AA$23,21,0),"")))))</f>
      </c>
      <c r="E4" s="90">
        <f>IF(ฟอร์มปริมาณน้ำ!D22=40,VLOOKUP(ฟอร์มปริมาณน้ำ!E22,ตารางมุม1!$A$4:$AA$23,22,0),IF(ฟอร์มปริมาณน้ำ!D22=42,VLOOKUP(ฟอร์มปริมาณน้ำ!E22,ตารางมุม1!$A$4:$AA$23,23,0),IF(ฟอร์มปริมาณน้ำ!D22=44,VLOOKUP(ฟอร์มปริมาณน้ำ!E22,ตารางมุม1!$A$4:$AA$23,24,0),IF(ฟอร์มปริมาณน้ำ!D22=46,VLOOKUP(ฟอร์มปริมาณน้ำ!E22,ตารางมุม1!$A$4:$AA$23,25,0),IF(ฟอร์มปริมาณน้ำ!D22=48,VLOOKUP(ฟอร์มปริมาณน้ำ!E22,ตารางมุม1!$A$4:$AA$23,26,0),IF(ฟอร์มปริมาณน้ำ!D22=50,VLOOKUP(ฟอร์มปริมาณน้ำ!E22,ตารางมุม1!$A$4:$AA$23,27,0),""))))))</f>
      </c>
      <c r="F4" s="91">
        <f>SUM(A4:E4)/100</f>
        <v>0</v>
      </c>
      <c r="G4" s="85"/>
      <c r="N4" s="84"/>
    </row>
    <row r="5" spans="1:14" ht="12.75">
      <c r="A5" s="89">
        <f>IF(ฟอร์มปริมาณน้ำ!D29=5,VLOOKUP(ฟอร์มปริมาณน้ำ!E29,ตารางมุม1!$A$4:$AA$23,2,0),IF(ฟอร์มปริมาณน้ำ!D29=6,VLOOKUP(ฟอร์มปริมาณน้ำ!E29,ตารางมุม1!$A$4:$AA$23,3,0),IF(ฟอร์มปริมาณน้ำ!D29=7,VLOOKUP(ฟอร์มปริมาณน้ำ!E29,ตารางมุม1!$A$4:$AA$23,4,0),IF(ฟอร์มปริมาณน้ำ!D29=8,VLOOKUP(ฟอร์มปริมาณน้ำ!E29,ตารางมุม1!$A$4:$AA$23,5,0),IF(ฟอร์มปริมาณน้ำ!D29=9,VLOOKUP(ฟอร์มปริมาณน้ำ!E29,ตารางมุม1!$A$4:$AA$23,6,0),"")))))</f>
      </c>
      <c r="B5" s="90">
        <f>IF(ฟอร์มปริมาณน้ำ!D29=10,VLOOKUP(ฟอร์มปริมาณน้ำ!E29,ตารางมุม1!A$4:$AA$23,7,0),IF(ฟอร์มปริมาณน้ำ!D29=12,VLOOKUP(ฟอร์มปริมาณน้ำ!E29,ตารางมุม1!$A$4:$AA$23,8,0),IF(ฟอร์มปริมาณน้ำ!D29=14,VLOOKUP(ฟอร์มปริมาณน้ำ!E29,ตารางมุม1!$A$4:$AA$23,9,0),IF(ฟอร์มปริมาณน้ำ!D29=16,VLOOKUP(ฟอร์มปริมาณน้ำ!E29,ตารางมุม1!$A$4:$AA$23,10,0),IF(ฟอร์มปริมาณน้ำ!D29=18,VLOOKUP(ฟอร์มปริมาณน้ำ!E29,ตารางมุม1!$A$4:$AA$23,11,0),"")))))</f>
      </c>
      <c r="C5" s="90">
        <f>IF(ฟอร์มปริมาณน้ำ!D29=20,VLOOKUP(ฟอร์มปริมาณน้ำ!E29,ตารางมุม1!$A$4:$AA$23,12,0),IF(ฟอร์มปริมาณน้ำ!D29=22,VLOOKUP(ฟอร์มปริมาณน้ำ!E29,ตารางมุม1!$A$4:$AA$23,13,0),IF(ฟอร์มปริมาณน้ำ!D29=24,VLOOKUP(ฟอร์มปริมาณน้ำ!E29,ตารางมุม1!$A$4:$AA$23,14,0),IF(ฟอร์มปริมาณน้ำ!D29=26,VLOOKUP(ฟอร์มปริมาณน้ำ!E29,ตารางมุม1!$A$4:$AA$23,15,0),IF(ฟอร์มปริมาณน้ำ!D29=28,VLOOKUP(ฟอร์มปริมาณน้ำ!E29,ตารางมุม1!$A$4:$AA$23,16,0),"")))))</f>
      </c>
      <c r="D5" s="90">
        <f>IF(ฟอร์มปริมาณน้ำ!D29=30,VLOOKUP(ฟอร์มปริมาณน้ำ!E29,ตารางมุม1!$A$4:$AA$23,17,0),IF(ฟอร์มปริมาณน้ำ!D29=32,VLOOKUP(ฟอร์มปริมาณน้ำ!E29,ตารางมุม1!$A$4:$AA$23,18,0),IF(ฟอร์มปริมาณน้ำ!D29=34,VLOOKUP(ฟอร์มปริมาณน้ำ!E29,ตารางมุม1!$A$4:$AA$23,19,0),IF(ฟอร์มปริมาณน้ำ!D29=36,VLOOKUP(ฟอร์มปริมาณน้ำ!E29,ตารางมุม1!$A$4:$AA$23,20,0),IF(ฟอร์มปริมาณน้ำ!D29=38,VLOOKUP(ฟอร์มปริมาณน้ำ!E29,ตารางมุม1!$A$4:$AA$23,21,0),"")))))</f>
      </c>
      <c r="E5" s="90">
        <f>IF(ฟอร์มปริมาณน้ำ!D29=40,VLOOKUP(ฟอร์มปริมาณน้ำ!E29,ตารางมุม1!$A$4:$AA$23,22,0),IF(ฟอร์มปริมาณน้ำ!D29=42,VLOOKUP(ฟอร์มปริมาณน้ำ!E29,ตารางมุม1!$A$4:$AA$23,23,0),IF(ฟอร์มปริมาณน้ำ!D29=44,VLOOKUP(ฟอร์มปริมาณน้ำ!E29,ตารางมุม1!$A$4:$AA$23,24,0),IF(ฟอร์มปริมาณน้ำ!D29=46,VLOOKUP(ฟอร์มปริมาณน้ำ!E29,ตารางมุม1!$A$4:$AA$23,25,0),IF(ฟอร์มปริมาณน้ำ!D29=48,VLOOKUP(ฟอร์มปริมาณน้ำ!E29,ตารางมุม1!$A$4:$AA$23,26,0),IF(ฟอร์มปริมาณน้ำ!D29=50,VLOOKUP(ฟอร์มปริมาณน้ำ!E29,ตารางมุม1!$A$4:$AA$23,27,0),""))))))</f>
      </c>
      <c r="F5" s="91">
        <f aca="true" t="shared" si="0" ref="F5:F22">SUM(A5:E5)/100</f>
        <v>0</v>
      </c>
      <c r="G5" s="85"/>
      <c r="N5" s="84"/>
    </row>
    <row r="6" spans="1:14" ht="12.75">
      <c r="A6" s="89">
        <f>IF(ฟอร์มปริมาณน้ำ!D36=5,VLOOKUP(ฟอร์มปริมาณน้ำ!E36,ตารางมุม1!$A$4:$AA$23,2,0),IF(ฟอร์มปริมาณน้ำ!D36=6,VLOOKUP(ฟอร์มปริมาณน้ำ!E36,ตารางมุม1!$A$4:$AA$23,3,0),IF(ฟอร์มปริมาณน้ำ!D36=7,VLOOKUP(ฟอร์มปริมาณน้ำ!E36,ตารางมุม1!$A$4:$AA$23,4,0),IF(ฟอร์มปริมาณน้ำ!D36=8,VLOOKUP(ฟอร์มปริมาณน้ำ!E36,ตารางมุม1!$A$4:$AA$23,5,0),IF(ฟอร์มปริมาณน้ำ!D36=9,VLOOKUP(ฟอร์มปริมาณน้ำ!E36,ตารางมุม1!$A$4:$AA$23,6,0),"")))))</f>
      </c>
      <c r="B6" s="90">
        <f>IF(ฟอร์มปริมาณน้ำ!D36=10,VLOOKUP(ฟอร์มปริมาณน้ำ!E36,ตารางมุม1!A$4:$AA$23,7,0),IF(ฟอร์มปริมาณน้ำ!D36=12,VLOOKUP(ฟอร์มปริมาณน้ำ!E36,ตารางมุม1!$A$4:$AA$23,8,0),IF(ฟอร์มปริมาณน้ำ!D36=14,VLOOKUP(ฟอร์มปริมาณน้ำ!E36,ตารางมุม1!$A$4:$AA$23,9,0),IF(ฟอร์มปริมาณน้ำ!D36=16,VLOOKUP(ฟอร์มปริมาณน้ำ!E36,ตารางมุม1!$A$4:$AA$23,10,0),IF(ฟอร์มปริมาณน้ำ!D36=18,VLOOKUP(ฟอร์มปริมาณน้ำ!E36,ตารางมุม1!$A$4:$AA$23,11,0),"")))))</f>
      </c>
      <c r="C6" s="90">
        <f>IF(ฟอร์มปริมาณน้ำ!D36=20,VLOOKUP(ฟอร์มปริมาณน้ำ!E36,ตารางมุม1!$A$4:$AA$23,12,0),IF(ฟอร์มปริมาณน้ำ!D36=22,VLOOKUP(ฟอร์มปริมาณน้ำ!E36,ตารางมุม1!$A$4:$AA$23,13,0),IF(ฟอร์มปริมาณน้ำ!D36=24,VLOOKUP(ฟอร์มปริมาณน้ำ!E36,ตารางมุม1!$A$4:$AA$23,14,0),IF(ฟอร์มปริมาณน้ำ!D36=26,VLOOKUP(ฟอร์มปริมาณน้ำ!E36,ตารางมุม1!$A$4:$AA$23,15,0),IF(ฟอร์มปริมาณน้ำ!D36=28,VLOOKUP(ฟอร์มปริมาณน้ำ!E36,ตารางมุม1!$A$4:$AA$23,16,0),"")))))</f>
      </c>
      <c r="D6" s="90">
        <f>IF(ฟอร์มปริมาณน้ำ!D36=30,VLOOKUP(ฟอร์มปริมาณน้ำ!E36,ตารางมุม1!$A$4:$AA$23,17,0),IF(ฟอร์มปริมาณน้ำ!D36=32,VLOOKUP(ฟอร์มปริมาณน้ำ!E36,ตารางมุม1!$A$4:$AA$23,18,0),IF(ฟอร์มปริมาณน้ำ!D36=34,VLOOKUP(ฟอร์มปริมาณน้ำ!E36,ตารางมุม1!$A$4:$AA$23,19,0),IF(ฟอร์มปริมาณน้ำ!D36=36,VLOOKUP(ฟอร์มปริมาณน้ำ!E36,ตารางมุม1!$A$4:$AA$23,20,0),IF(ฟอร์มปริมาณน้ำ!D36=38,VLOOKUP(ฟอร์มปริมาณน้ำ!E36,ตารางมุม1!$A$4:$AA$23,21,0),"")))))</f>
      </c>
      <c r="E6" s="90">
        <f>IF(ฟอร์มปริมาณน้ำ!D36=40,VLOOKUP(ฟอร์มปริมาณน้ำ!E36,ตารางมุม1!$A$4:$AA$23,22,0),IF(ฟอร์มปริมาณน้ำ!D36=42,VLOOKUP(ฟอร์มปริมาณน้ำ!E36,ตารางมุม1!$A$4:$AA$23,23,0),IF(ฟอร์มปริมาณน้ำ!D36=44,VLOOKUP(ฟอร์มปริมาณน้ำ!E36,ตารางมุม1!$A$4:$AA$23,24,0),IF(ฟอร์มปริมาณน้ำ!D36=46,VLOOKUP(ฟอร์มปริมาณน้ำ!E36,ตารางมุม1!$A$4:$AA$23,25,0),IF(ฟอร์มปริมาณน้ำ!D36=48,VLOOKUP(ฟอร์มปริมาณน้ำ!E36,ตารางมุม1!$A$4:$AA$23,26,0),IF(ฟอร์มปริมาณน้ำ!D36=50,VLOOKUP(ฟอร์มปริมาณน้ำ!E36,ตารางมุม1!$A$4:$AA$23,27,0),""))))))</f>
      </c>
      <c r="F6" s="91">
        <f t="shared" si="0"/>
        <v>0</v>
      </c>
      <c r="G6" s="85"/>
      <c r="N6" s="84"/>
    </row>
    <row r="7" spans="1:14" ht="12.75">
      <c r="A7" s="89">
        <f>IF(ฟอร์มปริมาณน้ำ!D43=5,VLOOKUP(ฟอร์มปริมาณน้ำ!E43,ตารางมุม1!$A$4:$AA$23,2,0),IF(ฟอร์มปริมาณน้ำ!D43=6,VLOOKUP(ฟอร์มปริมาณน้ำ!E43,ตารางมุม1!$A$4:$AA$23,3,0),IF(ฟอร์มปริมาณน้ำ!D43=7,VLOOKUP(ฟอร์มปริมาณน้ำ!E43,ตารางมุม1!$A$4:$AA$23,4,0),IF(ฟอร์มปริมาณน้ำ!D43=8,VLOOKUP(ฟอร์มปริมาณน้ำ!E43,ตารางมุม1!$A$4:$AA$23,5,0),IF(ฟอร์มปริมาณน้ำ!D43=9,VLOOKUP(ฟอร์มปริมาณน้ำ!E43,ตารางมุม1!$A$4:$AA$23,6,0),"")))))</f>
      </c>
      <c r="B7" s="90">
        <f>IF(ฟอร์มปริมาณน้ำ!D43=10,VLOOKUP(ฟอร์มปริมาณน้ำ!E43,ตารางมุม1!A$4:$AA$23,7,0),IF(ฟอร์มปริมาณน้ำ!D43=12,VLOOKUP(ฟอร์มปริมาณน้ำ!E43,ตารางมุม1!$A$4:$AA$23,8,0),IF(ฟอร์มปริมาณน้ำ!D43=14,VLOOKUP(ฟอร์มปริมาณน้ำ!E43,ตารางมุม1!$A$4:$AA$23,9,0),IF(ฟอร์มปริมาณน้ำ!D43=16,VLOOKUP(ฟอร์มปริมาณน้ำ!E43,ตารางมุม1!$A$4:$AA$23,10,0),IF(ฟอร์มปริมาณน้ำ!D43=18,VLOOKUP(ฟอร์มปริมาณน้ำ!E43,ตารางมุม1!$A$4:$AA$23,11,0),"")))))</f>
      </c>
      <c r="C7" s="90">
        <f>IF(ฟอร์มปริมาณน้ำ!D43=20,VLOOKUP(ฟอร์มปริมาณน้ำ!E43,ตารางมุม1!$A$4:$AA$23,12,0),IF(ฟอร์มปริมาณน้ำ!D43=22,VLOOKUP(ฟอร์มปริมาณน้ำ!E43,ตารางมุม1!$A$4:$AA$23,13,0),IF(ฟอร์มปริมาณน้ำ!D43=24,VLOOKUP(ฟอร์มปริมาณน้ำ!E43,ตารางมุม1!$A$4:$AA$23,14,0),IF(ฟอร์มปริมาณน้ำ!D43=26,VLOOKUP(ฟอร์มปริมาณน้ำ!E43,ตารางมุม1!$A$4:$AA$23,15,0),IF(ฟอร์มปริมาณน้ำ!D43=28,VLOOKUP(ฟอร์มปริมาณน้ำ!E43,ตารางมุม1!$A$4:$AA$23,16,0),"")))))</f>
      </c>
      <c r="D7" s="90">
        <f>IF(ฟอร์มปริมาณน้ำ!D43=30,VLOOKUP(ฟอร์มปริมาณน้ำ!E43,ตารางมุม1!$A$4:$AA$23,17,0),IF(ฟอร์มปริมาณน้ำ!D43=32,VLOOKUP(ฟอร์มปริมาณน้ำ!E43,ตารางมุม1!$A$4:$AA$23,18,0),IF(ฟอร์มปริมาณน้ำ!D43=34,VLOOKUP(ฟอร์มปริมาณน้ำ!E43,ตารางมุม1!$A$4:$AA$23,19,0),IF(ฟอร์มปริมาณน้ำ!D43=36,VLOOKUP(ฟอร์มปริมาณน้ำ!E43,ตารางมุม1!$A$4:$AA$23,20,0),IF(ฟอร์มปริมาณน้ำ!D43=38,VLOOKUP(ฟอร์มปริมาณน้ำ!E43,ตารางมุม1!$A$4:$AA$23,21,0),"")))))</f>
      </c>
      <c r="E7" s="90">
        <f>IF(ฟอร์มปริมาณน้ำ!D43=40,VLOOKUP(ฟอร์มปริมาณน้ำ!E43,ตารางมุม1!$A$4:$AA$23,22,0),IF(ฟอร์มปริมาณน้ำ!D43=42,VLOOKUP(ฟอร์มปริมาณน้ำ!E43,ตารางมุม1!$A$4:$AA$23,23,0),IF(ฟอร์มปริมาณน้ำ!D43=44,VLOOKUP(ฟอร์มปริมาณน้ำ!E43,ตารางมุม1!$A$4:$AA$23,24,0),IF(ฟอร์มปริมาณน้ำ!D43=46,VLOOKUP(ฟอร์มปริมาณน้ำ!E43,ตารางมุม1!$A$4:$AA$23,25,0),IF(ฟอร์มปริมาณน้ำ!D43=48,VLOOKUP(ฟอร์มปริมาณน้ำ!E43,ตารางมุม1!$A$4:$AA$23,26,0),IF(ฟอร์มปริมาณน้ำ!D43=50,VLOOKUP(ฟอร์มปริมาณน้ำ!E43,ตารางมุม1!$A$4:$AA$23,27,0),""))))))</f>
      </c>
      <c r="F7" s="91">
        <f t="shared" si="0"/>
        <v>0</v>
      </c>
      <c r="G7" s="85"/>
      <c r="N7" s="84"/>
    </row>
    <row r="8" spans="1:14" ht="11.25" customHeight="1">
      <c r="A8" s="89">
        <f>IF(ฟอร์มปริมาณน้ำ!D50=5,VLOOKUP(ฟอร์มปริมาณน้ำ!E50,ตารางมุม1!$A$4:$AA$23,2,0),IF(ฟอร์มปริมาณน้ำ!D50=6,VLOOKUP(ฟอร์มปริมาณน้ำ!E50,ตารางมุม1!$A$4:$AA$23,3,0),IF(ฟอร์มปริมาณน้ำ!D50=7,VLOOKUP(ฟอร์มปริมาณน้ำ!E50,ตารางมุม1!$A$4:$AA$23,4,0),IF(ฟอร์มปริมาณน้ำ!D50=8,VLOOKUP(ฟอร์มปริมาณน้ำ!E50,ตารางมุม1!$A$4:$AA$23,5,0),IF(ฟอร์มปริมาณน้ำ!D50=9,VLOOKUP(ฟอร์มปริมาณน้ำ!E50,ตารางมุม1!$A$4:$AA$23,6,0),"")))))</f>
      </c>
      <c r="B8" s="90">
        <f>IF(ฟอร์มปริมาณน้ำ!D50=10,VLOOKUP(ฟอร์มปริมาณน้ำ!E50,ตารางมุม1!A$4:$AA$23,7,0),IF(ฟอร์มปริมาณน้ำ!D50=12,VLOOKUP(ฟอร์มปริมาณน้ำ!E50,ตารางมุม1!$A$4:$AA$23,8,0),IF(ฟอร์มปริมาณน้ำ!D50=14,VLOOKUP(ฟอร์มปริมาณน้ำ!E50,ตารางมุม1!$A$4:$AA$23,9,0),IF(ฟอร์มปริมาณน้ำ!D50=16,VLOOKUP(ฟอร์มปริมาณน้ำ!E50,ตารางมุม1!$A$4:$AA$23,10,0),IF(ฟอร์มปริมาณน้ำ!D50=18,VLOOKUP(ฟอร์มปริมาณน้ำ!E50,ตารางมุม1!$A$4:$AA$23,11,0),"")))))</f>
      </c>
      <c r="C8" s="90">
        <f>IF(ฟอร์มปริมาณน้ำ!D50=20,VLOOKUP(ฟอร์มปริมาณน้ำ!E50,ตารางมุม1!$A$4:$AA$23,12,0),IF(ฟอร์มปริมาณน้ำ!D50=22,VLOOKUP(ฟอร์มปริมาณน้ำ!E50,ตารางมุม1!$A$4:$AA$23,13,0),IF(ฟอร์มปริมาณน้ำ!D50=24,VLOOKUP(ฟอร์มปริมาณน้ำ!E50,ตารางมุม1!$A$4:$AA$23,14,0),IF(ฟอร์มปริมาณน้ำ!D50=26,VLOOKUP(ฟอร์มปริมาณน้ำ!E50,ตารางมุม1!$A$4:$AA$23,15,0),IF(ฟอร์มปริมาณน้ำ!D50=28,VLOOKUP(ฟอร์มปริมาณน้ำ!E50,ตารางมุม1!$A$4:$AA$23,16,0),"")))))</f>
      </c>
      <c r="D8" s="90">
        <f>IF(ฟอร์มปริมาณน้ำ!D50=30,VLOOKUP(ฟอร์มปริมาณน้ำ!E50,ตารางมุม1!$A$4:$AA$23,17,0),IF(ฟอร์มปริมาณน้ำ!D50=32,VLOOKUP(ฟอร์มปริมาณน้ำ!E50,ตารางมุม1!$A$4:$AA$23,18,0),IF(ฟอร์มปริมาณน้ำ!D50=34,VLOOKUP(ฟอร์มปริมาณน้ำ!E50,ตารางมุม1!$A$4:$AA$23,19,0),IF(ฟอร์มปริมาณน้ำ!D50=36,VLOOKUP(ฟอร์มปริมาณน้ำ!E50,ตารางมุม1!$A$4:$AA$23,20,0),IF(ฟอร์มปริมาณน้ำ!D50=38,VLOOKUP(ฟอร์มปริมาณน้ำ!E50,ตารางมุม1!$A$4:$AA$23,21,0),"")))))</f>
      </c>
      <c r="E8" s="90">
        <f>IF(ฟอร์มปริมาณน้ำ!D50=40,VLOOKUP(ฟอร์มปริมาณน้ำ!E50,ตารางมุม1!$A$4:$AA$23,22,0),IF(ฟอร์มปริมาณน้ำ!D50=42,VLOOKUP(ฟอร์มปริมาณน้ำ!E50,ตารางมุม1!$A$4:$AA$23,23,0),IF(ฟอร์มปริมาณน้ำ!D50=44,VLOOKUP(ฟอร์มปริมาณน้ำ!E50,ตารางมุม1!$A$4:$AA$23,24,0),IF(ฟอร์มปริมาณน้ำ!D50=46,VLOOKUP(ฟอร์มปริมาณน้ำ!E50,ตารางมุม1!$A$4:$AA$23,25,0),IF(ฟอร์มปริมาณน้ำ!D50=48,VLOOKUP(ฟอร์มปริมาณน้ำ!E50,ตารางมุม1!$A$4:$AA$23,26,0),IF(ฟอร์มปริมาณน้ำ!D50=50,VLOOKUP(ฟอร์มปริมาณน้ำ!E50,ตารางมุม1!$A$4:$AA$23,27,0),""))))))</f>
      </c>
      <c r="F8" s="91">
        <f t="shared" si="0"/>
        <v>0</v>
      </c>
      <c r="N8" s="84"/>
    </row>
    <row r="9" spans="1:14" ht="12.75">
      <c r="A9" s="89">
        <f>IF(ฟอร์มปริมาณน้ำ!D57=5,VLOOKUP(ฟอร์มปริมาณน้ำ!E57,ตารางมุม1!$A$4:$AA$23,2,0),IF(ฟอร์มปริมาณน้ำ!D57=6,VLOOKUP(ฟอร์มปริมาณน้ำ!E57,ตารางมุม1!$A$4:$AA$23,3,0),IF(ฟอร์มปริมาณน้ำ!D57=7,VLOOKUP(ฟอร์มปริมาณน้ำ!E57,ตารางมุม1!$A$4:$AA$23,4,0),IF(ฟอร์มปริมาณน้ำ!D57=8,VLOOKUP(ฟอร์มปริมาณน้ำ!E57,ตารางมุม1!$A$4:$AA$23,5,0),IF(ฟอร์มปริมาณน้ำ!D57=9,VLOOKUP(ฟอร์มปริมาณน้ำ!E57,ตารางมุม1!$A$4:$AA$23,6,0),"")))))</f>
      </c>
      <c r="B9" s="90">
        <f>IF(ฟอร์มปริมาณน้ำ!D57=10,VLOOKUP(ฟอร์มปริมาณน้ำ!E57,ตารางมุม1!A$4:$AA$23,7,0),IF(ฟอร์มปริมาณน้ำ!D57=12,VLOOKUP(ฟอร์มปริมาณน้ำ!E57,ตารางมุม1!$A$4:$AA$23,8,0),IF(ฟอร์มปริมาณน้ำ!D57=14,VLOOKUP(ฟอร์มปริมาณน้ำ!E57,ตารางมุม1!$A$4:$AA$23,9,0),IF(ฟอร์มปริมาณน้ำ!D57=16,VLOOKUP(ฟอร์มปริมาณน้ำ!E57,ตารางมุม1!$A$4:$AA$23,10,0),IF(ฟอร์มปริมาณน้ำ!D57=18,VLOOKUP(ฟอร์มปริมาณน้ำ!E57,ตารางมุม1!$A$4:$AA$23,11,0),"")))))</f>
      </c>
      <c r="C9" s="90">
        <f>IF(ฟอร์มปริมาณน้ำ!D57=20,VLOOKUP(ฟอร์มปริมาณน้ำ!E57,ตารางมุม1!$A$4:$AA$23,12,0),IF(ฟอร์มปริมาณน้ำ!D57=22,VLOOKUP(ฟอร์มปริมาณน้ำ!E57,ตารางมุม1!$A$4:$AA$23,13,0),IF(ฟอร์มปริมาณน้ำ!D57=24,VLOOKUP(ฟอร์มปริมาณน้ำ!E57,ตารางมุม1!$A$4:$AA$23,14,0),IF(ฟอร์มปริมาณน้ำ!D57=26,VLOOKUP(ฟอร์มปริมาณน้ำ!E57,ตารางมุม1!$A$4:$AA$23,15,0),IF(ฟอร์มปริมาณน้ำ!D57=28,VLOOKUP(ฟอร์มปริมาณน้ำ!E57,ตารางมุม1!$A$4:$AA$23,16,0),"")))))</f>
      </c>
      <c r="D9" s="90">
        <f>IF(ฟอร์มปริมาณน้ำ!D57=30,VLOOKUP(ฟอร์มปริมาณน้ำ!E57,ตารางมุม1!$A$4:$AA$23,17,0),IF(ฟอร์มปริมาณน้ำ!D57=32,VLOOKUP(ฟอร์มปริมาณน้ำ!E57,ตารางมุม1!$A$4:$AA$23,18,0),IF(ฟอร์มปริมาณน้ำ!D57=34,VLOOKUP(ฟอร์มปริมาณน้ำ!E57,ตารางมุม1!$A$4:$AA$23,19,0),IF(ฟอร์มปริมาณน้ำ!D57=36,VLOOKUP(ฟอร์มปริมาณน้ำ!E57,ตารางมุม1!$A$4:$AA$23,20,0),IF(ฟอร์มปริมาณน้ำ!D57=38,VLOOKUP(ฟอร์มปริมาณน้ำ!E57,ตารางมุม1!$A$4:$AA$23,21,0),"")))))</f>
      </c>
      <c r="E9" s="90">
        <f>IF(ฟอร์มปริมาณน้ำ!D57=40,VLOOKUP(ฟอร์มปริมาณน้ำ!E57,ตารางมุม1!$A$4:$AA$23,22,0),IF(ฟอร์มปริมาณน้ำ!D57=42,VLOOKUP(ฟอร์มปริมาณน้ำ!E57,ตารางมุม1!$A$4:$AA$23,23,0),IF(ฟอร์มปริมาณน้ำ!D57=44,VLOOKUP(ฟอร์มปริมาณน้ำ!E57,ตารางมุม1!$A$4:$AA$23,24,0),IF(ฟอร์มปริมาณน้ำ!D57=46,VLOOKUP(ฟอร์มปริมาณน้ำ!E57,ตารางมุม1!$A$4:$AA$23,25,0),IF(ฟอร์มปริมาณน้ำ!D57=48,VLOOKUP(ฟอร์มปริมาณน้ำ!E57,ตารางมุม1!$A$4:$AA$23,26,0),IF(ฟอร์มปริมาณน้ำ!D57=50,VLOOKUP(ฟอร์มปริมาณน้ำ!E57,ตารางมุม1!$A$4:$AA$23,27,0),""))))))</f>
      </c>
      <c r="F9" s="91">
        <f t="shared" si="0"/>
        <v>0</v>
      </c>
      <c r="N9" s="84"/>
    </row>
    <row r="10" spans="1:14" ht="12.75">
      <c r="A10" s="89">
        <f>IF(ฟอร์มปริมาณน้ำ!D64=5,VLOOKUP(ฟอร์มปริมาณน้ำ!E64,ตารางมุม1!$A$4:$AA$23,2,0),IF(ฟอร์มปริมาณน้ำ!D64=6,VLOOKUP(ฟอร์มปริมาณน้ำ!E64,ตารางมุม1!$A$4:$AA$23,3,0),IF(ฟอร์มปริมาณน้ำ!D64=7,VLOOKUP(ฟอร์มปริมาณน้ำ!E64,ตารางมุม1!$A$4:$AA$23,4,0),IF(ฟอร์มปริมาณน้ำ!D64=8,VLOOKUP(ฟอร์มปริมาณน้ำ!E64,ตารางมุม1!$A$4:$AA$23,5,0),IF(ฟอร์มปริมาณน้ำ!D64=9,VLOOKUP(ฟอร์มปริมาณน้ำ!E64,ตารางมุม1!$A$4:$AA$23,6,0),"")))))</f>
      </c>
      <c r="B10" s="90">
        <f>IF(ฟอร์มปริมาณน้ำ!D64=10,VLOOKUP(ฟอร์มปริมาณน้ำ!E64,ตารางมุม1!A$4:$AA$23,7,0),IF(ฟอร์มปริมาณน้ำ!D64=12,VLOOKUP(ฟอร์มปริมาณน้ำ!E64,ตารางมุม1!$A$4:$AA$23,8,0),IF(ฟอร์มปริมาณน้ำ!D64=14,VLOOKUP(ฟอร์มปริมาณน้ำ!E64,ตารางมุม1!$A$4:$AA$23,9,0),IF(ฟอร์มปริมาณน้ำ!D64=16,VLOOKUP(ฟอร์มปริมาณน้ำ!E64,ตารางมุม1!$A$4:$AA$23,10,0),IF(ฟอร์มปริมาณน้ำ!D64=18,VLOOKUP(ฟอร์มปริมาณน้ำ!E64,ตารางมุม1!$A$4:$AA$23,11,0),"")))))</f>
      </c>
      <c r="C10" s="90">
        <f>IF(ฟอร์มปริมาณน้ำ!D64=20,VLOOKUP(ฟอร์มปริมาณน้ำ!E64,ตารางมุม1!$A$4:$AA$23,12,0),IF(ฟอร์มปริมาณน้ำ!D64=22,VLOOKUP(ฟอร์มปริมาณน้ำ!E64,ตารางมุม1!$A$4:$AA$23,13,0),IF(ฟอร์มปริมาณน้ำ!D64=24,VLOOKUP(ฟอร์มปริมาณน้ำ!E64,ตารางมุม1!$A$4:$AA$23,14,0),IF(ฟอร์มปริมาณน้ำ!D64=26,VLOOKUP(ฟอร์มปริมาณน้ำ!E64,ตารางมุม1!$A$4:$AA$23,15,0),IF(ฟอร์มปริมาณน้ำ!D64=28,VLOOKUP(ฟอร์มปริมาณน้ำ!E64,ตารางมุม1!$A$4:$AA$23,16,0),"")))))</f>
      </c>
      <c r="D10" s="90">
        <f>IF(ฟอร์มปริมาณน้ำ!D64=30,VLOOKUP(ฟอร์มปริมาณน้ำ!E64,ตารางมุม1!$A$4:$AA$23,17,0),IF(ฟอร์มปริมาณน้ำ!D64=32,VLOOKUP(ฟอร์มปริมาณน้ำ!E64,ตารางมุม1!$A$4:$AA$23,18,0),IF(ฟอร์มปริมาณน้ำ!D64=34,VLOOKUP(ฟอร์มปริมาณน้ำ!E64,ตารางมุม1!$A$4:$AA$23,19,0),IF(ฟอร์มปริมาณน้ำ!D64=36,VLOOKUP(ฟอร์มปริมาณน้ำ!E64,ตารางมุม1!$A$4:$AA$23,20,0),IF(ฟอร์มปริมาณน้ำ!D64=38,VLOOKUP(ฟอร์มปริมาณน้ำ!E64,ตารางมุม1!$A$4:$AA$23,21,0),"")))))</f>
      </c>
      <c r="E10" s="90">
        <f>IF(ฟอร์มปริมาณน้ำ!D64=40,VLOOKUP(ฟอร์มปริมาณน้ำ!E64,ตารางมุม1!$A$4:$AA$23,22,0),IF(ฟอร์มปริมาณน้ำ!D64=42,VLOOKUP(ฟอร์มปริมาณน้ำ!E64,ตารางมุม1!$A$4:$AA$23,23,0),IF(ฟอร์มปริมาณน้ำ!D64=44,VLOOKUP(ฟอร์มปริมาณน้ำ!E64,ตารางมุม1!$A$4:$AA$23,24,0),IF(ฟอร์มปริมาณน้ำ!D64=46,VLOOKUP(ฟอร์มปริมาณน้ำ!E64,ตารางมุม1!$A$4:$AA$23,25,0),IF(ฟอร์มปริมาณน้ำ!D64=48,VLOOKUP(ฟอร์มปริมาณน้ำ!E64,ตารางมุม1!$A$4:$AA$23,26,0),IF(ฟอร์มปริมาณน้ำ!D64=50,VLOOKUP(ฟอร์มปริมาณน้ำ!E64,ตารางมุม1!$A$4:$AA$23,27,0),""))))))</f>
      </c>
      <c r="F10" s="91">
        <f t="shared" si="0"/>
        <v>0</v>
      </c>
      <c r="N10" s="84"/>
    </row>
    <row r="11" spans="1:14" ht="12.75">
      <c r="A11" s="89">
        <f>IF(ฟอร์มปริมาณน้ำ!D71=5,VLOOKUP(ฟอร์มปริมาณน้ำ!E71,ตารางมุม1!$A$4:$AA$23,2,0),IF(ฟอร์มปริมาณน้ำ!D71=6,VLOOKUP(ฟอร์มปริมาณน้ำ!E71,ตารางมุม1!$A$4:$AA$23,3,0),IF(ฟอร์มปริมาณน้ำ!D71=7,VLOOKUP(ฟอร์มปริมาณน้ำ!E71,ตารางมุม1!$A$4:$AA$23,4,0),IF(ฟอร์มปริมาณน้ำ!D71=8,VLOOKUP(ฟอร์มปริมาณน้ำ!E71,ตารางมุม1!$A$4:$AA$23,5,0),IF(ฟอร์มปริมาณน้ำ!D71=9,VLOOKUP(ฟอร์มปริมาณน้ำ!E71,ตารางมุม1!$A$4:$AA$23,6,0),"")))))</f>
      </c>
      <c r="B11" s="90">
        <f>IF(ฟอร์มปริมาณน้ำ!D71=10,VLOOKUP(ฟอร์มปริมาณน้ำ!E71,ตารางมุม1!A$4:$AA$23,7,0),IF(ฟอร์มปริมาณน้ำ!D71=12,VLOOKUP(ฟอร์มปริมาณน้ำ!E71,ตารางมุม1!$A$4:$AA$23,8,0),IF(ฟอร์มปริมาณน้ำ!D71=14,VLOOKUP(ฟอร์มปริมาณน้ำ!E71,ตารางมุม1!$A$4:$AA$23,9,0),IF(ฟอร์มปริมาณน้ำ!D71=16,VLOOKUP(ฟอร์มปริมาณน้ำ!E71,ตารางมุม1!$A$4:$AA$23,10,0),IF(ฟอร์มปริมาณน้ำ!D71=18,VLOOKUP(ฟอร์มปริมาณน้ำ!E71,ตารางมุม1!$A$4:$AA$23,11,0),"")))))</f>
      </c>
      <c r="C11" s="90">
        <f>IF(ฟอร์มปริมาณน้ำ!D71=20,VLOOKUP(ฟอร์มปริมาณน้ำ!E71,ตารางมุม1!$A$4:$AA$23,12,0),IF(ฟอร์มปริมาณน้ำ!D71=22,VLOOKUP(ฟอร์มปริมาณน้ำ!E71,ตารางมุม1!$A$4:$AA$23,13,0),IF(ฟอร์มปริมาณน้ำ!D71=24,VLOOKUP(ฟอร์มปริมาณน้ำ!E71,ตารางมุม1!$A$4:$AA$23,14,0),IF(ฟอร์มปริมาณน้ำ!D71=26,VLOOKUP(ฟอร์มปริมาณน้ำ!E71,ตารางมุม1!$A$4:$AA$23,15,0),IF(ฟอร์มปริมาณน้ำ!D71=28,VLOOKUP(ฟอร์มปริมาณน้ำ!E71,ตารางมุม1!$A$4:$AA$23,16,0),"")))))</f>
      </c>
      <c r="D11" s="90">
        <f>IF(ฟอร์มปริมาณน้ำ!D71=30,VLOOKUP(ฟอร์มปริมาณน้ำ!E71,ตารางมุม1!$A$4:$AA$23,17,0),IF(ฟอร์มปริมาณน้ำ!D71=32,VLOOKUP(ฟอร์มปริมาณน้ำ!E71,ตารางมุม1!$A$4:$AA$23,18,0),IF(ฟอร์มปริมาณน้ำ!D71=34,VLOOKUP(ฟอร์มปริมาณน้ำ!E71,ตารางมุม1!$A$4:$AA$23,19,0),IF(ฟอร์มปริมาณน้ำ!D71=36,VLOOKUP(ฟอร์มปริมาณน้ำ!E71,ตารางมุม1!$A$4:$AA$23,20,0),IF(ฟอร์มปริมาณน้ำ!D71=38,VLOOKUP(ฟอร์มปริมาณน้ำ!E71,ตารางมุม1!$A$4:$AA$23,21,0),"")))))</f>
      </c>
      <c r="E11" s="90">
        <f>IF(ฟอร์มปริมาณน้ำ!D71=40,VLOOKUP(ฟอร์มปริมาณน้ำ!E71,ตารางมุม1!$A$4:$AA$23,22,0),IF(ฟอร์มปริมาณน้ำ!D71=42,VLOOKUP(ฟอร์มปริมาณน้ำ!E71,ตารางมุม1!$A$4:$AA$23,23,0),IF(ฟอร์มปริมาณน้ำ!D71=44,VLOOKUP(ฟอร์มปริมาณน้ำ!E71,ตารางมุม1!$A$4:$AA$23,24,0),IF(ฟอร์มปริมาณน้ำ!D71=46,VLOOKUP(ฟอร์มปริมาณน้ำ!E71,ตารางมุม1!$A$4:$AA$23,25,0),IF(ฟอร์มปริมาณน้ำ!D71=48,VLOOKUP(ฟอร์มปริมาณน้ำ!E71,ตารางมุม1!$A$4:$AA$23,26,0),IF(ฟอร์มปริมาณน้ำ!D71=50,VLOOKUP(ฟอร์มปริมาณน้ำ!E71,ตารางมุม1!$A$4:$AA$23,27,0),""))))))</f>
      </c>
      <c r="F11" s="91">
        <f t="shared" si="0"/>
        <v>0</v>
      </c>
      <c r="N11" s="84"/>
    </row>
    <row r="12" spans="1:14" ht="12.75">
      <c r="A12" s="89">
        <f>IF(ฟอร์มปริมาณน้ำ!D78=5,VLOOKUP(ฟอร์มปริมาณน้ำ!E78,ตารางมุม1!$A$4:$AA$23,2,0),IF(ฟอร์มปริมาณน้ำ!D78=6,VLOOKUP(ฟอร์มปริมาณน้ำ!E78,ตารางมุม1!$A$4:$AA$23,3,0),IF(ฟอร์มปริมาณน้ำ!D78=7,VLOOKUP(ฟอร์มปริมาณน้ำ!E78,ตารางมุม1!$A$4:$AA$23,4,0),IF(ฟอร์มปริมาณน้ำ!D78=8,VLOOKUP(ฟอร์มปริมาณน้ำ!E78,ตารางมุม1!$A$4:$AA$23,5,0),IF(ฟอร์มปริมาณน้ำ!D78=9,VLOOKUP(ฟอร์มปริมาณน้ำ!E78,ตารางมุม1!$A$4:$AA$23,6,0),"")))))</f>
      </c>
      <c r="B12" s="90">
        <f>IF(ฟอร์มปริมาณน้ำ!D78=10,VLOOKUP(ฟอร์มปริมาณน้ำ!E78,ตารางมุม1!A$4:$AA$23,7,0),IF(ฟอร์มปริมาณน้ำ!D78=12,VLOOKUP(ฟอร์มปริมาณน้ำ!E78,ตารางมุม1!$A$4:$AA$23,8,0),IF(ฟอร์มปริมาณน้ำ!D78=14,VLOOKUP(ฟอร์มปริมาณน้ำ!E78,ตารางมุม1!$A$4:$AA$23,9,0),IF(ฟอร์มปริมาณน้ำ!D78=16,VLOOKUP(ฟอร์มปริมาณน้ำ!E78,ตารางมุม1!$A$4:$AA$23,10,0),IF(ฟอร์มปริมาณน้ำ!D78=18,VLOOKUP(ฟอร์มปริมาณน้ำ!E78,ตารางมุม1!$A$4:$AA$23,11,0),"")))))</f>
      </c>
      <c r="C12" s="90">
        <f>IF(ฟอร์มปริมาณน้ำ!D78=20,VLOOKUP(ฟอร์มปริมาณน้ำ!E78,ตารางมุม1!$A$4:$AA$23,12,0),IF(ฟอร์มปริมาณน้ำ!D78=22,VLOOKUP(ฟอร์มปริมาณน้ำ!E78,ตารางมุม1!$A$4:$AA$23,13,0),IF(ฟอร์มปริมาณน้ำ!D78=24,VLOOKUP(ฟอร์มปริมาณน้ำ!E78,ตารางมุม1!$A$4:$AA$23,14,0),IF(ฟอร์มปริมาณน้ำ!D78=26,VLOOKUP(ฟอร์มปริมาณน้ำ!E78,ตารางมุม1!$A$4:$AA$23,15,0),IF(ฟอร์มปริมาณน้ำ!D78=28,VLOOKUP(ฟอร์มปริมาณน้ำ!E78,ตารางมุม1!$A$4:$AA$23,16,0),"")))))</f>
      </c>
      <c r="D12" s="90">
        <f>IF(ฟอร์มปริมาณน้ำ!D78=30,VLOOKUP(ฟอร์มปริมาณน้ำ!E78,ตารางมุม1!$A$4:$AA$23,17,0),IF(ฟอร์มปริมาณน้ำ!D78=32,VLOOKUP(ฟอร์มปริมาณน้ำ!E78,ตารางมุม1!$A$4:$AA$23,18,0),IF(ฟอร์มปริมาณน้ำ!D78=34,VLOOKUP(ฟอร์มปริมาณน้ำ!E78,ตารางมุม1!$A$4:$AA$23,19,0),IF(ฟอร์มปริมาณน้ำ!D78=36,VLOOKUP(ฟอร์มปริมาณน้ำ!E78,ตารางมุม1!$A$4:$AA$23,20,0),IF(ฟอร์มปริมาณน้ำ!D78=38,VLOOKUP(ฟอร์มปริมาณน้ำ!E78,ตารางมุม1!$A$4:$AA$23,21,0),"")))))</f>
      </c>
      <c r="E12" s="90">
        <f>IF(ฟอร์มปริมาณน้ำ!D78=40,VLOOKUP(ฟอร์มปริมาณน้ำ!E78,ตารางมุม1!$A$4:$AA$23,22,0),IF(ฟอร์มปริมาณน้ำ!D78=42,VLOOKUP(ฟอร์มปริมาณน้ำ!E78,ตารางมุม1!$A$4:$AA$23,23,0),IF(ฟอร์มปริมาณน้ำ!D78=44,VLOOKUP(ฟอร์มปริมาณน้ำ!E78,ตารางมุม1!$A$4:$AA$23,24,0),IF(ฟอร์มปริมาณน้ำ!D78=46,VLOOKUP(ฟอร์มปริมาณน้ำ!E78,ตารางมุม1!$A$4:$AA$23,25,0),IF(ฟอร์มปริมาณน้ำ!D78=48,VLOOKUP(ฟอร์มปริมาณน้ำ!E78,ตารางมุม1!$A$4:$AA$23,26,0),IF(ฟอร์มปริมาณน้ำ!D78=50,VLOOKUP(ฟอร์มปริมาณน้ำ!E78,ตารางมุม1!$A$4:$AA$23,27,0),""))))))</f>
      </c>
      <c r="F12" s="91">
        <f t="shared" si="0"/>
        <v>0</v>
      </c>
      <c r="N12" s="84"/>
    </row>
    <row r="13" spans="1:14" ht="12.75">
      <c r="A13" s="89">
        <f>IF(ฟอร์มปริมาณน้ำ!D85=5,VLOOKUP(ฟอร์มปริมาณน้ำ!E85,ตารางมุม1!$A$4:$AA$23,2,0),IF(ฟอร์มปริมาณน้ำ!D85=6,VLOOKUP(ฟอร์มปริมาณน้ำ!E85,ตารางมุม1!$A$4:$AA$23,3,0),IF(ฟอร์มปริมาณน้ำ!D85=7,VLOOKUP(ฟอร์มปริมาณน้ำ!E85,ตารางมุม1!$A$4:$AA$23,4,0),IF(ฟอร์มปริมาณน้ำ!D85=8,VLOOKUP(ฟอร์มปริมาณน้ำ!E85,ตารางมุม1!$A$4:$AA$23,5,0),IF(ฟอร์มปริมาณน้ำ!D85=9,VLOOKUP(ฟอร์มปริมาณน้ำ!E85,ตารางมุม1!$A$4:$AA$23,6,0),"")))))</f>
      </c>
      <c r="B13" s="90">
        <f>IF(ฟอร์มปริมาณน้ำ!D85=10,VLOOKUP(ฟอร์มปริมาณน้ำ!E85,ตารางมุม1!A$4:$AA$23,7,0),IF(ฟอร์มปริมาณน้ำ!D85=12,VLOOKUP(ฟอร์มปริมาณน้ำ!E85,ตารางมุม1!$A$4:$AA$23,8,0),IF(ฟอร์มปริมาณน้ำ!D85=14,VLOOKUP(ฟอร์มปริมาณน้ำ!E85,ตารางมุม1!$A$4:$AA$23,9,0),IF(ฟอร์มปริมาณน้ำ!D85=16,VLOOKUP(ฟอร์มปริมาณน้ำ!E85,ตารางมุม1!$A$4:$AA$23,10,0),IF(ฟอร์มปริมาณน้ำ!D85=18,VLOOKUP(ฟอร์มปริมาณน้ำ!E85,ตารางมุม1!$A$4:$AA$23,11,0),"")))))</f>
      </c>
      <c r="C13" s="90">
        <f>IF(ฟอร์มปริมาณน้ำ!D85=20,VLOOKUP(ฟอร์มปริมาณน้ำ!E85,ตารางมุม1!$A$4:$AA$23,12,0),IF(ฟอร์มปริมาณน้ำ!D85=22,VLOOKUP(ฟอร์มปริมาณน้ำ!E85,ตารางมุม1!$A$4:$AA$23,13,0),IF(ฟอร์มปริมาณน้ำ!D85=24,VLOOKUP(ฟอร์มปริมาณน้ำ!E85,ตารางมุม1!$A$4:$AA$23,14,0),IF(ฟอร์มปริมาณน้ำ!D85=26,VLOOKUP(ฟอร์มปริมาณน้ำ!E85,ตารางมุม1!$A$4:$AA$23,15,0),IF(ฟอร์มปริมาณน้ำ!D85=28,VLOOKUP(ฟอร์มปริมาณน้ำ!E85,ตารางมุม1!$A$4:$AA$23,16,0),"")))))</f>
      </c>
      <c r="D13" s="90">
        <f>IF(ฟอร์มปริมาณน้ำ!D85=30,VLOOKUP(ฟอร์มปริมาณน้ำ!E85,ตารางมุม1!$A$4:$AA$23,17,0),IF(ฟอร์มปริมาณน้ำ!D85=32,VLOOKUP(ฟอร์มปริมาณน้ำ!E85,ตารางมุม1!$A$4:$AA$23,18,0),IF(ฟอร์มปริมาณน้ำ!D85=34,VLOOKUP(ฟอร์มปริมาณน้ำ!E85,ตารางมุม1!$A$4:$AA$23,19,0),IF(ฟอร์มปริมาณน้ำ!D85=36,VLOOKUP(ฟอร์มปริมาณน้ำ!E85,ตารางมุม1!$A$4:$AA$23,20,0),IF(ฟอร์มปริมาณน้ำ!D85=38,VLOOKUP(ฟอร์มปริมาณน้ำ!E85,ตารางมุม1!$A$4:$AA$23,21,0),"")))))</f>
      </c>
      <c r="E13" s="90">
        <f>IF(ฟอร์มปริมาณน้ำ!D85=40,VLOOKUP(ฟอร์มปริมาณน้ำ!E85,ตารางมุม1!$A$4:$AA$23,22,0),IF(ฟอร์มปริมาณน้ำ!D85=42,VLOOKUP(ฟอร์มปริมาณน้ำ!E85,ตารางมุม1!$A$4:$AA$23,23,0),IF(ฟอร์มปริมาณน้ำ!D85=44,VLOOKUP(ฟอร์มปริมาณน้ำ!E85,ตารางมุม1!$A$4:$AA$23,24,0),IF(ฟอร์มปริมาณน้ำ!D85=46,VLOOKUP(ฟอร์มปริมาณน้ำ!E85,ตารางมุม1!$A$4:$AA$23,25,0),IF(ฟอร์มปริมาณน้ำ!D85=48,VLOOKUP(ฟอร์มปริมาณน้ำ!E85,ตารางมุม1!$A$4:$AA$23,26,0),IF(ฟอร์มปริมาณน้ำ!D85=50,VLOOKUP(ฟอร์มปริมาณน้ำ!E85,ตารางมุม1!$A$4:$AA$23,27,0),""))))))</f>
      </c>
      <c r="F13" s="91">
        <f t="shared" si="0"/>
        <v>0</v>
      </c>
      <c r="N13" s="84"/>
    </row>
    <row r="14" spans="1:14" ht="12.75">
      <c r="A14" s="87">
        <f>IF(ฟอร์มปริมาณน้ำ!D92=5,VLOOKUP(ฟอร์มปริมาณน้ำ!E92,ตารางมุม1!$A$4:$AA$23,2,0),IF(ฟอร์มปริมาณน้ำ!D92=6,VLOOKUP(ฟอร์มปริมาณน้ำ!E92,ตารางมุม1!$A$4:$AA$23,3,0),IF(ฟอร์มปริมาณน้ำ!D92=7,VLOOKUP(ฟอร์มปริมาณน้ำ!E92,ตารางมุม1!$A$4:$AA$23,4,0),IF(ฟอร์มปริมาณน้ำ!D92=8,VLOOKUP(ฟอร์มปริมาณน้ำ!E92,ตารางมุม1!$A$4:$AA$23,5,0),IF(ฟอร์มปริมาณน้ำ!D92=9,VLOOKUP(ฟอร์มปริมาณน้ำ!E92,ตารางมุม1!$A$4:$AA$23,6,0),"")))))</f>
      </c>
      <c r="B14" s="88">
        <f>IF(ฟอร์มปริมาณน้ำ!D92=10,VLOOKUP(ฟอร์มปริมาณน้ำ!E92,ตารางมุม1!A$4:$AA$23,7,0),IF(ฟอร์มปริมาณน้ำ!D92=12,VLOOKUP(ฟอร์มปริมาณน้ำ!E92,ตารางมุม1!$A$4:$AA$23,8,0),IF(ฟอร์มปริมาณน้ำ!D92=14,VLOOKUP(ฟอร์มปริมาณน้ำ!E92,ตารางมุม1!$A$4:$AA$23,9,0),IF(ฟอร์มปริมาณน้ำ!D92=16,VLOOKUP(ฟอร์มปริมาณน้ำ!E92,ตารางมุม1!$A$4:$AA$23,10,0),IF(ฟอร์มปริมาณน้ำ!D92=18,VLOOKUP(ฟอร์มปริมาณน้ำ!E92,ตารางมุม1!$A$4:$AA$23,11,0),"")))))</f>
      </c>
      <c r="C14" s="88">
        <f>IF(ฟอร์มปริมาณน้ำ!D92=20,VLOOKUP(ฟอร์มปริมาณน้ำ!E92,ตารางมุม1!$A$4:$AA$23,12,0),IF(ฟอร์มปริมาณน้ำ!D92=22,VLOOKUP(ฟอร์มปริมาณน้ำ!E92,ตารางมุม1!$A$4:$AA$23,13,0),IF(ฟอร์มปริมาณน้ำ!D92=24,VLOOKUP(ฟอร์มปริมาณน้ำ!E92,ตารางมุม1!$A$4:$AA$23,14,0),IF(ฟอร์มปริมาณน้ำ!D92=26,VLOOKUP(ฟอร์มปริมาณน้ำ!E92,ตารางมุม1!$A$4:$AA$23,15,0),IF(ฟอร์มปริมาณน้ำ!D92=28,VLOOKUP(ฟอร์มปริมาณน้ำ!E92,ตารางมุม1!$A$4:$AA$23,16,0),"")))))</f>
      </c>
      <c r="D14" s="88">
        <f>IF(ฟอร์มปริมาณน้ำ!D92=30,VLOOKUP(ฟอร์มปริมาณน้ำ!E92,ตารางมุม1!$A$4:$AA$23,17,0),IF(ฟอร์มปริมาณน้ำ!D92=32,VLOOKUP(ฟอร์มปริมาณน้ำ!E92,ตารางมุม1!$A$4:$AA$23,18,0),IF(ฟอร์มปริมาณน้ำ!D92=34,VLOOKUP(ฟอร์มปริมาณน้ำ!E92,ตารางมุม1!$A$4:$AA$23,19,0),IF(ฟอร์มปริมาณน้ำ!D92=36,VLOOKUP(ฟอร์มปริมาณน้ำ!E92,ตารางมุม1!$A$4:$AA$23,20,0),IF(ฟอร์มปริมาณน้ำ!D92=38,VLOOKUP(ฟอร์มปริมาณน้ำ!E92,ตารางมุม1!$A$4:$AA$23,21,0),"")))))</f>
      </c>
      <c r="E14" s="88">
        <f>IF(ฟอร์มปริมาณน้ำ!D92=40,VLOOKUP(ฟอร์มปริมาณน้ำ!E92,ตารางมุม1!$A$4:$AA$23,22,0),IF(ฟอร์มปริมาณน้ำ!D92=42,VLOOKUP(ฟอร์มปริมาณน้ำ!E92,ตารางมุม1!$A$4:$AA$23,23,0),IF(ฟอร์มปริมาณน้ำ!D92=44,VLOOKUP(ฟอร์มปริมาณน้ำ!E92,ตารางมุม1!$A$4:$AA$23,24,0),IF(ฟอร์มปริมาณน้ำ!D92=46,VLOOKUP(ฟอร์มปริมาณน้ำ!E92,ตารางมุม1!$A$4:$AA$23,25,0),IF(ฟอร์มปริมาณน้ำ!D92=48,VLOOKUP(ฟอร์มปริมาณน้ำ!E92,ตารางมุม1!$A$4:$AA$23,26,0),IF(ฟอร์มปริมาณน้ำ!D92=50,VLOOKUP(ฟอร์มปริมาณน้ำ!E92,ตารางมุม1!$A$4:$AA$23,27,0),""))))))</f>
      </c>
      <c r="F14" s="86">
        <f t="shared" si="0"/>
        <v>0</v>
      </c>
      <c r="N14" s="84"/>
    </row>
    <row r="15" spans="1:14" ht="12.75">
      <c r="A15" s="92">
        <f>IF(ฟอร์มปริมาณน้ำ!D99=5,VLOOKUP(ฟอร์มปริมาณน้ำ!E99,ตารางมุม1!$A$4:$AA$23,2,0),IF(ฟอร์มปริมาณน้ำ!D99=6,VLOOKUP(ฟอร์มปริมาณน้ำ!E99,ตารางมุม1!$A$4:$AA$23,3,0),IF(ฟอร์มปริมาณน้ำ!D99=7,VLOOKUP(ฟอร์มปริมาณน้ำ!E99,ตารางมุม1!$A$4:$AA$23,4,0),IF(ฟอร์มปริมาณน้ำ!D99=8,VLOOKUP(ฟอร์มปริมาณน้ำ!E99,ตารางมุม1!$A$4:$AA$23,5,0),IF(ฟอร์มปริมาณน้ำ!D99=9,VLOOKUP(ฟอร์มปริมาณน้ำ!E99,ตารางมุม1!$A$4:$AA$23,6,0),"")))))</f>
      </c>
      <c r="B15" s="93">
        <f>IF(ฟอร์มปริมาณน้ำ!D99=10,VLOOKUP(ฟอร์มปริมาณน้ำ!E99,ตารางมุม1!A$4:$AA$23,7,0),IF(ฟอร์มปริมาณน้ำ!D99=12,VLOOKUP(ฟอร์มปริมาณน้ำ!E99,ตารางมุม1!$A$4:$AA$23,8,0),IF(ฟอร์มปริมาณน้ำ!D99=14,VLOOKUP(ฟอร์มปริมาณน้ำ!E99,ตารางมุม1!$A$4:$AA$23,9,0),IF(ฟอร์มปริมาณน้ำ!D99=16,VLOOKUP(ฟอร์มปริมาณน้ำ!E99,ตารางมุม1!$A$4:$AA$23,10,0),IF(ฟอร์มปริมาณน้ำ!D99=18,VLOOKUP(ฟอร์มปริมาณน้ำ!E99,ตารางมุม1!$A$4:$AA$23,11,0),"")))))</f>
      </c>
      <c r="C15" s="93">
        <f>IF(ฟอร์มปริมาณน้ำ!D99=20,VLOOKUP(ฟอร์มปริมาณน้ำ!E99,ตารางมุม1!$A$4:$AA$23,12,0),IF(ฟอร์มปริมาณน้ำ!D99=22,VLOOKUP(ฟอร์มปริมาณน้ำ!E99,ตารางมุม1!$A$4:$AA$23,13,0),IF(ฟอร์มปริมาณน้ำ!D99=24,VLOOKUP(ฟอร์มปริมาณน้ำ!E99,ตารางมุม1!$A$4:$AA$23,14,0),IF(ฟอร์มปริมาณน้ำ!D99=26,VLOOKUP(ฟอร์มปริมาณน้ำ!E99,ตารางมุม1!$A$4:$AA$23,15,0),IF(ฟอร์มปริมาณน้ำ!D99=28,VLOOKUP(ฟอร์มปริมาณน้ำ!E99,ตารางมุม1!$A$4:$AA$23,16,0),"")))))</f>
      </c>
      <c r="D15" s="93">
        <f>IF(ฟอร์มปริมาณน้ำ!D99=30,VLOOKUP(ฟอร์มปริมาณน้ำ!E99,ตารางมุม1!$A$4:$AA$23,17,0),IF(ฟอร์มปริมาณน้ำ!D99=32,VLOOKUP(ฟอร์มปริมาณน้ำ!E99,ตารางมุม1!$A$4:$AA$23,18,0),IF(ฟอร์มปริมาณน้ำ!D99=34,VLOOKUP(ฟอร์มปริมาณน้ำ!E99,ตารางมุม1!$A$4:$AA$23,19,0),IF(ฟอร์มปริมาณน้ำ!D99=36,VLOOKUP(ฟอร์มปริมาณน้ำ!E99,ตารางมุม1!$A$4:$AA$23,20,0),IF(ฟอร์มปริมาณน้ำ!D99=38,VLOOKUP(ฟอร์มปริมาณน้ำ!E99,ตารางมุม1!$A$4:$AA$23,21,0),"")))))</f>
      </c>
      <c r="E15" s="93">
        <f>IF(ฟอร์มปริมาณน้ำ!D99=40,VLOOKUP(ฟอร์มปริมาณน้ำ!E99,ตารางมุม1!$A$4:$AA$23,22,0),IF(ฟอร์มปริมาณน้ำ!D99=42,VLOOKUP(ฟอร์มปริมาณน้ำ!E99,ตารางมุม1!$A$4:$AA$23,23,0),IF(ฟอร์มปริมาณน้ำ!D99=44,VLOOKUP(ฟอร์มปริมาณน้ำ!E99,ตารางมุม1!$A$4:$AA$23,24,0),IF(ฟอร์มปริมาณน้ำ!D99=46,VLOOKUP(ฟอร์มปริมาณน้ำ!E99,ตารางมุม1!$A$4:$AA$23,25,0),IF(ฟอร์มปริมาณน้ำ!D99=48,VLOOKUP(ฟอร์มปริมาณน้ำ!E99,ตารางมุม1!$A$4:$AA$23,26,0),IF(ฟอร์มปริมาณน้ำ!D99=50,VLOOKUP(ฟอร์มปริมาณน้ำ!E99,ตารางมุม1!$A$4:$AA$23,27,0),""))))))</f>
      </c>
      <c r="F15" s="94">
        <f t="shared" si="0"/>
        <v>0</v>
      </c>
      <c r="N15" s="84"/>
    </row>
    <row r="16" spans="1:14" ht="12.75">
      <c r="A16" s="92">
        <f>IF(ฟอร์มปริมาณน้ำ!D106=5,VLOOKUP(ฟอร์มปริมาณน้ำ!E106,ตารางมุม1!$A$4:$AA$23,2,0),IF(ฟอร์มปริมาณน้ำ!D106=6,VLOOKUP(ฟอร์มปริมาณน้ำ!E106,ตารางมุม1!$A$4:$AA$23,3,0),IF(ฟอร์มปริมาณน้ำ!D106=7,VLOOKUP(ฟอร์มปริมาณน้ำ!E106,ตารางมุม1!$A$4:$AA$23,4,0),IF(ฟอร์มปริมาณน้ำ!D106=8,VLOOKUP(ฟอร์มปริมาณน้ำ!E106,ตารางมุม1!$A$4:$AA$23,5,0),IF(ฟอร์มปริมาณน้ำ!D106=9,VLOOKUP(ฟอร์มปริมาณน้ำ!E106,ตารางมุม1!$A$4:$AA$23,6,0),"")))))</f>
      </c>
      <c r="B16" s="93">
        <f>IF(ฟอร์มปริมาณน้ำ!D106=10,VLOOKUP(ฟอร์มปริมาณน้ำ!E106,ตารางมุม1!A$4:$AA$23,7,0),IF(ฟอร์มปริมาณน้ำ!D106=12,VLOOKUP(ฟอร์มปริมาณน้ำ!E106,ตารางมุม1!$A$4:$AA$23,8,0),IF(ฟอร์มปริมาณน้ำ!D106=14,VLOOKUP(ฟอร์มปริมาณน้ำ!E106,ตารางมุม1!$A$4:$AA$23,9,0),IF(ฟอร์มปริมาณน้ำ!D106=16,VLOOKUP(ฟอร์มปริมาณน้ำ!E106,ตารางมุม1!$A$4:$AA$23,10,0),IF(ฟอร์มปริมาณน้ำ!D106=18,VLOOKUP(ฟอร์มปริมาณน้ำ!E106,ตารางมุม1!$A$4:$AA$23,11,0),"")))))</f>
      </c>
      <c r="C16" s="93">
        <f>IF(ฟอร์มปริมาณน้ำ!D106=20,VLOOKUP(ฟอร์มปริมาณน้ำ!E106,ตารางมุม1!$A$4:$AA$23,12,0),IF(ฟอร์มปริมาณน้ำ!D106=22,VLOOKUP(ฟอร์มปริมาณน้ำ!E106,ตารางมุม1!$A$4:$AA$23,13,0),IF(ฟอร์มปริมาณน้ำ!D106=24,VLOOKUP(ฟอร์มปริมาณน้ำ!E106,ตารางมุม1!$A$4:$AA$23,14,0),IF(ฟอร์มปริมาณน้ำ!D106=26,VLOOKUP(ฟอร์มปริมาณน้ำ!E106,ตารางมุม1!$A$4:$AA$23,15,0),IF(ฟอร์มปริมาณน้ำ!D106=28,VLOOKUP(ฟอร์มปริมาณน้ำ!E106,ตารางมุม1!$A$4:$AA$23,16,0),"")))))</f>
      </c>
      <c r="D16" s="93">
        <f>IF(ฟอร์มปริมาณน้ำ!D106=30,VLOOKUP(ฟอร์มปริมาณน้ำ!E106,ตารางมุม1!$A$4:$AA$23,17,0),IF(ฟอร์มปริมาณน้ำ!D106=32,VLOOKUP(ฟอร์มปริมาณน้ำ!E106,ตารางมุม1!$A$4:$AA$23,18,0),IF(ฟอร์มปริมาณน้ำ!D106=34,VLOOKUP(ฟอร์มปริมาณน้ำ!E106,ตารางมุม1!$A$4:$AA$23,19,0),IF(ฟอร์มปริมาณน้ำ!D106=36,VLOOKUP(ฟอร์มปริมาณน้ำ!E106,ตารางมุม1!$A$4:$AA$23,20,0),IF(ฟอร์มปริมาณน้ำ!D106=38,VLOOKUP(ฟอร์มปริมาณน้ำ!E106,ตารางมุม1!$A$4:$AA$23,21,0),"")))))</f>
      </c>
      <c r="E16" s="93">
        <f>IF(ฟอร์มปริมาณน้ำ!D106=40,VLOOKUP(ฟอร์มปริมาณน้ำ!E106,ตารางมุม1!$A$4:$AA$23,22,0),IF(ฟอร์มปริมาณน้ำ!D106=42,VLOOKUP(ฟอร์มปริมาณน้ำ!E106,ตารางมุม1!$A$4:$AA$23,23,0),IF(ฟอร์มปริมาณน้ำ!D106=44,VLOOKUP(ฟอร์มปริมาณน้ำ!E106,ตารางมุม1!$A$4:$AA$23,24,0),IF(ฟอร์มปริมาณน้ำ!D106=46,VLOOKUP(ฟอร์มปริมาณน้ำ!E106,ตารางมุม1!$A$4:$AA$23,25,0),IF(ฟอร์มปริมาณน้ำ!D106=48,VLOOKUP(ฟอร์มปริมาณน้ำ!E106,ตารางมุม1!$A$4:$AA$23,26,0),IF(ฟอร์มปริมาณน้ำ!D106=50,VLOOKUP(ฟอร์มปริมาณน้ำ!E106,ตารางมุม1!$A$4:$AA$23,27,0),""))))))</f>
      </c>
      <c r="F16" s="94">
        <f t="shared" si="0"/>
        <v>0</v>
      </c>
      <c r="N16" s="84"/>
    </row>
    <row r="17" spans="1:14" ht="12.75">
      <c r="A17" s="92">
        <f>IF(ฟอร์มปริมาณน้ำ!D113=5,VLOOKUP(ฟอร์มปริมาณน้ำ!E113,ตารางมุม1!$A$4:$AA$23,2,0),IF(ฟอร์มปริมาณน้ำ!D113=6,VLOOKUP(ฟอร์มปริมาณน้ำ!E113,ตารางมุม1!$A$4:$AA$23,3,0),IF(ฟอร์มปริมาณน้ำ!D113=7,VLOOKUP(ฟอร์มปริมาณน้ำ!E113,ตารางมุม1!$A$4:$AA$23,4,0),IF(ฟอร์มปริมาณน้ำ!D113=8,VLOOKUP(ฟอร์มปริมาณน้ำ!E113,ตารางมุม1!$A$4:$AA$23,5,0),IF(ฟอร์มปริมาณน้ำ!D113=9,VLOOKUP(ฟอร์มปริมาณน้ำ!E113,ตารางมุม1!$A$4:$AA$23,6,0),"")))))</f>
      </c>
      <c r="B17" s="93">
        <f>IF(ฟอร์มปริมาณน้ำ!D113=10,VLOOKUP(ฟอร์มปริมาณน้ำ!E113,ตารางมุม1!A$4:$AA$23,7,0),IF(ฟอร์มปริมาณน้ำ!D113=12,VLOOKUP(ฟอร์มปริมาณน้ำ!E113,ตารางมุม1!$A$4:$AA$23,8,0),IF(ฟอร์มปริมาณน้ำ!D113=14,VLOOKUP(ฟอร์มปริมาณน้ำ!E113,ตารางมุม1!$A$4:$AA$23,9,0),IF(ฟอร์มปริมาณน้ำ!D113=16,VLOOKUP(ฟอร์มปริมาณน้ำ!E113,ตารางมุม1!$A$4:$AA$23,10,0),IF(ฟอร์มปริมาณน้ำ!D113=18,VLOOKUP(ฟอร์มปริมาณน้ำ!E113,ตารางมุม1!$A$4:$AA$23,11,0),"")))))</f>
      </c>
      <c r="C17" s="93">
        <f>IF(ฟอร์มปริมาณน้ำ!D113=20,VLOOKUP(ฟอร์มปริมาณน้ำ!E113,ตารางมุม1!$A$4:$AA$23,12,0),IF(ฟอร์มปริมาณน้ำ!D113=22,VLOOKUP(ฟอร์มปริมาณน้ำ!E113,ตารางมุม1!$A$4:$AA$23,13,0),IF(ฟอร์มปริมาณน้ำ!D113=24,VLOOKUP(ฟอร์มปริมาณน้ำ!E113,ตารางมุม1!$A$4:$AA$23,14,0),IF(ฟอร์มปริมาณน้ำ!D113=26,VLOOKUP(ฟอร์มปริมาณน้ำ!E113,ตารางมุม1!$A$4:$AA$23,15,0),IF(ฟอร์มปริมาณน้ำ!D113=28,VLOOKUP(ฟอร์มปริมาณน้ำ!E113,ตารางมุม1!$A$4:$AA$23,16,0),"")))))</f>
      </c>
      <c r="D17" s="93">
        <f>IF(ฟอร์มปริมาณน้ำ!D113=30,VLOOKUP(ฟอร์มปริมาณน้ำ!E113,ตารางมุม1!$A$4:$AA$23,17,0),IF(ฟอร์มปริมาณน้ำ!D113=32,VLOOKUP(ฟอร์มปริมาณน้ำ!E113,ตารางมุม1!$A$4:$AA$23,18,0),IF(ฟอร์มปริมาณน้ำ!D113=34,VLOOKUP(ฟอร์มปริมาณน้ำ!E113,ตารางมุม1!$A$4:$AA$23,19,0),IF(ฟอร์มปริมาณน้ำ!D113=36,VLOOKUP(ฟอร์มปริมาณน้ำ!E113,ตารางมุม1!$A$4:$AA$23,20,0),IF(ฟอร์มปริมาณน้ำ!D113=38,VLOOKUP(ฟอร์มปริมาณน้ำ!E113,ตารางมุม1!$A$4:$AA$23,21,0),"")))))</f>
      </c>
      <c r="E17" s="93">
        <f>IF(ฟอร์มปริมาณน้ำ!D113=40,VLOOKUP(ฟอร์มปริมาณน้ำ!E113,ตารางมุม1!$A$4:$AA$23,22,0),IF(ฟอร์มปริมาณน้ำ!D113=42,VLOOKUP(ฟอร์มปริมาณน้ำ!E113,ตารางมุม1!$A$4:$AA$23,23,0),IF(ฟอร์มปริมาณน้ำ!D113=44,VLOOKUP(ฟอร์มปริมาณน้ำ!E113,ตารางมุม1!$A$4:$AA$23,24,0),IF(ฟอร์มปริมาณน้ำ!D113=46,VLOOKUP(ฟอร์มปริมาณน้ำ!E113,ตารางมุม1!$A$4:$AA$23,25,0),IF(ฟอร์มปริมาณน้ำ!D113=48,VLOOKUP(ฟอร์มปริมาณน้ำ!E113,ตารางมุม1!$A$4:$AA$23,26,0),IF(ฟอร์มปริมาณน้ำ!D113=50,VLOOKUP(ฟอร์มปริมาณน้ำ!E113,ตารางมุม1!$A$4:$AA$23,27,0),""))))))</f>
      </c>
      <c r="F17" s="94">
        <f t="shared" si="0"/>
        <v>0</v>
      </c>
      <c r="N17" s="84"/>
    </row>
    <row r="18" spans="1:14" ht="12.75">
      <c r="A18" s="92">
        <f>IF(ฟอร์มปริมาณน้ำ!D120=5,VLOOKUP(ฟอร์มปริมาณน้ำ!E120,ตารางมุม1!$A$4:$AA$23,2,0),IF(ฟอร์มปริมาณน้ำ!D120=6,VLOOKUP(ฟอร์มปริมาณน้ำ!E120,ตารางมุม1!$A$4:$AA$23,3,0),IF(ฟอร์มปริมาณน้ำ!D120=7,VLOOKUP(ฟอร์มปริมาณน้ำ!E120,ตารางมุม1!$A$4:$AA$23,4,0),IF(ฟอร์มปริมาณน้ำ!D120=8,VLOOKUP(ฟอร์มปริมาณน้ำ!E120,ตารางมุม1!$A$4:$AA$23,5,0),IF(ฟอร์มปริมาณน้ำ!D120=9,VLOOKUP(ฟอร์มปริมาณน้ำ!E120,ตารางมุม1!$A$4:$AA$23,6,0),"")))))</f>
      </c>
      <c r="B18" s="93">
        <f>IF(ฟอร์มปริมาณน้ำ!D120=10,VLOOKUP(ฟอร์มปริมาณน้ำ!E120,ตารางมุม1!A$4:$AA$23,7,0),IF(ฟอร์มปริมาณน้ำ!D120=12,VLOOKUP(ฟอร์มปริมาณน้ำ!E120,ตารางมุม1!$A$4:$AA$23,8,0),IF(ฟอร์มปริมาณน้ำ!D120=14,VLOOKUP(ฟอร์มปริมาณน้ำ!E120,ตารางมุม1!$A$4:$AA$23,9,0),IF(ฟอร์มปริมาณน้ำ!D120=16,VLOOKUP(ฟอร์มปริมาณน้ำ!E120,ตารางมุม1!$A$4:$AA$23,10,0),IF(ฟอร์มปริมาณน้ำ!D120=18,VLOOKUP(ฟอร์มปริมาณน้ำ!E120,ตารางมุม1!$A$4:$AA$23,11,0),"")))))</f>
      </c>
      <c r="C18" s="93">
        <f>IF(ฟอร์มปริมาณน้ำ!D120=20,VLOOKUP(ฟอร์มปริมาณน้ำ!E120,ตารางมุม1!$A$4:$AA$23,12,0),IF(ฟอร์มปริมาณน้ำ!D120=22,VLOOKUP(ฟอร์มปริมาณน้ำ!E120,ตารางมุม1!$A$4:$AA$23,13,0),IF(ฟอร์มปริมาณน้ำ!D120=24,VLOOKUP(ฟอร์มปริมาณน้ำ!E120,ตารางมุม1!$A$4:$AA$23,14,0),IF(ฟอร์มปริมาณน้ำ!D120=26,VLOOKUP(ฟอร์มปริมาณน้ำ!E120,ตารางมุม1!$A$4:$AA$23,15,0),IF(ฟอร์มปริมาณน้ำ!D120=28,VLOOKUP(ฟอร์มปริมาณน้ำ!E120,ตารางมุม1!$A$4:$AA$23,16,0),"")))))</f>
      </c>
      <c r="D18" s="93">
        <f>IF(ฟอร์มปริมาณน้ำ!D120=30,VLOOKUP(ฟอร์มปริมาณน้ำ!E120,ตารางมุม1!$A$4:$AA$23,17,0),IF(ฟอร์มปริมาณน้ำ!D120=32,VLOOKUP(ฟอร์มปริมาณน้ำ!E120,ตารางมุม1!$A$4:$AA$23,18,0),IF(ฟอร์มปริมาณน้ำ!D120=34,VLOOKUP(ฟอร์มปริมาณน้ำ!E120,ตารางมุม1!$A$4:$AA$23,19,0),IF(ฟอร์มปริมาณน้ำ!D120=36,VLOOKUP(ฟอร์มปริมาณน้ำ!E120,ตารางมุม1!$A$4:$AA$23,20,0),IF(ฟอร์มปริมาณน้ำ!D120=38,VLOOKUP(ฟอร์มปริมาณน้ำ!E120,ตารางมุม1!$A$4:$AA$23,21,0),"")))))</f>
      </c>
      <c r="E18" s="93">
        <f>IF(ฟอร์มปริมาณน้ำ!D120=40,VLOOKUP(ฟอร์มปริมาณน้ำ!E120,ตารางมุม1!$A$4:$AA$23,22,0),IF(ฟอร์มปริมาณน้ำ!D120=42,VLOOKUP(ฟอร์มปริมาณน้ำ!E120,ตารางมุม1!$A$4:$AA$23,23,0),IF(ฟอร์มปริมาณน้ำ!D120=44,VLOOKUP(ฟอร์มปริมาณน้ำ!E120,ตารางมุม1!$A$4:$AA$23,24,0),IF(ฟอร์มปริมาณน้ำ!D120=46,VLOOKUP(ฟอร์มปริมาณน้ำ!E120,ตารางมุม1!$A$4:$AA$23,25,0),IF(ฟอร์มปริมาณน้ำ!D120=48,VLOOKUP(ฟอร์มปริมาณน้ำ!E120,ตารางมุม1!$A$4:$AA$23,26,0),IF(ฟอร์มปริมาณน้ำ!D120=50,VLOOKUP(ฟอร์มปริมาณน้ำ!E120,ตารางมุม1!$A$4:$AA$23,27,0),""))))))</f>
      </c>
      <c r="F18" s="94">
        <f t="shared" si="0"/>
        <v>0</v>
      </c>
      <c r="N18" s="84"/>
    </row>
    <row r="19" spans="1:14" ht="12.75">
      <c r="A19" s="92">
        <f>IF(ฟอร์มปริมาณน้ำ!D127=5,VLOOKUP(ฟอร์มปริมาณน้ำ!E127,ตารางมุม1!$A$4:$AA$23,2,0),IF(ฟอร์มปริมาณน้ำ!D127=6,VLOOKUP(ฟอร์มปริมาณน้ำ!E127,ตารางมุม1!$A$4:$AA$23,3,0),IF(ฟอร์มปริมาณน้ำ!D127=7,VLOOKUP(ฟอร์มปริมาณน้ำ!E127,ตารางมุม1!$A$4:$AA$23,4,0),IF(ฟอร์มปริมาณน้ำ!D127=8,VLOOKUP(ฟอร์มปริมาณน้ำ!E127,ตารางมุม1!$A$4:$AA$23,5,0),IF(ฟอร์มปริมาณน้ำ!D127=9,VLOOKUP(ฟอร์มปริมาณน้ำ!E127,ตารางมุม1!$A$4:$AA$23,6,0),"")))))</f>
      </c>
      <c r="B19" s="93">
        <f>IF(ฟอร์มปริมาณน้ำ!D127=10,VLOOKUP(ฟอร์มปริมาณน้ำ!E127,ตารางมุม1!A$4:$AA$23,7,0),IF(ฟอร์มปริมาณน้ำ!D127=12,VLOOKUP(ฟอร์มปริมาณน้ำ!E127,ตารางมุม1!$A$4:$AA$23,8,0),IF(ฟอร์มปริมาณน้ำ!D127=14,VLOOKUP(ฟอร์มปริมาณน้ำ!E127,ตารางมุม1!$A$4:$AA$23,9,0),IF(ฟอร์มปริมาณน้ำ!D127=16,VLOOKUP(ฟอร์มปริมาณน้ำ!E127,ตารางมุม1!$A$4:$AA$23,10,0),IF(ฟอร์มปริมาณน้ำ!D127=18,VLOOKUP(ฟอร์มปริมาณน้ำ!E127,ตารางมุม1!$A$4:$AA$23,11,0),"")))))</f>
      </c>
      <c r="C19" s="93">
        <f>IF(ฟอร์มปริมาณน้ำ!D127=20,VLOOKUP(ฟอร์มปริมาณน้ำ!E127,ตารางมุม1!$A$4:$AA$23,12,0),IF(ฟอร์มปริมาณน้ำ!D127=22,VLOOKUP(ฟอร์มปริมาณน้ำ!E127,ตารางมุม1!$A$4:$AA$23,13,0),IF(ฟอร์มปริมาณน้ำ!D127=24,VLOOKUP(ฟอร์มปริมาณน้ำ!E127,ตารางมุม1!$A$4:$AA$23,14,0),IF(ฟอร์มปริมาณน้ำ!D127=26,VLOOKUP(ฟอร์มปริมาณน้ำ!E127,ตารางมุม1!$A$4:$AA$23,15,0),IF(ฟอร์มปริมาณน้ำ!D127=28,VLOOKUP(ฟอร์มปริมาณน้ำ!E127,ตารางมุม1!$A$4:$AA$23,16,0),"")))))</f>
      </c>
      <c r="D19" s="93">
        <f>IF(ฟอร์มปริมาณน้ำ!D127=30,VLOOKUP(ฟอร์มปริมาณน้ำ!E127,ตารางมุม1!$A$4:$AA$23,17,0),IF(ฟอร์มปริมาณน้ำ!D127=32,VLOOKUP(ฟอร์มปริมาณน้ำ!E127,ตารางมุม1!$A$4:$AA$23,18,0),IF(ฟอร์มปริมาณน้ำ!D127=34,VLOOKUP(ฟอร์มปริมาณน้ำ!E127,ตารางมุม1!$A$4:$AA$23,19,0),IF(ฟอร์มปริมาณน้ำ!D127=36,VLOOKUP(ฟอร์มปริมาณน้ำ!E127,ตารางมุม1!$A$4:$AA$23,20,0),IF(ฟอร์มปริมาณน้ำ!D127=38,VLOOKUP(ฟอร์มปริมาณน้ำ!E127,ตารางมุม1!$A$4:$AA$23,21,0),"")))))</f>
      </c>
      <c r="E19" s="93">
        <f>IF(ฟอร์มปริมาณน้ำ!D127=40,VLOOKUP(ฟอร์มปริมาณน้ำ!E127,ตารางมุม1!$A$4:$AA$23,22,0),IF(ฟอร์มปริมาณน้ำ!D127=42,VLOOKUP(ฟอร์มปริมาณน้ำ!E127,ตารางมุม1!$A$4:$AA$23,23,0),IF(ฟอร์มปริมาณน้ำ!D127=44,VLOOKUP(ฟอร์มปริมาณน้ำ!E127,ตารางมุม1!$A$4:$AA$23,24,0),IF(ฟอร์มปริมาณน้ำ!D127=46,VLOOKUP(ฟอร์มปริมาณน้ำ!E127,ตารางมุม1!$A$4:$AA$23,25,0),IF(ฟอร์มปริมาณน้ำ!D127=48,VLOOKUP(ฟอร์มปริมาณน้ำ!E127,ตารางมุม1!$A$4:$AA$23,26,0),IF(ฟอร์มปริมาณน้ำ!D127=50,VLOOKUP(ฟอร์มปริมาณน้ำ!E127,ตารางมุม1!$A$4:$AA$23,27,0),""))))))</f>
      </c>
      <c r="F19" s="94">
        <f t="shared" si="0"/>
        <v>0</v>
      </c>
      <c r="N19" s="84"/>
    </row>
    <row r="20" spans="1:14" ht="12.75">
      <c r="A20" s="92">
        <f>IF(ฟอร์มปริมาณน้ำ!D134=5,VLOOKUP(ฟอร์มปริมาณน้ำ!E134,ตารางมุม1!$A$4:$AA$23,2,0),IF(ฟอร์มปริมาณน้ำ!D134=6,VLOOKUP(ฟอร์มปริมาณน้ำ!E134,ตารางมุม1!$A$4:$AA$23,3,0),IF(ฟอร์มปริมาณน้ำ!D134=7,VLOOKUP(ฟอร์มปริมาณน้ำ!E134,ตารางมุม1!$A$4:$AA$23,4,0),IF(ฟอร์มปริมาณน้ำ!D134=8,VLOOKUP(ฟอร์มปริมาณน้ำ!E134,ตารางมุม1!$A$4:$AA$23,5,0),IF(ฟอร์มปริมาณน้ำ!D134=9,VLOOKUP(ฟอร์มปริมาณน้ำ!E134,ตารางมุม1!$A$4:$AA$23,6,0),"")))))</f>
      </c>
      <c r="B20" s="93">
        <f>IF(ฟอร์มปริมาณน้ำ!D134=10,VLOOKUP(ฟอร์มปริมาณน้ำ!E134,ตารางมุม1!A$4:$AA$23,7,0),IF(ฟอร์มปริมาณน้ำ!D134=12,VLOOKUP(ฟอร์มปริมาณน้ำ!E134,ตารางมุม1!$A$4:$AA$23,8,0),IF(ฟอร์มปริมาณน้ำ!D134=14,VLOOKUP(ฟอร์มปริมาณน้ำ!E134,ตารางมุม1!$A$4:$AA$23,9,0),IF(ฟอร์มปริมาณน้ำ!D134=16,VLOOKUP(ฟอร์มปริมาณน้ำ!E134,ตารางมุม1!$A$4:$AA$23,10,0),IF(ฟอร์มปริมาณน้ำ!D134=18,VLOOKUP(ฟอร์มปริมาณน้ำ!E134,ตารางมุม1!$A$4:$AA$23,11,0),"")))))</f>
      </c>
      <c r="C20" s="93">
        <f>IF(ฟอร์มปริมาณน้ำ!D134=20,VLOOKUP(ฟอร์มปริมาณน้ำ!E134,ตารางมุม1!$A$4:$AA$23,12,0),IF(ฟอร์มปริมาณน้ำ!D134=22,VLOOKUP(ฟอร์มปริมาณน้ำ!E134,ตารางมุม1!$A$4:$AA$23,13,0),IF(ฟอร์มปริมาณน้ำ!D134=24,VLOOKUP(ฟอร์มปริมาณน้ำ!E134,ตารางมุม1!$A$4:$AA$23,14,0),IF(ฟอร์มปริมาณน้ำ!D134=26,VLOOKUP(ฟอร์มปริมาณน้ำ!E134,ตารางมุม1!$A$4:$AA$23,15,0),IF(ฟอร์มปริมาณน้ำ!D134=28,VLOOKUP(ฟอร์มปริมาณน้ำ!E134,ตารางมุม1!$A$4:$AA$23,16,0),"")))))</f>
      </c>
      <c r="D20" s="93">
        <f>IF(ฟอร์มปริมาณน้ำ!D134=30,VLOOKUP(ฟอร์มปริมาณน้ำ!E134,ตารางมุม1!$A$4:$AA$23,17,0),IF(ฟอร์มปริมาณน้ำ!D134=32,VLOOKUP(ฟอร์มปริมาณน้ำ!E134,ตารางมุม1!$A$4:$AA$23,18,0),IF(ฟอร์มปริมาณน้ำ!D134=34,VLOOKUP(ฟอร์มปริมาณน้ำ!E134,ตารางมุม1!$A$4:$AA$23,19,0),IF(ฟอร์มปริมาณน้ำ!D134=36,VLOOKUP(ฟอร์มปริมาณน้ำ!E134,ตารางมุม1!$A$4:$AA$23,20,0),IF(ฟอร์มปริมาณน้ำ!D134=38,VLOOKUP(ฟอร์มปริมาณน้ำ!E134,ตารางมุม1!$A$4:$AA$23,21,0),"")))))</f>
      </c>
      <c r="E20" s="93">
        <f>IF(ฟอร์มปริมาณน้ำ!D134=40,VLOOKUP(ฟอร์มปริมาณน้ำ!E134,ตารางมุม1!$A$4:$AA$23,22,0),IF(ฟอร์มปริมาณน้ำ!D134=42,VLOOKUP(ฟอร์มปริมาณน้ำ!E134,ตารางมุม1!$A$4:$AA$23,23,0),IF(ฟอร์มปริมาณน้ำ!D134=44,VLOOKUP(ฟอร์มปริมาณน้ำ!E134,ตารางมุม1!$A$4:$AA$23,24,0),IF(ฟอร์มปริมาณน้ำ!D134=46,VLOOKUP(ฟอร์มปริมาณน้ำ!E134,ตารางมุม1!$A$4:$AA$23,25,0),IF(ฟอร์มปริมาณน้ำ!D134=48,VLOOKUP(ฟอร์มปริมาณน้ำ!E134,ตารางมุม1!$A$4:$AA$23,26,0),IF(ฟอร์มปริมาณน้ำ!D134=50,VLOOKUP(ฟอร์มปริมาณน้ำ!E134,ตารางมุม1!$A$4:$AA$23,27,0),""))))))</f>
      </c>
      <c r="F20" s="94">
        <f t="shared" si="0"/>
        <v>0</v>
      </c>
      <c r="N20" s="84"/>
    </row>
    <row r="21" spans="1:14" ht="12.75">
      <c r="A21" s="92">
        <f>IF(ฟอร์มปริมาณน้ำ!D141=5,VLOOKUP(ฟอร์มปริมาณน้ำ!E141,ตารางมุม1!$A$4:$AA$23,2,0),IF(ฟอร์มปริมาณน้ำ!D141=6,VLOOKUP(ฟอร์มปริมาณน้ำ!E141,ตารางมุม1!$A$4:$AA$23,3,0),IF(ฟอร์มปริมาณน้ำ!D141=7,VLOOKUP(ฟอร์มปริมาณน้ำ!E141,ตารางมุม1!$A$4:$AA$23,4,0),IF(ฟอร์มปริมาณน้ำ!D141=8,VLOOKUP(ฟอร์มปริมาณน้ำ!E141,ตารางมุม1!$A$4:$AA$23,5,0),IF(ฟอร์มปริมาณน้ำ!D141=9,VLOOKUP(ฟอร์มปริมาณน้ำ!E141,ตารางมุม1!$A$4:$AA$23,6,0),"")))))</f>
      </c>
      <c r="B21" s="93">
        <f>IF(ฟอร์มปริมาณน้ำ!D141=10,VLOOKUP(ฟอร์มปริมาณน้ำ!E141,ตารางมุม1!A$4:$AA$23,7,0),IF(ฟอร์มปริมาณน้ำ!D141=12,VLOOKUP(ฟอร์มปริมาณน้ำ!E141,ตารางมุม1!$A$4:$AA$23,8,0),IF(ฟอร์มปริมาณน้ำ!D141=14,VLOOKUP(ฟอร์มปริมาณน้ำ!E141,ตารางมุม1!$A$4:$AA$23,9,0),IF(ฟอร์มปริมาณน้ำ!D141=16,VLOOKUP(ฟอร์มปริมาณน้ำ!E141,ตารางมุม1!$A$4:$AA$23,10,0),IF(ฟอร์มปริมาณน้ำ!D141=18,VLOOKUP(ฟอร์มปริมาณน้ำ!E141,ตารางมุม1!$A$4:$AA$23,11,0),"")))))</f>
      </c>
      <c r="C21" s="93">
        <f>IF(ฟอร์มปริมาณน้ำ!D141=20,VLOOKUP(ฟอร์มปริมาณน้ำ!E141,ตารางมุม1!$A$4:$AA$23,12,0),IF(ฟอร์มปริมาณน้ำ!D141=22,VLOOKUP(ฟอร์มปริมาณน้ำ!E141,ตารางมุม1!$A$4:$AA$23,13,0),IF(ฟอร์มปริมาณน้ำ!D141=24,VLOOKUP(ฟอร์มปริมาณน้ำ!E141,ตารางมุม1!$A$4:$AA$23,14,0),IF(ฟอร์มปริมาณน้ำ!D141=26,VLOOKUP(ฟอร์มปริมาณน้ำ!E141,ตารางมุม1!$A$4:$AA$23,15,0),IF(ฟอร์มปริมาณน้ำ!D141=28,VLOOKUP(ฟอร์มปริมาณน้ำ!E141,ตารางมุม1!$A$4:$AA$23,16,0),"")))))</f>
      </c>
      <c r="D21" s="93">
        <f>IF(ฟอร์มปริมาณน้ำ!D141=30,VLOOKUP(ฟอร์มปริมาณน้ำ!E141,ตารางมุม1!$A$4:$AA$23,17,0),IF(ฟอร์มปริมาณน้ำ!D141=32,VLOOKUP(ฟอร์มปริมาณน้ำ!E141,ตารางมุม1!$A$4:$AA$23,18,0),IF(ฟอร์มปริมาณน้ำ!D141=34,VLOOKUP(ฟอร์มปริมาณน้ำ!E141,ตารางมุม1!$A$4:$AA$23,19,0),IF(ฟอร์มปริมาณน้ำ!D141=36,VLOOKUP(ฟอร์มปริมาณน้ำ!E141,ตารางมุม1!$A$4:$AA$23,20,0),IF(ฟอร์มปริมาณน้ำ!D141=38,VLOOKUP(ฟอร์มปริมาณน้ำ!E141,ตารางมุม1!$A$4:$AA$23,21,0),"")))))</f>
      </c>
      <c r="E21" s="93">
        <f>IF(ฟอร์มปริมาณน้ำ!D141=40,VLOOKUP(ฟอร์มปริมาณน้ำ!E141,ตารางมุม1!$A$4:$AA$23,22,0),IF(ฟอร์มปริมาณน้ำ!D141=42,VLOOKUP(ฟอร์มปริมาณน้ำ!E141,ตารางมุม1!$A$4:$AA$23,23,0),IF(ฟอร์มปริมาณน้ำ!D141=44,VLOOKUP(ฟอร์มปริมาณน้ำ!E141,ตารางมุม1!$A$4:$AA$23,24,0),IF(ฟอร์มปริมาณน้ำ!D141=46,VLOOKUP(ฟอร์มปริมาณน้ำ!E141,ตารางมุม1!$A$4:$AA$23,25,0),IF(ฟอร์มปริมาณน้ำ!D141=48,VLOOKUP(ฟอร์มปริมาณน้ำ!E141,ตารางมุม1!$A$4:$AA$23,26,0),IF(ฟอร์มปริมาณน้ำ!D141=50,VLOOKUP(ฟอร์มปริมาณน้ำ!E141,ตารางมุม1!$A$4:$AA$23,27,0),""))))))</f>
      </c>
      <c r="F21" s="94">
        <f t="shared" si="0"/>
        <v>0</v>
      </c>
      <c r="N21" s="84"/>
    </row>
    <row r="22" spans="1:14" ht="12.75">
      <c r="A22" s="92">
        <f>IF(ฟอร์มปริมาณน้ำ!D$148=5,VLOOKUP(ฟอร์มปริมาณน้ำ!E$148,ตารางมุม1!$A$4:$AA$23,2,0),IF(ฟอร์มปริมาณน้ำ!D148=6,VLOOKUP(ฟอร์มปริมาณน้ำ!E148,ตารางมุม1!$A$4:$AA$23,3,0),IF(ฟอร์มปริมาณน้ำ!D148=7,VLOOKUP(ฟอร์มปริมาณน้ำ!E148,ตารางมุม1!$A$4:$AA$23,4,0),IF(ฟอร์มปริมาณน้ำ!D148=8,VLOOKUP(ฟอร์มปริมาณน้ำ!E148,ตารางมุม1!$A$4:$AA$23,5,0),IF(ฟอร์มปริมาณน้ำ!D148=9,VLOOKUP(ฟอร์มปริมาณน้ำ!E148,ตารางมุม1!$A$4:$AA$23,6,0),"")))))</f>
      </c>
      <c r="B22" s="93">
        <f>IF(ฟอร์มปริมาณน้ำ!D148=10,VLOOKUP(ฟอร์มปริมาณน้ำ!E148,ตารางมุม1!A$4:$AA$23,7,0),IF(ฟอร์มปริมาณน้ำ!D148=12,VLOOKUP(ฟอร์มปริมาณน้ำ!E148,ตารางมุม1!$A$4:$AA$23,8,0),IF(ฟอร์มปริมาณน้ำ!D148=14,VLOOKUP(ฟอร์มปริมาณน้ำ!E148,ตารางมุม1!$A$4:$AA$23,9,0),IF(ฟอร์มปริมาณน้ำ!D148=16,VLOOKUP(ฟอร์มปริมาณน้ำ!E148,ตารางมุม1!$A$4:$AA$23,10,0),IF(ฟอร์มปริมาณน้ำ!D148=18,VLOOKUP(ฟอร์มปริมาณน้ำ!E148,ตารางมุม1!$A$4:$AA$23,11,0),"")))))</f>
      </c>
      <c r="C22" s="93">
        <f>IF(ฟอร์มปริมาณน้ำ!D148=20,VLOOKUP(ฟอร์มปริมาณน้ำ!E148,ตารางมุม1!$A$4:$AA$23,12,0),IF(ฟอร์มปริมาณน้ำ!D148=22,VLOOKUP(ฟอร์มปริมาณน้ำ!E148,ตารางมุม1!$A$4:$AA$23,13,0),IF(ฟอร์มปริมาณน้ำ!D148=24,VLOOKUP(ฟอร์มปริมาณน้ำ!E148,ตารางมุม1!$A$4:$AA$23,14,0),IF(ฟอร์มปริมาณน้ำ!D148=26,VLOOKUP(ฟอร์มปริมาณน้ำ!E148,ตารางมุม1!$A$4:$AA$23,15,0),IF(ฟอร์มปริมาณน้ำ!D148=28,VLOOKUP(ฟอร์มปริมาณน้ำ!E148,ตารางมุม1!$A$4:$AA$23,16,0),"")))))</f>
      </c>
      <c r="D22" s="93">
        <f>IF(ฟอร์มปริมาณน้ำ!D148=30,VLOOKUP(ฟอร์มปริมาณน้ำ!E148,ตารางมุม1!$A$4:$AA$23,17,0),IF(ฟอร์มปริมาณน้ำ!D148=32,VLOOKUP(ฟอร์มปริมาณน้ำ!E148,ตารางมุม1!$A$4:$AA$23,18,0),IF(ฟอร์มปริมาณน้ำ!D148=34,VLOOKUP(ฟอร์มปริมาณน้ำ!E148,ตารางมุม1!$A$4:$AA$23,19,0),IF(ฟอร์มปริมาณน้ำ!D148=36,VLOOKUP(ฟอร์มปริมาณน้ำ!E148,ตารางมุม1!$A$4:$AA$23,20,0),IF(ฟอร์มปริมาณน้ำ!D148=38,VLOOKUP(ฟอร์มปริมาณน้ำ!E148,ตารางมุม1!$A$4:$AA$23,21,0),"")))))</f>
      </c>
      <c r="E22" s="93">
        <f>IF(ฟอร์มปริมาณน้ำ!D148=40,VLOOKUP(ฟอร์มปริมาณน้ำ!E148,ตารางมุม1!$A$4:$AA$23,22,0),IF(ฟอร์มปริมาณน้ำ!D148=42,VLOOKUP(ฟอร์มปริมาณน้ำ!E148,ตารางมุม1!$A$4:$AA$23,23,0),IF(ฟอร์มปริมาณน้ำ!D148=44,VLOOKUP(ฟอร์มปริมาณน้ำ!E148,ตารางมุม1!$A$4:$AA$23,24,0),IF(ฟอร์มปริมาณน้ำ!D148=46,VLOOKUP(ฟอร์มปริมาณน้ำ!E148,ตารางมุม1!$A$4:$AA$23,25,0),IF(ฟอร์มปริมาณน้ำ!D148=48,VLOOKUP(ฟอร์มปริมาณน้ำ!E148,ตารางมุม1!$A$4:$AA$23,26,0),IF(ฟอร์มปริมาณน้ำ!D148=50,VLOOKUP(ฟอร์มปริมาณน้ำ!E148,ตารางมุม1!$A$4:$AA$23,27,0),""))))))</f>
      </c>
      <c r="F22" s="94">
        <f t="shared" si="0"/>
        <v>0</v>
      </c>
      <c r="N22" s="84"/>
    </row>
    <row r="26" spans="1:6" ht="12.75">
      <c r="A26" s="149" t="s">
        <v>373</v>
      </c>
      <c r="B26" s="150"/>
      <c r="C26" s="150"/>
      <c r="D26" s="150"/>
      <c r="E26" s="151"/>
      <c r="F26" s="97" t="s">
        <v>374</v>
      </c>
    </row>
    <row r="27" spans="1:6" ht="12.75">
      <c r="A27" s="87">
        <f>IF(ฟอร์มปริมาณน้ำ!D15=5,VLOOKUP(F27,ตารางมุม2!$A$4:$AA$23,2,0),IF(ฟอร์มปริมาณน้ำ!D15=6,VLOOKUP(F27,ตารางมุม1!$A$4:$AA$23,3,0),IF(ฟอร์มปริมาณน้ำ!D15=7,VLOOKUP(F27,ตารางมุม2!$A$4:$AA$23,4,0),IF(ฟอร์มปริมาณน้ำ!D15=8,VLOOKUP(F27,ตารางมุม2!$A$4:$AA$23,5,0),IF(ฟอร์มปริมาณน้ำ!D15=9,VLOOKUP(F27,ตารางมุม2!$A$4:$AA$23,6,0),"")))))</f>
      </c>
      <c r="B27" s="88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C27" s="88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D27" s="88">
        <f>IF(ฟอร์มปริมาณน้ำ!D15=30,VLOOKUP(F27,ตารางมุม2!$A$4:$AA$23,17,0),IF(ฟอร์มปริมาณน้ำ!D15=32,VLOOKUP(F27,ตารางมุม2!$A$4:$AA$23,18,0),IF(ฟอร์มปริมาณน้ำ!D15=34,VLOOKUP(F27,ตารางมุม2!$A$4:$AA$23,19,0),IF(ฟอร์มปริมาณน้ำ!D15=36,VLOOKUP(F27,ตารางมุม2!$A$4:$AA$23,20,0),IF(ฟอร์มปริมาณน้ำ!D15=38,VLOOKUP(F27,ตารางมุม2!$A$4:$AA$23,21,0),"")))))</f>
      </c>
      <c r="E27" s="88">
        <f>IF(ฟอร์มปริมาณน้ำ!D15=40,VLOOKUP(F27,ตารางมุม2!$A$4:$AA$23,22,0),IF(ฟอร์มปริมาณน้ำ!D15=42,VLOOKUP(F27,ตารางมุม2!$A$4:$AA$23,23,0),IF(ฟอร์มปริมาณน้ำ!D15=44,VLOOKUP(F27,ตารางมุม2!$A$4:$AA$23,24,0),IF(ฟอร์มปริมาณน้ำ!D15=46,VLOOKUP(F27,ตารางมุม2!$A$4:$AA$23,25,0),IF(ฟอร์มปริมาณน้ำ!D15=48,VLOOKUP(F27,ตารางมุม2!$A$4:$AA$23,26,0),IF(ฟอร์มปริมาณน้ำ!D15=50,VLOOKUP(F27,ตารางมุม2!$A$4:$AC$25,27,0),""))))))</f>
      </c>
      <c r="F27" s="98">
        <f>IF(ฟอร์มปริมาณน้ำ!H15&gt;0,ROUNDUP(ฟอร์มปริมาณน้ำ!H15,0),"")</f>
      </c>
    </row>
    <row r="28" spans="1:6" ht="12.75">
      <c r="A28" s="87">
        <f>IF(ฟอร์มปริมาณน้ำ!D22=5,VLOOKUP(F28,ตารางมุม2!$A$4:$AA$23,2,0),IF(ฟอร์มปริมาณน้ำ!D22=6,VLOOKUP(F28,ตารางมุม1!$A$4:$AA$23,3,0),IF(ฟอร์มปริมาณน้ำ!D22=7,VLOOKUP(F28,ตารางมุม2!$A$4:$AA$23,4,0),IF(ฟอร์มปริมาณน้ำ!D22=8,VLOOKUP(F28,ตารางมุม2!$A$4:$AA$23,5,0),IF(ฟอร์มปริมาณน้ำ!D22=9,VLOOKUP(F28,ตารางมุม2!$A$4:$AA$23,6,0),"")))))</f>
      </c>
      <c r="B28" s="88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C28" s="88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D28" s="88">
        <f>IF(ฟอร์มปริมาณน้ำ!D22=30,VLOOKUP(F28,ตารางมุม2!$A$4:$AA$23,17,0),IF(ฟอร์มปริมาณน้ำ!D22=32,VLOOKUP(F28,ตารางมุม2!$A$4:$AA$23,18,0),IF(ฟอร์มปริมาณน้ำ!D22=34,VLOOKUP(F28,ตารางมุม2!$A$4:$AA$23,19,0),IF(ฟอร์มปริมาณน้ำ!D22=36,VLOOKUP(F28,ตารางมุม2!$A$4:$AA$23,20,0),IF(ฟอร์มปริมาณน้ำ!D22=38,VLOOKUP(F28,ตารางมุม2!$A$4:$AA$23,21,0),"")))))</f>
      </c>
      <c r="E28" s="88">
        <f>IF(ฟอร์มปริมาณน้ำ!D22=40,VLOOKUP(F28,ตารางมุม2!$A$4:$AA$23,22,0),IF(ฟอร์มปริมาณน้ำ!D22=42,VLOOKUP(F28,ตารางมุม2!$A$4:$AA$23,23,0),IF(ฟอร์มปริมาณน้ำ!D22=44,VLOOKUP(F28,ตารางมุม2!$A$4:$AA$23,24,0),IF(ฟอร์มปริมาณน้ำ!D22=46,VLOOKUP(F28,ตารางมุม2!$A$4:$AA$23,25,0),IF(ฟอร์มปริมาณน้ำ!D22=48,VLOOKUP(F28,ตารางมุม2!$A$4:$AA$23,26,0),IF(ฟอร์มปริมาณน้ำ!D22=50,VLOOKUP(F28,ตารางมุม2!$A$4:$AC$25,27,0),""))))))</f>
      </c>
      <c r="F28" s="98">
        <f>IF(ฟอร์มปริมาณน้ำ!H22&gt;0,ROUNDUP(ฟอร์มปริมาณน้ำ!H22,0),"")</f>
      </c>
    </row>
    <row r="29" spans="1:6" ht="12.75">
      <c r="A29" s="87">
        <f>IF(ฟอร์มปริมาณน้ำ!D29=5,VLOOKUP(F29,ตารางมุม2!$A$4:$AA$23,2,0),IF(ฟอร์มปริมาณน้ำ!D29=6,VLOOKUP(F29,ตารางมุม1!$A$4:$AA$23,3,0),IF(ฟอร์มปริมาณน้ำ!D29=7,VLOOKUP(F29,ตารางมุม2!$A$4:$AA$23,4,0),IF(ฟอร์มปริมาณน้ำ!D29=8,VLOOKUP(F29,ตารางมุม2!$A$4:$AA$23,5,0),IF(ฟอร์มปริมาณน้ำ!D29=9,VLOOKUP(F29,ตารางมุม2!$A$4:$AA$23,6,0),"")))))</f>
      </c>
      <c r="B29" s="88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C29" s="88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D29" s="88">
        <f>IF(ฟอร์มปริมาณน้ำ!D29=30,VLOOKUP(F29,ตารางมุม2!$A$4:$AA$23,17,0),IF(ฟอร์มปริมาณน้ำ!D29=32,VLOOKUP(F29,ตารางมุม2!$A$4:$AA$23,18,0),IF(ฟอร์มปริมาณน้ำ!D29=34,VLOOKUP(F29,ตารางมุม2!$A$4:$AA$23,19,0),IF(ฟอร์มปริมาณน้ำ!D29=36,VLOOKUP(F29,ตารางมุม2!$A$4:$AA$23,20,0),IF(ฟอร์มปริมาณน้ำ!D29=38,VLOOKUP(F29,ตารางมุม2!$A$4:$AA$23,21,0),"")))))</f>
      </c>
      <c r="E29" s="88">
        <f>IF(ฟอร์มปริมาณน้ำ!D29=40,VLOOKUP(F29,ตารางมุม2!$A$4:$AA$23,22,0),IF(ฟอร์มปริมาณน้ำ!D29=42,VLOOKUP(F29,ตารางมุม2!$A$4:$AA$23,23,0),IF(ฟอร์มปริมาณน้ำ!D29=44,VLOOKUP(F29,ตารางมุม2!$A$4:$AA$23,24,0),IF(ฟอร์มปริมาณน้ำ!D29=46,VLOOKUP(F29,ตารางมุม2!$A$4:$AA$23,25,0),IF(ฟอร์มปริมาณน้ำ!D29=48,VLOOKUP(F29,ตารางมุม2!$A$4:$AA$23,26,0),IF(ฟอร์มปริมาณน้ำ!D29=50,VLOOKUP(F29,ตารางมุม2!$A$4:$AC$25,27,0),""))))))</f>
      </c>
      <c r="F29" s="98">
        <f>IF(ฟอร์มปริมาณน้ำ!H29&gt;0,ROUNDUP(ฟอร์มปริมาณน้ำ!H29,0),"")</f>
      </c>
    </row>
    <row r="30" spans="1:6" ht="12.75">
      <c r="A30" s="87">
        <f>IF(ฟอร์มปริมาณน้ำ!D36=5,VLOOKUP(F30,ตารางมุม2!$A$4:$AA$23,2,0),IF(ฟอร์มปริมาณน้ำ!D36=6,VLOOKUP(F30,ตารางมุม1!$A$4:$AA$23,3,0),IF(ฟอร์มปริมาณน้ำ!D36=7,VLOOKUP(F30,ตารางมุม2!$A$4:$AA$23,4,0),IF(ฟอร์มปริมาณน้ำ!D36=8,VLOOKUP(F30,ตารางมุม2!$A$4:$AA$23,5,0),IF(ฟอร์มปริมาณน้ำ!D36=9,VLOOKUP(F30,ตารางมุม2!$A$4:$AA$23,6,0),"")))))</f>
      </c>
      <c r="B30" s="88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C30" s="88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D30" s="88">
        <f>IF(ฟอร์มปริมาณน้ำ!D36=30,VLOOKUP(F30,ตารางมุม2!$A$4:$AA$23,17,0),IF(ฟอร์มปริมาณน้ำ!D36=32,VLOOKUP(F30,ตารางมุม2!$A$4:$AA$23,18,0),IF(ฟอร์มปริมาณน้ำ!D36=34,VLOOKUP(F30,ตารางมุม2!$A$4:$AA$23,19,0),IF(ฟอร์มปริมาณน้ำ!D36=36,VLOOKUP(F30,ตารางมุม2!$A$4:$AA$23,20,0),IF(ฟอร์มปริมาณน้ำ!D36=38,VLOOKUP(F30,ตารางมุม2!$A$4:$AA$23,21,0),"")))))</f>
      </c>
      <c r="E30" s="88">
        <f>IF(ฟอร์มปริมาณน้ำ!D36=40,VLOOKUP(F30,ตารางมุม2!$A$4:$AA$23,22,0),IF(ฟอร์มปริมาณน้ำ!D36=42,VLOOKUP(F30,ตารางมุม2!$A$4:$AA$23,23,0),IF(ฟอร์มปริมาณน้ำ!D36=44,VLOOKUP(F30,ตารางมุม2!$A$4:$AA$23,24,0),IF(ฟอร์มปริมาณน้ำ!D36=46,VLOOKUP(F30,ตารางมุม2!$A$4:$AA$23,25,0),IF(ฟอร์มปริมาณน้ำ!D36=48,VLOOKUP(F30,ตารางมุม2!$A$4:$AA$23,26,0),IF(ฟอร์มปริมาณน้ำ!D36=50,VLOOKUP(F30,ตารางมุม2!$A$4:$AC$25,27,0),""))))))</f>
      </c>
      <c r="F30" s="98">
        <f>IF(ฟอร์มปริมาณน้ำ!H36&gt;0,ROUNDUP(ฟอร์มปริมาณน้ำ!H36,0),"")</f>
      </c>
    </row>
    <row r="31" spans="1:6" ht="12.75">
      <c r="A31" s="87">
        <f>IF(ฟอร์มปริมาณน้ำ!D43=5,VLOOKUP(F31,ตารางมุม2!$A$4:$AA$23,2,0),IF(ฟอร์มปริมาณน้ำ!D43=6,VLOOKUP(F31,ตารางมุม1!$A$4:$AA$23,3,0),IF(ฟอร์มปริมาณน้ำ!D43=7,VLOOKUP(F31,ตารางมุม2!$A$4:$AA$23,4,0),IF(ฟอร์มปริมาณน้ำ!D43=8,VLOOKUP(F31,ตารางมุม2!$A$4:$AA$23,5,0),IF(ฟอร์มปริมาณน้ำ!D43=9,VLOOKUP(F31,ตารางมุม2!$A$4:$AA$23,6,0),"")))))</f>
      </c>
      <c r="B31" s="88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C31" s="88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D31" s="88">
        <f>IF(ฟอร์มปริมาณน้ำ!D43=30,VLOOKUP(F31,ตารางมุม2!$A$4:$AA$23,17,0),IF(ฟอร์มปริมาณน้ำ!D43=32,VLOOKUP(F31,ตารางมุม2!$A$4:$AA$23,18,0),IF(ฟอร์มปริมาณน้ำ!D43=34,VLOOKUP(F31,ตารางมุม2!$A$4:$AA$23,19,0),IF(ฟอร์มปริมาณน้ำ!D43=36,VLOOKUP(F31,ตารางมุม2!$A$4:$AA$23,20,0),IF(ฟอร์มปริมาณน้ำ!D43=38,VLOOKUP(F31,ตารางมุม2!$A$4:$AA$23,21,0),"")))))</f>
      </c>
      <c r="E31" s="88">
        <f>IF(ฟอร์มปริมาณน้ำ!D43=40,VLOOKUP(F31,ตารางมุม2!$A$4:$AA$23,22,0),IF(ฟอร์มปริมาณน้ำ!D43=42,VLOOKUP(F31,ตารางมุม2!$A$4:$AA$23,23,0),IF(ฟอร์มปริมาณน้ำ!D43=44,VLOOKUP(F31,ตารางมุม2!$A$4:$AA$23,24,0),IF(ฟอร์มปริมาณน้ำ!D43=46,VLOOKUP(F31,ตารางมุม2!$A$4:$AA$23,25,0),IF(ฟอร์มปริมาณน้ำ!D43=48,VLOOKUP(F31,ตารางมุม2!$A$4:$AA$23,26,0),IF(ฟอร์มปริมาณน้ำ!D43=50,VLOOK(F31,ตารางมุม2!$A$4:$AC$25,27,0),""))))))</f>
      </c>
      <c r="F31" s="98">
        <f>IF(ฟอร์มปริมาณน้ำ!H43&gt;0,ROUNDUP(ฟอร์มปริมาณน้ำ!H43,0),"")</f>
      </c>
    </row>
    <row r="32" spans="1:6" ht="12.75">
      <c r="A32" s="87">
        <f>IF(ฟอร์มปริมาณน้ำ!D50=5,VLOOKUP(F32,ตารางมุม2!$A$4:$AA$23,2,0),IF(ฟอร์มปริมาณน้ำ!D50=6,VLOOKUP(F32,ตารางมุม1!$A$4:$AA$23,3,0),IF(ฟอร์มปริมาณน้ำ!D50=7,VLOOKUP(F32,ตารางมุม2!$A$4:$AA$23,4,0),IF(ฟอร์มปริมาณน้ำ!D50=8,VLOOKUP(F32,ตารางมุม2!$A$4:$AA$23,5,0),IF(ฟอร์มปริมาณน้ำ!D50=9,VLOOKUP(F32,ตารางมุม2!$A$4:$AA$23,6,0),"")))))</f>
      </c>
      <c r="B32" s="88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C32" s="88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D32" s="88">
        <f>IF(ฟอร์มปริมาณน้ำ!D50=30,VLOOKUP(F32,ตารางมุม2!$A$4:$AA$23,17,0),IF(ฟอร์มปริมาณน้ำ!D50=32,VLOOKUP(F32,ตารางมุม2!$A$4:$AA$23,18,0),IF(ฟอร์มปริมาณน้ำ!D50=34,VLOOKUP(F32,ตารางมุม2!$A$4:$AA$23,19,0),IF(ฟอร์มปริมาณน้ำ!D50=36,VLOOKUP(F32,ตารางมุม2!$A$4:$AA$23,20,0),IF(ฟอร์มปริมาณน้ำ!D50=38,VLOOKUP(F32,ตารางมุม2!$A$4:$AA$23,21,0),"")))))</f>
      </c>
      <c r="E32" s="88">
        <f>IF(ฟอร์มปริมาณน้ำ!D50=40,VLOOKUP(F32,ตารางมุม2!$A$4:$AA$23,22,0),IF(ฟอร์มปริมาณน้ำ!D50=42,VLOOKUP(F32,ตารางมุม2!$A$4:$AA$23,23,0),IF(ฟอร์มปริมาณน้ำ!D50=44,VLOOKUP(F32,ตารางมุม2!$A$4:$AA$23,24,0),IF(ฟอร์มปริมาณน้ำ!D50=46,VLOOKUP(F32,ตารางมุม2!$A$4:$AA$23,25,0),IF(ฟอร์มปริมาณน้ำ!D50=48,VLOOKUP(F32,ตารางมุม2!$A$4:$AA$23,26,0),IF(ฟอร์มปริมาณน้ำ!D50=50,VLOOKUP(F32,ตารางมุม2!$A$4:$AC$25,27,0),""))))))</f>
      </c>
      <c r="F32" s="98">
        <f>IF(ฟอร์มปริมาณน้ำ!H50&gt;0,ROUNDUP(ฟอร์มปริมาณน้ำ!H50,0),"")</f>
      </c>
    </row>
    <row r="33" spans="1:6" ht="12.75">
      <c r="A33" s="87">
        <f>IF(ฟอร์มปริมาณน้ำ!D57=5,VLOOKUP(F33,ตารางมุม2!$A$4:$AA$23,2,0),IF(ฟอร์มปริมาณน้ำ!D57=6,VLOOKUP(F33,ตารางมุม1!$A$4:$AA$23,3,0),IF(ฟอร์มปริมาณน้ำ!D57=7,VLOOKUP(F33,ตารางมุม2!$A$4:$AA$23,4,0),IF(ฟอร์มปริมาณน้ำ!D57=8,VLOOKUP(F33,ตารางมุม2!$A$4:$AA$23,5,0),IF(ฟอร์มปริมาณน้ำ!D57=9,VLOOKUP(F33,ตารางมุม2!$A$4:$AA$23,6,0),"")))))</f>
      </c>
      <c r="B33" s="88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C33" s="88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D33" s="88">
        <f>IF(ฟอร์มปริมาณน้ำ!D57=30,VLOOKUP(F33,ตารางมุม2!$A$4:$AA$23,17,0),IF(ฟอร์มปริมาณน้ำ!D57=32,VLOOKUP(F33,ตารางมุม2!$A$4:$AA$23,18,0),IF(ฟอร์มปริมาณน้ำ!D57=34,VLOOKUP(F33,ตารางมุม2!$A$4:$AA$23,19,0),IF(ฟอร์มปริมาณน้ำ!D57=36,VLOOKUP(F33,ตารางมุม2!$A$4:$AA$23,20,0),IF(ฟอร์มปริมาณน้ำ!D57=38,VLOOKUP(F33,ตารางมุม2!$A$4:$AA$23,21,0),"")))))</f>
      </c>
      <c r="E33" s="88">
        <f>IF(ฟอร์มปริมาณน้ำ!D57=40,VLOOKUP(F33,ตารางมุม2!$A$4:$AA$23,22,0),IF(ฟอร์มปริมาณน้ำ!D57=42,VLOOKUP(F33,ตารางมุม2!$A$4:$AA$23,23,0),IF(ฟอร์มปริมาณน้ำ!D57=44,VLOOKUP(F33,ตารางมุม2!$A$4:$AA$23,24,0),IF(ฟอร์มปริมาณน้ำ!D57=46,VLOOKUP(F33,ตารางมุม2!$A$4:$AA$23,25,0),IF(ฟอร์มปริมาณน้ำ!D57=48,VLOOKUP(F33,ตารางมุม2!$A$4:$AA$23,26,0),IF(ฟอร์มปริมาณน้ำ!D57=50,VLOOKUP(F33,ตารางมุม2!$A$4:$AC$25,27,0),""))))))</f>
      </c>
      <c r="F33" s="98">
        <f>IF(ฟอร์มปริมาณน้ำ!H57&gt;0,ROUNDUP(ฟอร์มปริมาณน้ำ!H57,0),"")</f>
      </c>
    </row>
    <row r="34" spans="1:6" ht="12.75">
      <c r="A34" s="87">
        <f>IF(ฟอร์มปริมาณน้ำ!D64=5,VLOOKUP(F34,ตารางมุม2!$A$4:$AA$23,2,0),IF(ฟอร์มปริมาณน้ำ!D64=6,VLOOKUP(F34,ตารางมุม1!$A$4:$AA$23,3,0),IF(ฟอร์มปริมาณน้ำ!D64=7,VLOOKUP(F34,ตารางมุม2!$A$4:$AA$23,4,0),IF(ฟอร์มปริมาณน้ำ!D64=8,VLOOKUP(F34,ตารางมุม2!$A$4:$AA$23,5,0),IF(ฟอร์มปริมาณน้ำ!D64=9,VLOOKUP(F34,ตารางมุม2!$A$4:$AA$23,6,0),"")))))</f>
      </c>
      <c r="B34" s="88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C34" s="88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D34" s="88">
        <f>IF(ฟอร์มปริมาณน้ำ!D64=30,VLOOKUP(F34,ตารางมุม2!$A$4:$AA$23,17,0),IF(ฟอร์มปริมาณน้ำ!D64=32,VLOOKUP(F34,ตารางมุม2!$A$4:$AA$23,18,0),IF(ฟอร์มปริมาณน้ำ!D64=34,VLOOKUP(F34,ตารางมุม2!$A$4:$AA$23,19,0),IF(ฟอร์มปริมาณน้ำ!D64=36,VLOOKUP(F34,ตารางมุม2!$A$4:$AA$23,20,0),IF(ฟอร์มปริมาณน้ำ!D64=38,VLOOKUP(F34,ตารางมุม2!$A$4:$AA$23,21,0),"")))))</f>
      </c>
      <c r="E34" s="88">
        <f>IF(ฟอร์มปริมาณน้ำ!D64=40,VLOOKUP(F34,ตารางมุม2!$A$4:$AA$23,22,0),IF(ฟอร์มปริมาณน้ำ!D64=42,VLOOKUP(F34,ตารางมุม2!$A$4:$AA$23,23,0),IF(ฟอร์มปริมาณน้ำ!D64=44,VLOOKUP(F34,ตารางมุม2!$A$4:$AA$23,24,0),IF(ฟอร์มปริมาณน้ำ!D64=46,VLOOKUP(F34,ตารางมุม2!$A$4:$AA$23,25,0),IF(ฟอร์มปริมาณน้ำ!D64=48,VLOOKUP(F34,ตารางมุม2!$A$4:$AA$23,26,0),IF(ฟอร์มปริมาณน้ำ!D64=50,VLOOKUP(F34,ตารางมุม2!$A$4:$AC$25,27,0),""))))))</f>
      </c>
      <c r="F34" s="98">
        <f>IF(ฟอร์มปริมาณน้ำ!H64&gt;0,ROUNDUP(ฟอร์มปริมาณน้ำ!H64,0),"")</f>
      </c>
    </row>
    <row r="35" spans="1:6" ht="12.75">
      <c r="A35" s="87">
        <f>IF(ฟอร์มปริมาณน้ำ!D71=5,VLOOKUP(F35,ตารางมุม2!$A$4:$AA$23,2,0),IF(ฟอร์มปริมาณน้ำ!D71=6,VLOOKUP(F35,ตารางมุม1!$A$4:$AA$23,3,0),IF(ฟอร์มปริมาณน้ำ!D71=7,VLOOKUP(F35,ตารางมุม2!$A$4:$AA$23,4,0),IF(ฟอร์มปริมาณน้ำ!D71=8,VLOOKUP(F35,ตารางมุม2!$A$4:$AA$23,5,0),IF(ฟอร์มปริมาณน้ำ!D71=9,VLOOKUP(F35,ตารางมุม2!$A$4:$AA$23,6,0),"")))))</f>
      </c>
      <c r="B35" s="88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C35" s="88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D35" s="88">
        <f>IF(ฟอร์มปริมาณน้ำ!D71=30,VLOOKUP(F35,ตารางมุม2!$A$4:$AA$23,17,0),IF(ฟอร์มปริมาณน้ำ!D71=32,VLOOKUP(F35,ตารางมุม2!$A$4:$AA$23,18,0),IF(ฟอร์มปริมาณน้ำ!D71=34,VLOOKUP(F35,ตารางมุม2!$A$4:$AA$23,19,0),IF(ฟอร์มปริมาณน้ำ!D71=36,VLOOKUP(F35,ตารางมุม2!$A$4:$AA$23,20,0),IF(ฟอร์มปริมาณน้ำ!D71=38,VLOOKUP(F35,ตารางมุม2!$A$4:$AA$23,21,0),"")))))</f>
      </c>
      <c r="E35" s="88">
        <f>IF(ฟอร์มปริมาณน้ำ!D71=40,VLOOKUP(F35,ตารางมุม2!$A$4:$AA$23,22,0),IF(ฟอร์มปริมาณน้ำ!D71=42,VLOOKUP(F35,ตารางมุม2!$A$4:$AA$23,23,0),IF(ฟอร์มปริมาณน้ำ!D71=44,VLOOKUP(F35,ตารางมุม2!$A$4:$AA$23,24,0),IF(ฟอร์มปริมาณน้ำ!D71=46,VLOOKUP(F35,ตารางมุม2!$A$4:$AA$23,25,0),IF(ฟอร์มปริมาณน้ำ!D71=48,VLOOKUP(F35,ตารางมุม2!$A$4:$AA$23,26,0),IF(ฟอร์มปริมาณน้ำ!D71=50,VLOOKUP(F35,ตารางมุม2!$A$4:$AC$25,27,0),""))))))</f>
      </c>
      <c r="F35" s="98">
        <f>IF(ฟอร์มปริมาณน้ำ!H71&gt;0,ROUNDUP(ฟอร์มปริมาณน้ำ!H71,0),"")</f>
      </c>
    </row>
    <row r="36" spans="1:6" ht="12.75">
      <c r="A36" s="87">
        <f>IF(ฟอร์มปริมาณน้ำ!D78=5,VLOOKUP(F36,ตารางมุม2!$A$4:$AA$23,2,0),IF(ฟอร์มปริมาณน้ำ!D78=6,VLOOKUP(F36,ตารางมุม1!$A$4:$AA$23,3,0),IF(ฟอร์มปริมาณน้ำ!D78=7,VLOOKUP(F36,ตารางมุม2!$A$4:$AA$23,4,0),IF(ฟอร์มปริมาณน้ำ!D78=8,VLOOKUP(F36,ตารางมุม2!$A$4:$AA$23,5,0),IF(ฟอร์มปริมาณน้ำ!D78=9,VLOOKUP(F36,ตารางมุม2!$A$4:$AA$23,6,0),"")))))</f>
      </c>
      <c r="B36" s="88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C36" s="88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D36" s="88">
        <f>IF(ฟอร์มปริมาณน้ำ!D78=30,VLOOKUP(F36,ตารางมุม2!$A$4:$AA$23,17,0),IF(ฟอร์มปริมาณน้ำ!D78=32,VLOOKUP(F36,ตารางมุม2!$A$4:$AA$23,18,0),IF(ฟอร์มปริมาณน้ำ!D78=34,VLOOKUP(F36,ตารางมุม2!$A$4:$AA$23,19,0),IF(ฟอร์มปริมาณน้ำ!D78=36,VLOOKUP(F36,ตารางมุม2!$A$4:$AA$23,20,0),IF(ฟอร์มปริมาณน้ำ!D78=38,VLOOKUP(F36,ตารางมุม2!$A$4:$AA$23,21,0),"")))))</f>
      </c>
      <c r="E36" s="88">
        <f>IF(ฟอร์มปริมาณน้ำ!D78=40,VLOOKUP(F36,ตารางมุม2!$A$4:$AA$23,22,0),IF(ฟอร์มปริมาณน้ำ!D78=42,VLOOKUP(F36,ตารางมุม2!$A$4:$AA$23,23,0),IF(ฟอร์มปริมาณน้ำ!D78=44,VLOOKUP(F36,ตารางมุม2!$A$4:$AA$23,24,0),IF(ฟอร์มปริมาณน้ำ!D78=46,VLOOKUP(F36,ตารางมุม2!$A$4:$AA$23,25,0),IF(ฟอร์มปริมาณน้ำ!D78=48,VLOOKUP(F36,ตารางมุม2!$A$4:$AA$23,26,0),IF(ฟอร์มปริมาณน้ำ!D78=50,VLOOKUP(F36,ตารางมุม2!$A$4:$AC$25,27,0),""))))))</f>
      </c>
      <c r="F36" s="98">
        <f>IF(ฟอร์มปริมาณน้ำ!H78&gt;0,ROUNDUP(ฟอร์มปริมาณน้ำ!H78,0),"")</f>
      </c>
    </row>
    <row r="37" spans="1:6" ht="12.75">
      <c r="A37" s="87">
        <f>IF(ฟอร์มปริมาณน้ำ!D85=5,VLOOKUP(F37,ตารางมุม2!$A$4:$AA$23,2,0),IF(ฟอร์มปริมาณน้ำ!D85=6,VLOOKUP(F37,ตารางมุม1!$A$4:$AA$23,3,0),IF(ฟอร์มปริมาณน้ำ!D85=7,VLOOKUP(F37,ตารางมุม2!$A$4:$AA$23,4,0),IF(ฟอร์มปริมาณน้ำ!D85=8,VLOOKUP(F37,ตารางมุม2!$A$4:$AA$23,5,0),IF(ฟอร์มปริมาณน้ำ!D85=9,VLOOKUP(F37,ตารางมุม2!$A$4:$AA$23,6,0),"")))))</f>
      </c>
      <c r="B37" s="88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C37" s="88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D37" s="88">
        <f>IF(ฟอร์มปริมาณน้ำ!D85=30,VLOOKUP(F37,ตารางมุม2!$A$4:$AA$23,17,0),IF(ฟอร์มปริมาณน้ำ!D85=32,VLOOKUP(F37,ตารางมุม2!$A$4:$AA$23,18,0),IF(ฟอร์มปริมาณน้ำ!D85=34,VLOOKUP(F37,ตารางมุม2!$A$4:$AA$23,19,0),IF(ฟอร์มปริมาณน้ำ!D85=36,VLOOKUP(F37,ตารางมุม2!$A$4:$AA$23,20,0),IF(ฟอร์มปริมาณน้ำ!D85=38,VLOOKUP(F37,ตารางมุม2!$A$4:$AA$23,21,0),"")))))</f>
      </c>
      <c r="E37" s="88">
        <f>IF(ฟอร์มปริมาณน้ำ!D85=40,VLOOKUP(F37,ตารางมุม2!$A$4:$AA$23,22,0),IF(ฟอร์มปริมาณน้ำ!D85=42,VLOOKUP(F37,ตารางมุม2!$A$4:$AA$23,23,0),IF(ฟอร์มปริมาณน้ำ!D85=44,VLOOKUP(F37,ตารางมุม2!$A$4:$AA$23,24,0),IF(ฟอร์มปริมาณน้ำ!D85=46,VLOOKUP(F37,ตารางมุม2!$A$4:$AA$23,25,0),IF(ฟอร์มปริมาณน้ำ!D85=48,VLOOKUP(F37,ตารางมุม2!$A$4:$AA$23,26,0),IF(ฟอร์มปริมาณน้ำ!D85=50,VLOOKUP(F37,ตารางมุม2!$A$4:$AC$25,27,0),""))))))</f>
      </c>
      <c r="F37" s="98">
        <f>IF(ฟอร์มปริมาณน้ำ!H85&gt;0,ROUNDUP(ฟอร์มปริมาณน้ำ!H85,0),"")</f>
      </c>
    </row>
    <row r="38" spans="1:6" ht="12.75">
      <c r="A38" s="87">
        <f>IF(ฟอร์มปริมาณน้ำ!D92=5,VLOOKUP(F38,ตารางมุม2!$A$4:$AA$23,2,0),IF(ฟอร์มปริมาณน้ำ!D92=6,VLOOKUP(F38,ตารางมุม1!$A$4:$AA$23,3,0),IF(ฟอร์มปริมาณน้ำ!D92=7,VLOOKUP(F38,ตารางมุม2!$A$4:$AA$23,4,0),IF(ฟอร์มปริมาณน้ำ!D92=8,VLOOKUP(F38,ตารางมุม2!$A$4:$AA$23,5,0),IF(ฟอร์มปริมาณน้ำ!D92=9,VLOOKUP(F38,ตารางมุม2!$A$4:$AA$23,6,0),"")))))</f>
      </c>
      <c r="B38" s="88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C38" s="88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D38" s="88">
        <f>IF(ฟอร์มปริมาณน้ำ!D92=30,VLOOKUP(F38,ตารางมุม2!$A$4:$AA$23,17,0),IF(ฟอร์มปริมาณน้ำ!D92=32,VLOOKUP(F38,ตารางมุม2!$A$4:$AA$23,18,0),IF(ฟอร์มปริมาณน้ำ!D92=34,VLOOKUP(F38,ตารางมุม2!$A$4:$AA$23,19,0),IF(ฟอร์มปริมาณน้ำ!D92=36,VLOOKUP(F38,ตารางมุม2!$A$4:$AA$23,20,0),IF(ฟอร์มปริมาณน้ำ!D92=38,VLOOKUP(F38,ตารางมุม2!$A$4:$AA$23,21,0),"")))))</f>
      </c>
      <c r="E38" s="88">
        <f>IF(ฟอร์มปริมาณน้ำ!D92=40,VLOOKUP(F38,ตารางมุม2!$A$4:$AA$23,22,0),IF(ฟอร์มปริมาณน้ำ!D92=42,VLOOKUP(F38,ตารางมุม2!$A$4:$AA$23,23,0),IF(ฟอร์มปริมาณน้ำ!D92=44,VLOOKUP(F38,ตารางมุม2!$A$4:$AA$23,24,0),IF(ฟอร์มปริมาณน้ำ!D92=46,VLOOKUP(F38,ตารางมุม2!$A$4:$AA$23,25,0),IF(ฟอร์มปริมาณน้ำ!D92=48,VLOOKUP(F38,ตารางมุม2!$A$4:$AA$23,26,0),IF(ฟอร์มปริมาณน้ำ!D92=50,VLOOKUP(F38,ตารางมุม2!$A$4:$AC$25,27,0),""))))))</f>
      </c>
      <c r="F38" s="98">
        <f>IF(ฟอร์มปริมาณน้ำ!H92&gt;0,ROUNDUP(ฟอร์มปริมาณน้ำ!H92,0),"")</f>
      </c>
    </row>
    <row r="39" spans="1:6" ht="12.75">
      <c r="A39" s="87">
        <f>IF(ฟอร์มปริมาณน้ำ!D99=5,VLOOKUP(F39,ตารางมุม2!$A$4:$AA$23,2,0),IF(ฟอร์มปริมาณน้ำ!D99=6,VLOOKUP(F39,ตารางมุม1!$A$4:$AA$23,3,0),IF(ฟอร์มปริมาณน้ำ!D99=7,VLOOKUP(F39,ตารางมุม2!$A$4:$AA$23,4,0),IF(ฟอร์มปริมาณน้ำ!D99=8,VLOOKUP(F39,ตารางมุม2!$A$4:$AA$23,5,0),IF(ฟอร์มปริมาณน้ำ!D99=9,VLOOKUP(F39,ตารางมุม2!$A$4:$AA$23,6,0),"")))))</f>
      </c>
      <c r="B39" s="88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C39" s="88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D39" s="88">
        <f>IF(ฟอร์มปริมาณน้ำ!D99=30,VLOOKUP(F39,ตารางมุม2!$A$4:$AA$23,17,0),IF(ฟอร์มปริมาณน้ำ!D99=32,VLOOKUP(F39,ตารางมุม2!$A$4:$AA$23,18,0),IF(ฟอร์มปริมาณน้ำ!D99=34,VLOOKUP(F39,ตารางมุม2!$A$4:$AA$23,19,0),IF(ฟอร์มปริมาณน้ำ!D99=36,VLOOKUP(F39,ตารางมุม2!$A$4:$AA$23,20,0),IF(ฟอร์มปริมาณน้ำ!D99=38,VLOOKUP(F39,ตารางมุม2!$A$4:$AA$23,21,0),"")))))</f>
      </c>
      <c r="E39" s="88">
        <f>IF(ฟอร์มปริมาณน้ำ!D99=40,VLOOKUP(F39,ตารางมุม2!$A$4:$AA$23,22,0),IF(ฟอร์มปริมาณน้ำ!D99=42,VLOOKUP(F39,ตารางมุม2!$A$4:$AA$23,23,0),IF(ฟอร์มปริมาณน้ำ!D99=44,VLOOKUP(F39,ตารางมุม2!$A$4:$AA$23,24,0),IF(ฟอร์มปริมาณน้ำ!D99=46,VLOOKUP(F39,ตารางมุม2!$A$4:$AA$23,25,0),IF(ฟอร์มปริมาณน้ำ!D99=48,VLOOKUP(F39,ตารางมุม2!$A$4:$AA$23,26,0),IF(ฟอร์มปริมาณน้ำ!D99=50,VLOOKUP(F39,ตารางมุม2!$A$4:$AC$25,27,0),""))))))</f>
      </c>
      <c r="F39" s="98">
        <f>IF(ฟอร์มปริมาณน้ำ!H99&gt;0,ROUNDUP(ฟอร์มปริมาณน้ำ!H99,0),"")</f>
      </c>
    </row>
    <row r="40" spans="1:6" ht="12.75">
      <c r="A40" s="87">
        <f>IF(ฟอร์มปริมาณน้ำ!D106=5,VLOOKUP(F40,ตารางมุม2!$A$4:$AA$23,2,0),IF(ฟอร์มปริมาณน้ำ!D106=6,VLOOKUP(F40,ตารางมุม1!$A$4:$AA$23,3,0),IF(ฟอร์มปริมาณน้ำ!D106=7,VLOOKUP(F40,ตารางมุม2!$A$4:$AA$23,4,0),IF(ฟอร์มปริมาณน้ำ!D106=8,VLOOKUP(F40,ตารางมุม2!$A$4:$AA$23,5,0),IF(ฟอร์มปริมาณน้ำ!D106=9,VLOOKUP(F40,ตารางมุม2!$A$4:$AA$23,6,0),"")))))</f>
      </c>
      <c r="B40" s="88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C40" s="88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D40" s="88">
        <f>IF(ฟอร์มปริมาณน้ำ!D106=30,VLOOKUP(F40,ตารางมุม2!$A$4:$AA$23,17,0),IF(ฟอร์มปริมาณน้ำ!D106=32,VLOOKUP(F40,ตารางมุม2!$A$4:$AA$23,18,0),IF(ฟอร์มปริมาณน้ำ!D106=34,VLOOKUP(F40,ตารางมุม2!$A$4:$AA$23,19,0),IF(ฟอร์มปริมาณน้ำ!D106=36,VLOOKUP(F40,ตารางมุม2!$A$4:$AA$23,20,0),IF(ฟอร์มปริมาณน้ำ!D106=38,VLOOKUP(F40,ตารางมุม2!$A$4:$AA$23,21,0),"")))))</f>
      </c>
      <c r="E40" s="88">
        <f>IF(ฟอร์มปริมาณน้ำ!D106=40,VLOOKUP(F40,ตารางมุม2!$A$4:$AA$23,22,0),IF(ฟอร์มปริมาณน้ำ!D106=42,VLOOKUP(F40,ตารางมุม2!$A$4:$AA$23,23,0),IF(ฟอร์มปริมาณน้ำ!D106=44,VLOOKUP(F40,ตารางมุม2!$A$4:$AA$23,24,0),IF(ฟอร์มปริมาณน้ำ!D106=46,VLOOKUP(F40,ตารางมุม2!$A$4:$AA$23,25,0),IF(ฟอร์มปริมาณน้ำ!D106=48,VLOOKUP(F40,ตารางมุม2!$A$4:$AA$23,26,0),IF(ฟอร์มปริมาณน้ำ!D106=50,VLOOKUP(F40,ตารางมุม2!$A$4:$AC$25,27,0),""))))))</f>
      </c>
      <c r="F40" s="98">
        <f>IF(ฟอร์มปริมาณน้ำ!H106&gt;0,ROUNDUP(ฟอร์มปริมาณน้ำ!H106,0),"")</f>
      </c>
    </row>
    <row r="41" spans="1:6" ht="12.75">
      <c r="A41" s="87">
        <f>IF(ฟอร์มปริมาณน้ำ!D113=5,VLOOKUP(F41,ตารางมุม2!$A$4:$AA$23,2,0),IF(ฟอร์มปริมาณน้ำ!D113=6,VLOOKUP(F41,ตารางมุม1!$A$4:$AA$23,3,0),IF(ฟอร์มปริมาณน้ำ!D113=7,VLOOKUP(F41,ตารางมุม2!$A$4:$AA$23,4,0),IF(ฟอร์มปริมาณน้ำ!D113=8,VLOOKUP(F41,ตารางมุม2!$A$4:$AA$23,5,0),IF(ฟอร์มปริมาณน้ำ!D113=9,VLOOKUP(F41,ตารางมุม2!$A$4:$AA$23,6,0),"")))))</f>
      </c>
      <c r="B41" s="88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C41" s="88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D41" s="88">
        <f>IF(ฟอร์มปริมาณน้ำ!D113=30,VLOOKUP(F41,ตารางมุม2!$A$4:$AA$23,17,0),IF(ฟอร์มปริมาณน้ำ!D113=32,VLOOKUP(F41,ตารางมุม2!$A$4:$AA$23,18,0),IF(ฟอร์มปริมาณน้ำ!D113=34,VLOOKUP(F41,ตารางมุม2!$A$4:$AA$23,19,0),IF(ฟอร์มปริมาณน้ำ!D113=36,VLOOKUP(F41,ตารางมุม2!$A$4:$AA$23,20,0),IF(ฟอร์มปริมาณน้ำ!D113=38,VLOOKUP(F41,ตารางมุม2!$A$4:$AA$23,21,0),"")))))</f>
      </c>
      <c r="E41" s="88">
        <f>IF(ฟอร์มปริมาณน้ำ!D113=40,VLOOKUP(F41,ตารางมุม2!$A$4:$AA$23,22,0),IF(ฟอร์มปริมาณน้ำ!D113=42,VLOOKUP(F41,ตารางมุม2!$A$4:$AA$23,23,0),IF(ฟอร์มปริมาณน้ำ!D113=44,VLOOKUP(F41,ตารางมุม2!$A$4:$AA$23,24,0),IF(ฟอร์มปริมาณน้ำ!D113=46,VLOOKUP(F41,ตารางมุม2!$A$4:$AA$23,25,0),IF(ฟอร์มปริมาณน้ำ!D113=48,VLOOKUP(F41,ตารางมุม2!$A$4:$AA$23,26,0),IF(ฟอร์มปริมาณน้ำ!D113=50,VLOOKUP(F41,ตารางมุม2!$A$4:$AC$25,27,0),""))))))</f>
      </c>
      <c r="F41" s="98">
        <f>IF(ฟอร์มปริมาณน้ำ!H113&gt;0,ROUNDUP(ฟอร์มปริมาณน้ำ!H113,0),"")</f>
      </c>
    </row>
    <row r="42" spans="1:6" ht="12.75">
      <c r="A42" s="87">
        <f>IF(ฟอร์มปริมาณน้ำ!D120=5,VLOOKUP(F42,ตารางมุม2!$A$4:$AA$23,2,0),IF(ฟอร์มปริมาณน้ำ!D120=6,VLOOKUP(F42,ตารางมุม1!$A$4:$AA$23,3,0),IF(ฟอร์มปริมาณน้ำ!D120=7,VLOOKUP(F42,ตารางมุม2!$A$4:$AA$23,4,0),IF(ฟอร์มปริมาณน้ำ!D120=8,VLOOKUP(F42,ตารางมุม2!$A$4:$AA$23,5,0),IF(ฟอร์มปริมาณน้ำ!D120=9,VLOOKUP(F42,ตารางมุม2!$A$4:$AA$23,6,0),"")))))</f>
      </c>
      <c r="B42" s="88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C42" s="88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D42" s="88">
        <f>IF(ฟอร์มปริมาณน้ำ!D120=30,VLOOKUP(F42,ตารางมุม2!$A$4:$AA$23,17,0),IF(ฟอร์มปริมาณน้ำ!D120=32,VLOOKUP(F42,ตารางมุม2!$A$4:$AA$23,18,0),IF(ฟอร์มปริมาณน้ำ!D120=34,VLOOKUP(F42,ตารางมุม2!$A$4:$AA$23,19,0),IF(ฟอร์มปริมาณน้ำ!D120=36,VLOOKUP(F42,ตารางมุม2!$A$4:$AA$23,20,0),IF(ฟอร์มปริมาณน้ำ!D120=38,VLOOKUP(F42,ตารางมุม2!$A$4:$AA$23,21,0),"")))))</f>
      </c>
      <c r="E42" s="88">
        <f>IF(ฟอร์มปริมาณน้ำ!D120=40,VLOOKUP(F42,ตารางมุม2!$A$4:$AA$23,22,0),IF(ฟอร์มปริมาณน้ำ!D120=42,VLOOKUP(F42,ตารางมุม2!$A$4:$AA$23,23,0),IF(ฟอร์มปริมาณน้ำ!D120=44,VLOOKUP(F42,ตารางมุม2!$A$4:$AA$23,24,0),IF(ฟอร์มปริมาณน้ำ!D120=46,VLOOKUP(F42,ตารางมุม2!$A$4:$AA$23,25,0),IF(ฟอร์มปริมาณน้ำ!D120=48,VLOOKUP(F42,ตารางมุม2!$A$4:$AA$23,26,0),IF(ฟอร์มปริมาณน้ำ!D120=50,VLOOKUP(F42,ตารางมุม2!$A$4:$AC$25,27,0),""))))))</f>
      </c>
      <c r="F42" s="98">
        <f>IF(ฟอร์มปริมาณน้ำ!H120&gt;0,ROUNDUP(ฟอร์มปริมาณน้ำ!H120,0),"")</f>
      </c>
    </row>
    <row r="43" spans="1:6" ht="12.75">
      <c r="A43" s="87">
        <f>IF(ฟอร์มปริมาณน้ำ!D127=5,VLOOKUP(F43,ตารางมุม2!$A$4:$AA$23,2,0),IF(ฟอร์มปริมาณน้ำ!D127=6,VLOOKUP(F43,ตารางมุม1!$A$4:$AA$23,3,0),IF(ฟอร์มปริมาณน้ำ!D127=7,VLOOKUP(F43,ตารางมุม2!$A$4:$AA$23,4,0),IF(ฟอร์มปริมาณน้ำ!D127=8,VLOOKUP(F43,ตารางมุม2!$A$4:$AA$23,5,0),IF(ฟอร์มปริมาณน้ำ!D127=9,VLOOKUP(F43,ตารางมุม2!$A$4:$AA$23,6,0),"")))))</f>
      </c>
      <c r="B43" s="88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C43" s="88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D43" s="88">
        <f>IF(ฟอร์มปริมาณน้ำ!D127=30,VLOOKUP(F43,ตารางมุม2!$A$4:$AA$23,17,0),IF(ฟอร์มปริมาณน้ำ!D127=32,VLOOKUP(F43,ตารางมุม2!$A$4:$AA$23,18,0),IF(ฟอร์มปริมาณน้ำ!D127=34,VLOOKUP(F43,ตารางมุม2!$A$4:$AA$23,19,0),IF(ฟอร์มปริมาณน้ำ!D127=36,VLOOKUP(F43,ตารางมุม2!$A$4:$AA$23,20,0),IF(ฟอร์มปริมาณน้ำ!D127=38,VLOOKUP(F43,ตารางมุม2!$A$4:$AA$23,21,0),"")))))</f>
      </c>
      <c r="E43" s="88">
        <f>IF(ฟอร์มปริมาณน้ำ!D127=40,VLOOKUP(F43,ตารางมุม2!$A$4:$AA$23,22,0),IF(ฟอร์มปริมาณน้ำ!D127=42,VLOOKUP(F43,ตารางมุม2!$A$4:$AA$23,23,0),IF(ฟอร์มปริมาณน้ำ!D127=44,VLOOKUP(F43,ตารางมุม2!$A$4:$AA$23,24,0),IF(ฟอร์มปริมาณน้ำ!D127=46,VLOOKUP(F43,ตารางมุม2!$A$4:$AA$23,25,0),IF(ฟอร์มปริมาณน้ำ!D127=48,VLOOKUP(F43,ตารางมุม2!$A$4:$AA$23,26,0),IF(ฟอร์มปริมาณน้ำ!D127=50,VLOOKUP(F43,ตารางมุม2!$A$4:$AC$25,27,0),""))))))</f>
      </c>
      <c r="F43" s="98">
        <f>IF(ฟอร์มปริมาณน้ำ!H127&gt;0,ROUNDUP(ฟอร์มปริมาณน้ำ!H127,0),"")</f>
      </c>
    </row>
    <row r="44" spans="1:6" ht="12.75">
      <c r="A44" s="87">
        <f>IF(ฟอร์มปริมาณน้ำ!D134=5,VLOOKUP(F44,ตารางมุม2!$A$4:$AA$23,2,0),IF(ฟอร์มปริมาณน้ำ!D134=6,VLOOKUP(F44,ตารางมุม1!$A$4:$AA$23,3,0),IF(ฟอร์มปริมาณน้ำ!D134=7,VLOOKUP(F44,ตารางมุม2!$A$4:$AA$23,4,0),IF(ฟอร์มปริมาณน้ำ!D134=8,VLOOKUP(F44,ตารางมุม2!$A$4:$AA$23,5,0),IF(ฟอร์มปริมาณน้ำ!D134=9,VLOOKUP(F44,ตารางมุม2!$A$4:$AA$23,6,0),"")))))</f>
      </c>
      <c r="B44" s="88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C44" s="88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D44" s="88">
        <f>IF(ฟอร์มปริมาณน้ำ!D134=30,VLOOKUP(F44,ตารางมุม2!$A$4:$AA$23,17,0),IF(ฟอร์มปริมาณน้ำ!D134=32,VLOOKUP(F44,ตารางมุม2!$A$4:$AA$23,18,0),IF(ฟอร์มปริมาณน้ำ!D134=34,VLOOKUP(F44,ตารางมุม2!$A$4:$AA$23,19,0),IF(ฟอร์มปริมาณน้ำ!D134=36,VLOOKUP(F44,ตารางมุม2!$A$4:$AA$23,20,0),IF(ฟอร์มปริมาณน้ำ!D134=38,VLOOKUP(F44,ตารางมุม2!$A$4:$AA$23,21,0),"")))))</f>
      </c>
      <c r="E44" s="88">
        <f>IF(ฟอร์มปริมาณน้ำ!D134=40,VLOOKUP(F44,ตารางมุม2!$A$4:$AA$23,22,0),IF(ฟอร์มปริมาณน้ำ!D134=42,VLOOKUP(F44,ตารางมุม2!$A$4:$AA$23,23,0),IF(ฟอร์มปริมาณน้ำ!D134=44,VLOOKUP(F44,ตารางมุม2!$A$4:$AA$23,24,0),IF(ฟอร์มปริมาณน้ำ!D134=46,VLOOKUP(F44,ตารางมุม2!$A$4:$AA$23,25,0),IF(ฟอร์มปริมาณน้ำ!D134=48,VLOOKUP(F44,ตารางมุม2!$A$4:$AA$23,26,0),IF(ฟอร์มปริมาณน้ำ!D134=50,VLOOKUP(F44,ตารางมุม2!$A$4:$AC$25,27,0),""))))))</f>
      </c>
      <c r="F44" s="98">
        <f>IF(ฟอร์มปริมาณน้ำ!H134&gt;0,ROUNDUP(ฟอร์มปริมาณน้ำ!H134,0),"")</f>
      </c>
    </row>
    <row r="45" spans="1:6" ht="12.75">
      <c r="A45" s="87">
        <f>IF(ฟอร์มปริมาณน้ำ!D141=5,VLOOKUP(F45,ตารางมุม2!$A$4:$AA$23,2,0),IF(ฟอร์มปริมาณน้ำ!D141=6,VLOOKUP(F45,ตารางมุม1!$A$4:$AA$23,3,0),IF(ฟอร์มปริมาณน้ำ!D141=7,VLOOKUP(F45,ตารางมุม2!$A$4:$AA$23,4,0),IF(ฟอร์มปริมาณน้ำ!D141=8,VLOOKUP(F45,ตารางมุม2!$A$4:$AA$23,5,0),IF(ฟอร์มปริมาณน้ำ!D141=9,VLOOKUP(F45,ตารางมุม2!$A$4:$AA$23,6,0),"")))))</f>
      </c>
      <c r="B45" s="88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C45" s="88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D45" s="88">
        <f>IF(ฟอร์มปริมาณน้ำ!D141=30,VLOOKUP(F45,ตารางมุม2!$A$4:$AA$23,17,0),IF(ฟอร์มปริมาณน้ำ!D141=32,VLOOKUP(F45,ตารางมุม2!$A$4:$AA$23,18,0),IF(ฟอร์มปริมาณน้ำ!D141=34,VLOOKUP(F45,ตารางมุม2!$A$4:$AA$23,19,0),IF(ฟอร์มปริมาณน้ำ!D141=36,VLOOKUP(F45,ตารางมุม2!$A$4:$AA$23,20,0),IF(ฟอร์มปริมาณน้ำ!D141=38,VLOOKUP(F45,ตารางมุม2!$A$4:$AA$23,21,0),"")))))</f>
      </c>
      <c r="E45" s="88">
        <f>IF(ฟอร์มปริมาณน้ำ!D141=40,VLOOKUP(F45,ตารางมุม2!$A$4:$AA$23,22,0),IF(ฟอร์มปริมาณน้ำ!D141=42,VLOOKUP(F45,ตารางมุม2!$A$4:$AA$23,23,0),IF(ฟอร์มปริมาณน้ำ!D141=44,VLOOKUP(F45,ตารางมุม2!$A$4:$AA$23,24,0),IF(ฟอร์มปริมาณน้ำ!D141=46,VLOOKUP(F45,ตารางมุม2!$A$4:$AA$23,25,0),IF(ฟอร์มปริมาณน้ำ!D141=48,VLOOKUP(F45,ตารางมุม2!$A$4:$AA$23,26,0),IF(ฟอร์มปริมาณน้ำ!D141=50,VLOOKUP(F45,ตารางมุม2!$A$4:$AC$25,27,0),""))))))</f>
      </c>
      <c r="F45" s="98">
        <f>IF(ฟอร์มปริมาณน้ำ!H141&gt;0,ROUNDUP(ฟอร์มปริมาณน้ำ!H141,0),"")</f>
      </c>
    </row>
    <row r="46" spans="1:6" ht="12.75">
      <c r="A46" s="87">
        <f>IF(ฟอร์มปริมาณน้ำ!D148=5,VLOOKUP(F46,ตารางมุม2!$A$4:$AA$23,2,0),IF(ฟอร์มปริมาณน้ำ!D148=6,VLOOKUP(F46,ตารางมุม1!$A$4:$AA$23,3,0),IF(ฟอร์มปริมาณน้ำ!D148=7,VLOOKUP(F46,ตารางมุม2!$A$4:$AA$23,4,0),IF(ฟอร์มปริมาณน้ำ!D148=8,VLOOKUP(F46,ตารางมุม2!$A$4:$AA$23,5,0),IF(ฟอร์มปริมาณน้ำ!D148=9,VLOOKUP(F46,ตารางมุม2!$A$4:$AA$23,6,0),"")))))</f>
      </c>
      <c r="B46" s="88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C46" s="88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D46" s="88">
        <f>IF(ฟอร์มปริมาณน้ำ!D148=30,VLOOKUP(F46,ตารางมุม2!$A$4:$AA$23,17,0),IF(ฟอร์มปริมาณน้ำ!D148=32,VLOOKUP(F46,ตารางมุม2!$A$4:$AA$23,18,0),IF(ฟอร์มปริมาณน้ำ!D148=34,VLOOKUP(F46,ตารางมุม2!$A$4:$AA$23,19,0),IF(ฟอร์มปริมาณน้ำ!D148=36,VLOOKUP(F46,ตารางมุม2!$A$4:$AA$23,20,0),IF(ฟอร์มปริมาณน้ำ!D148=38,VLOOKUP(F46,ตารางมุม2!$A$4:$AA$23,21,0),"")))))</f>
      </c>
      <c r="E46" s="88">
        <f>IF(ฟอร์มปริมาณน้ำ!D148=40,VLOOKUP(F46,ตารางมุม2!$A$4:$AA$23,22,0),IF(ฟอร์มปริมาณน้ำ!D148=42,VLOOKUP(F46,ตารางมุม2!$A$4:$AA$23,23,0),IF(ฟอร์มปริมาณน้ำ!D148=44,VLOOKUP(F46,ตารางมุม2!$A$4:$AA$23,24,0),IF(ฟอร์มปริมาณน้ำ!D148=46,VLOOKUP(F46,ตารางมุม2!$A$4:$AA$23,25,0),IF(ฟอร์มปริมาณน้ำ!D148=48,VLOOKUP(F46,ตารางมุม2!$A$4:$AA$23,26,0),IF(ฟอร์มปริมาณน้ำ!D148=50,VLOOKUP(F46,ตารางมุม2!$A$4:$AC$25,27,0),""))))))</f>
      </c>
      <c r="F46" s="98">
        <f>IF(ฟอร์มปริมาณน้ำ!H148&gt;0,ROUNDUP(ฟอร์มปริมาณน้ำ!H148,0),"")</f>
      </c>
    </row>
    <row r="50" spans="1:6" ht="12.75">
      <c r="A50" s="100" t="s">
        <v>375</v>
      </c>
      <c r="B50" s="152" t="s">
        <v>377</v>
      </c>
      <c r="C50" s="153"/>
      <c r="D50" s="153"/>
      <c r="E50" s="154"/>
      <c r="F50" s="99" t="s">
        <v>372</v>
      </c>
    </row>
    <row r="51" spans="1:6" ht="12.75">
      <c r="A51" s="105">
        <v>1</v>
      </c>
      <c r="B51" s="90">
        <f>IF(ฟอร์มปริมาณน้ำ!K15=0,"",IF(ฟอร์มปริมาณน้ำ!K15=1,VLOOKUP(ฟอร์มปริมาณน้ำ!L15,ตารางรอบต่อวินาที!A$5:U$35,2,0),IF(ฟอร์มปริมาณน้ำ!K15=2,VLOOKUP(ฟอร์มปริมาณน้ำ!L15,ตารางรอบต่อวินาที!A$5:U$35,3,0),IF(ฟอร์มปริมาณน้ำ!K15=4,VLOOKUP(ฟอร์มปริมาณน้ำ!L15,ตารางรอบต่อวินาที!A$5:U$35,4,0),IF(ฟอร์มปริมาณน้ำ!K15=6,VLOOKUP(ฟอร์มปริมาณน้ำ!L15,ตารางรอบต่อวินาที!A$5:U$35,5,0),IF(ฟอร์มปริมาณน้ำ!K15=8,VLOOKUP(ฟอร์มปริมาณน้ำ!L15,ตารางรอบต่อวินาที!A$5:U$35,6,0),""))))))</f>
      </c>
      <c r="C51" s="90">
        <f>IF(ฟอร์มปริมาณน้ำ!K15=0,"",IF(ฟอร์มปริมาณน้ำ!K15=10,VLOOKUP(ฟอร์มปริมาณน้ำ!L15,ตารางรอบต่อวินาที!A$5:U$35,7,0),IF(ฟอร์มปริมาณน้ำ!K15=20,VLOOKUP(ฟอร์มปริมาณน้ำ!L15,ตารางรอบต่อวินาที!A$5:U$35,8,0),IF(ฟอร์มปริมาณน้ำ!K15=30,VLOOKUP(ฟอร์มปริมาณน้ำ!L15,ตารางรอบต่อวินาที!A$5:U$35,9,0),IF(ฟอร์มปริมาณน้ำ!K15=40,VLOOKUP(ฟอร์มปริมาณน้ำ!L15,ตารางรอบต่อวินาที!A$5:U$35,10,0),IF(ฟอร์มปริมาณน้ำ!K15=50,VLOOKUP(ฟอร์มปริมาณน้ำ!L15,ตารางรอบต่อวินาที!A$5:U$35,11,0),""))))))</f>
      </c>
      <c r="D51" s="90">
        <f>IF(ฟอร์มปริมาณน้ำ!K15=0,"",IF(ฟอร์มปริมาณน้ำ!K15=60,VLOOKUP(ฟอร์มปริมาณน้ำ!L15,ตารางรอบต่อวินาที!A$5:U$35,12,0),IF(ฟอร์มปริมาณน้ำ!K15=80,VLOOKUP(ฟอร์มปริมาณน้ำ!L15,ตารางรอบต่อวินาที!A$5:U$35,13,0),IF(ฟอร์มปริมาณน้ำ!K15=100,VLOOKUP(ฟอร์มปริมาณน้ำ!L15,ตารางรอบต่อวินาที!A$5:U$35,14,0),IF(ฟอร์มปริมาณน้ำ!K15=150,VLOOKUP(ฟอร์มปริมาณน้ำ!L15,ตารางรอบต่อวินาที!A$5:U$35,15,0),IF(ฟอร์มปริมาณน้ำ!K15=200,VLOOKUP(ฟอร์มปริมาณน้ำ!L15,ตารางรอบต่อวินาที!A$5:U$35,16,0),""))))))</f>
      </c>
      <c r="E51" s="106">
        <f>IF(ฟอร์มปริมาณน้ำ!K15=0,"",IF(ฟอร์มปริมาณน้ำ!K15=250,VLOOKUP(ฟอร์มปริมาณน้ำ!L15,ตารางรอบต่อวินาที!A$5:U$35,17,0),IF(ฟอร์มปริมาณน้ำ!K15=300,VLOOKUP(ฟอร์มปริมาณน้ำ!L15,ตารางรอบต่อวินาที!A$5:U$35,18,0),IF(ฟอร์มปริมาณน้ำ!K15=350,VLOOKUP(ฟอร์มปริมาณน้ำ!L15,ตารางรอบต่อวินาที!A$5:U$35,19,0),IF(ฟอร์มปริมาณน้ำ!K15=400,VLOOKUP(ฟอร์มปริมาณน้ำ!L15,ตารางรอบต่อวินาที!A$5:U$35,20,0),IF(ฟอร์มปริมาณน้ำ!K15=450,VLOOKUP(ฟอร์มปริมาณน้ำ!L15,ตารางรอบต่อวินาที!A$5:U$35,21,0),""))))))</f>
      </c>
      <c r="F51" s="106">
        <f aca="true" t="shared" si="1" ref="F51:F56">SUM(B51:E51)</f>
        <v>0</v>
      </c>
    </row>
    <row r="52" spans="1:6" ht="12.75">
      <c r="A52" s="107"/>
      <c r="B52" s="108">
        <f>IF(ฟอร์มปริมาณน้ำ!K16=0,"",IF(ฟอร์มปริมาณน้ำ!K16=1,VLOOKUP(ฟอร์มปริมาณน้ำ!L16,ตารางรอบต่อวินาที!A$5:U$35,2,0),IF(ฟอร์มปริมาณน้ำ!K16=2,VLOOKUP(ฟอร์มปริมาณน้ำ!L16,ตารางรอบต่อวินาที!A$5:U$35,3,0),IF(ฟอร์มปริมาณน้ำ!K16=4,VLOOKUP(ฟอร์มปริมาณน้ำ!L16,ตารางรอบต่อวินาที!A$5:U$35,4,0),IF(ฟอร์มปริมาณน้ำ!K16=6,VLOOKUP(ฟอร์มปริมาณน้ำ!L16,ตารางรอบต่อวินาที!A$5:U$35,5,0),IF(ฟอร์มปริมาณน้ำ!K16=8,VLOOKUP(ฟอร์มปริมาณน้ำ!L16,ตารางรอบต่อวินาที!A$5:U$35,6,0),""))))))</f>
      </c>
      <c r="C52" s="108">
        <f>IF(ฟอร์มปริมาณน้ำ!K16=0,"",IF(ฟอร์มปริมาณน้ำ!K16=10,VLOOKUP(ฟอร์มปริมาณน้ำ!L16,ตารางรอบต่อวินาที!A$5:U$35,7,0),IF(ฟอร์มปริมาณน้ำ!K16=20,VLOOKUP(ฟอร์มปริมาณน้ำ!L16,ตารางรอบต่อวินาที!A$5:U$35,8,0),IF(ฟอร์มปริมาณน้ำ!K16=30,VLOOKUP(ฟอร์มปริมาณน้ำ!L16,ตารางรอบต่อวินาที!A$5:U$35,9,0),IF(ฟอร์มปริมาณน้ำ!K16=40,VLOOKUP(ฟอร์มปริมาณน้ำ!L16,ตารางรอบต่อวินาที!A$5:U$35,10,0),IF(ฟอร์มปริมาณน้ำ!K16=50,VLOOKUP(ฟอร์มปริมาณน้ำ!L16,ตารางรอบต่อวินาที!A$5:U$35,11,0),""))))))</f>
      </c>
      <c r="D52" s="108">
        <f>IF(ฟอร์มปริมาณน้ำ!K16=0,"",IF(ฟอร์มปริมาณน้ำ!K16=60,VLOOKUP(ฟอร์มปริมาณน้ำ!L16,ตารางรอบต่อวินาที!A$5:U$35,12,0),IF(ฟอร์มปริมาณน้ำ!K16=80,VLOOKUP(ฟอร์มปริมาณน้ำ!L16,ตารางรอบต่อวินาที!A$5:U$35,13,0),IF(ฟอร์มปริมาณน้ำ!K16=100,VLOOKUP(ฟอร์มปริมาณน้ำ!L16,ตารางรอบต่อวินาที!A$5:U$35,14,0),IF(ฟอร์มปริมาณน้ำ!K16=150,VLOOKUP(ฟอร์มปริมาณน้ำ!L16,ตารางรอบต่อวินาที!A$5:U$35,15,0),IF(ฟอร์มปริมาณน้ำ!K16=200,VLOOKUP(ฟอร์มปริมาณน้ำ!L16,ตารางรอบต่อวินาที!A$5:U$35,16,0),""))))))</f>
      </c>
      <c r="E52" s="109">
        <f>IF(ฟอร์มปริมาณน้ำ!K16=0,"",IF(ฟอร์มปริมาณน้ำ!K16=250,VLOOKUP(ฟอร์มปริมาณน้ำ!L16,ตารางรอบต่อวินาที!A$5:U$35,17,0),IF(ฟอร์มปริมาณน้ำ!K16=300,VLOOKUP(ฟอร์มปริมาณน้ำ!L16,ตารางรอบต่อวินาที!A$5:U$35,18,0),IF(ฟอร์มปริมาณน้ำ!K16=350,VLOOKUP(ฟอร์มปริมาณน้ำ!L16,ตารางรอบต่อวินาที!A$5:U$35,19,0),IF(ฟอร์มปริมาณน้ำ!K16=400,VLOOKUP(ฟอร์มปริมาณน้ำ!L16,ตารางรอบต่อวินาที!A$5:U$35,20,0),IF(ฟอร์มปริมาณน้ำ!K16=450,VLOOKUP(ฟอร์มปริมาณน้ำ!L16,ตารางรอบต่อวินาที!A$5:U$35,21,0),""))))))</f>
      </c>
      <c r="F52" s="109">
        <f t="shared" si="1"/>
        <v>0</v>
      </c>
    </row>
    <row r="53" spans="1:6" ht="12.75">
      <c r="A53" s="107"/>
      <c r="B53" s="108">
        <f>IF(ฟอร์มปริมาณน้ำ!K17=0,"",IF(ฟอร์มปริมาณน้ำ!K17=1,VLOOKUP(ฟอร์มปริมาณน้ำ!L17,ตารางรอบต่อวินาที!A$5:U$35,2,0),IF(ฟอร์มปริมาณน้ำ!K17=2,VLOOKUP(ฟอร์มปริมาณน้ำ!L17,ตารางรอบต่อวินาที!A$5:U$35,3,0),IF(ฟอร์มปริมาณน้ำ!K17=4,VLOOKUP(ฟอร์มปริมาณน้ำ!L17,ตารางรอบต่อวินาที!A$5:U$35,4,0),IF(ฟอร์มปริมาณน้ำ!K17=6,VLOOKUP(ฟอร์มปริมาณน้ำ!L17,ตารางรอบต่อวินาที!A$5:U$35,5,0),IF(ฟอร์มปริมาณน้ำ!K17=8,VLOOKUP(ฟอร์มปริมาณน้ำ!L17,ตารางรอบต่อวินาที!A$5:U$35,6,0),""))))))</f>
      </c>
      <c r="C53" s="108">
        <f>IF(ฟอร์มปริมาณน้ำ!K17=0,"",IF(ฟอร์มปริมาณน้ำ!K17=10,VLOOKUP(ฟอร์มปริมาณน้ำ!L17,ตารางรอบต่อวินาที!A$5:U$35,7,0),IF(ฟอร์มปริมาณน้ำ!K17=20,VLOOKUP(ฟอร์มปริมาณน้ำ!L17,ตารางรอบต่อวินาที!A$5:U$35,8,0),IF(ฟอร์มปริมาณน้ำ!K17=30,VLOOKUP(ฟอร์มปริมาณน้ำ!L17,ตารางรอบต่อวินาที!A$5:U$35,9,0),IF(ฟอร์มปริมาณน้ำ!K17=40,VLOOKUP(ฟอร์มปริมาณน้ำ!L17,ตารางรอบต่อวินาที!A$5:U$35,10,0),IF(ฟอร์มปริมาณน้ำ!K17=50,VLOOKUP(ฟอร์มปริมาณน้ำ!L17,ตารางรอบต่อวินาที!A$5:U$35,11,0),""))))))</f>
      </c>
      <c r="D53" s="108">
        <f>IF(ฟอร์มปริมาณน้ำ!K17=0,"",IF(ฟอร์มปริมาณน้ำ!K17=60,VLOOKUP(ฟอร์มปริมาณน้ำ!L17,ตารางรอบต่อวินาที!A$5:U$35,12,0),IF(ฟอร์มปริมาณน้ำ!K17=80,VLOOKUP(ฟอร์มปริมาณน้ำ!L17,ตารางรอบต่อวินาที!A$5:U$35,13,0),IF(ฟอร์มปริมาณน้ำ!K17=100,VLOOKUP(ฟอร์มปริมาณน้ำ!L17,ตารางรอบต่อวินาที!A$5:U$35,14,0),IF(ฟอร์มปริมาณน้ำ!K17=150,VLOOKUP(ฟอร์มปริมาณน้ำ!L17,ตารางรอบต่อวินาที!A$5:U$35,15,0),IF(ฟอร์มปริมาณน้ำ!K17=200,VLOOKUP(ฟอร์มปริมาณน้ำ!L17,ตารางรอบต่อวินาที!A$5:U$35,16,0),""))))))</f>
      </c>
      <c r="E53" s="109">
        <f>IF(ฟอร์มปริมาณน้ำ!K17=0,"",IF(ฟอร์มปริมาณน้ำ!K17=250,VLOOKUP(ฟอร์มปริมาณน้ำ!L17,ตารางรอบต่อวินาที!A$5:U$35,17,0),IF(ฟอร์มปริมาณน้ำ!K17=300,VLOOKUP(ฟอร์มปริมาณน้ำ!L17,ตารางรอบต่อวินาที!A$5:U$35,18,0),IF(ฟอร์มปริมาณน้ำ!K17=350,VLOOKUP(ฟอร์มปริมาณน้ำ!L17,ตารางรอบต่อวินาที!A$5:U$35,19,0),IF(ฟอร์มปริมาณน้ำ!K17=400,VLOOKUP(ฟอร์มปริมาณน้ำ!L17,ตารางรอบต่อวินาที!A$5:U$35,20,0),IF(ฟอร์มปริมาณน้ำ!K17=450,VLOOKUP(ฟอร์มปริมาณน้ำ!L17,ตารางรอบต่อวินาที!A$5:U$35,21,0),""))))))</f>
      </c>
      <c r="F53" s="109">
        <f t="shared" si="1"/>
        <v>0</v>
      </c>
    </row>
    <row r="54" spans="1:6" ht="12.75">
      <c r="A54" s="107"/>
      <c r="B54" s="108">
        <f>IF(ฟอร์มปริมาณน้ำ!K18=0,"",IF(ฟอร์มปริมาณน้ำ!K18=1,VLOOKUP(ฟอร์มปริมาณน้ำ!L18,ตารางรอบต่อวินาที!A$5:U$35,2,0),IF(ฟอร์มปริมาณน้ำ!K18=2,VLOOKUP(ฟอร์มปริมาณน้ำ!L18,ตารางรอบต่อวินาที!A$5:U$35,3,0),IF(ฟอร์มปริมาณน้ำ!K18=4,VLOOKUP(ฟอร์มปริมาณน้ำ!L18,ตารางรอบต่อวินาที!A$5:U$35,4,0),IF(ฟอร์มปริมาณน้ำ!K18=6,VLOOKUP(ฟอร์มปริมาณน้ำ!L18,ตารางรอบต่อวินาที!A$5:U$35,5,0),IF(ฟอร์มปริมาณน้ำ!K18=8,VLOOKUP(ฟอร์มปริมาณน้ำ!L18,ตารางรอบต่อวินาที!A$5:U$35,6,0),""))))))</f>
      </c>
      <c r="C54" s="108">
        <f>IF(ฟอร์มปริมาณน้ำ!K18=0,"",IF(ฟอร์มปริมาณน้ำ!K18=10,VLOOKUP(ฟอร์มปริมาณน้ำ!L18,ตารางรอบต่อวินาที!A$5:U$35,7,0),IF(ฟอร์มปริมาณน้ำ!K18=20,VLOOKUP(ฟอร์มปริมาณน้ำ!L18,ตารางรอบต่อวินาที!A$5:U$35,8,0),IF(ฟอร์มปริมาณน้ำ!K18=30,VLOOKUP(ฟอร์มปริมาณน้ำ!L18,ตารางรอบต่อวินาที!A$5:U$35,9,0),IF(ฟอร์มปริมาณน้ำ!K18=40,VLOOKUP(ฟอร์มปริมาณน้ำ!L18,ตารางรอบต่อวินาที!A$5:U$35,10,0),IF(ฟอร์มปริมาณน้ำ!K18=50,VLOOKUP(ฟอร์มปริมาณน้ำ!L18,ตารางรอบต่อวินาที!A$5:U$35,11,0),""))))))</f>
      </c>
      <c r="D54" s="108">
        <f>IF(ฟอร์มปริมาณน้ำ!K18=0,"",IF(ฟอร์มปริมาณน้ำ!K18=60,VLOOKUP(ฟอร์มปริมาณน้ำ!L18,ตารางรอบต่อวินาที!A$5:U$35,12,0),IF(ฟอร์มปริมาณน้ำ!K18=80,VLOOKUP(ฟอร์มปริมาณน้ำ!L18,ตารางรอบต่อวินาที!A$5:U$35,13,0),IF(ฟอร์มปริมาณน้ำ!K18=100,VLOOKUP(ฟอร์มปริมาณน้ำ!L18,ตารางรอบต่อวินาที!A$5:U$35,14,0),IF(ฟอร์มปริมาณน้ำ!K18=150,VLOOKUP(ฟอร์มปริมาณน้ำ!L18,ตารางรอบต่อวินาที!A$5:U$35,15,0),IF(ฟอร์มปริมาณน้ำ!K18=200,VLOOKUP(ฟอร์มปริมาณน้ำ!L18,ตารางรอบต่อวินาที!A$5:U$35,16,0),""))))))</f>
      </c>
      <c r="E54" s="109">
        <f>IF(ฟอร์มปริมาณน้ำ!K18=0,"",IF(ฟอร์มปริมาณน้ำ!K18=250,VLOOKUP(ฟอร์มปริมาณน้ำ!L18,ตารางรอบต่อวินาที!A$5:U$35,17,0),IF(ฟอร์มปริมาณน้ำ!K18=300,VLOOKUP(ฟอร์มปริมาณน้ำ!L18,ตารางรอบต่อวินาที!A$5:U$35,18,0),IF(ฟอร์มปริมาณน้ำ!K18=350,VLOOKUP(ฟอร์มปริมาณน้ำ!L18,ตารางรอบต่อวินาที!A$5:U$35,19,0),IF(ฟอร์มปริมาณน้ำ!K18=400,VLOOKUP(ฟอร์มปริมาณน้ำ!L18,ตารางรอบต่อวินาที!A$5:U$35,20,0),IF(ฟอร์มปริมาณน้ำ!K18=450,VLOOKUP(ฟอร์มปริมาณน้ำ!L18,ตารางรอบต่อวินาที!A$5:U$35,21,0),""))))))</f>
      </c>
      <c r="F54" s="109">
        <f t="shared" si="1"/>
        <v>0</v>
      </c>
    </row>
    <row r="55" spans="1:6" ht="12.75">
      <c r="A55" s="107"/>
      <c r="B55" s="108">
        <f>IF(ฟอร์มปริมาณน้ำ!K19=0,"",IF(ฟอร์มปริมาณน้ำ!K19=1,VLOOKUP(ฟอร์มปริมาณน้ำ!L19,ตารางรอบต่อวินาที!A$5:U$35,2,0),IF(ฟอร์มปริมาณน้ำ!K19=2,VLOOKUP(ฟอร์มปริมาณน้ำ!L19,ตารางรอบต่อวินาที!A$5:U$35,3,0),IF(ฟอร์มปริมาณน้ำ!K19=4,VLOOKUP(ฟอร์มปริมาณน้ำ!L19,ตารางรอบต่อวินาที!A$5:U$35,4,0),IF(ฟอร์มปริมาณน้ำ!K19=6,VLOOKUP(ฟอร์มปริมาณน้ำ!L19,ตารางรอบต่อวินาที!A$5:U$35,5,0),IF(ฟอร์มปริมาณน้ำ!K19=8,VLOOKUP(ฟอร์มปริมาณน้ำ!L19,ตารางรอบต่อวินาที!A$5:U$35,6,0),""))))))</f>
      </c>
      <c r="C55" s="108">
        <f>IF(ฟอร์มปริมาณน้ำ!K19=0,"",IF(ฟอร์มปริมาณน้ำ!K19=10,VLOOKUP(ฟอร์มปริมาณน้ำ!L19,ตารางรอบต่อวินาที!A$5:U$35,7,0),IF(ฟอร์มปริมาณน้ำ!K19=20,VLOOKUP(ฟอร์มปริมาณน้ำ!L19,ตารางรอบต่อวินาที!A$5:U$35,8,0),IF(ฟอร์มปริมาณน้ำ!K19=30,VLOOKUP(ฟอร์มปริมาณน้ำ!L19,ตารางรอบต่อวินาที!A$5:U$35,9,0),IF(ฟอร์มปริมาณน้ำ!K19=40,VLOOKUP(ฟอร์มปริมาณน้ำ!L19,ตารางรอบต่อวินาที!A$5:U$35,10,0),IF(ฟอร์มปริมาณน้ำ!K19=50,VLOOKUP(ฟอร์มปริมาณน้ำ!L19,ตารางรอบต่อวินาที!A$5:U$35,11,0),""))))))</f>
      </c>
      <c r="D55" s="108">
        <f>IF(ฟอร์มปริมาณน้ำ!K19=0,"",IF(ฟอร์มปริมาณน้ำ!K19=60,VLOOKUP(ฟอร์มปริมาณน้ำ!L19,ตารางรอบต่อวินาที!A$5:U$35,12,0),IF(ฟอร์มปริมาณน้ำ!K19=80,VLOOKUP(ฟอร์มปริมาณน้ำ!L19,ตารางรอบต่อวินาที!A$5:U$35,13,0),IF(ฟอร์มปริมาณน้ำ!K19=100,VLOOKUP(ฟอร์มปริมาณน้ำ!L19,ตารางรอบต่อวินาที!A$5:U$35,14,0),IF(ฟอร์มปริมาณน้ำ!K19=150,VLOOKUP(ฟอร์มปริมาณน้ำ!L19,ตารางรอบต่อวินาที!A$5:U$35,15,0),IF(ฟอร์มปริมาณน้ำ!K19=200,VLOOKUP(ฟอร์มปริมาณน้ำ!L19,ตารางรอบต่อวินาที!A$5:U$35,16,0),""))))))</f>
      </c>
      <c r="E55" s="109">
        <f>IF(ฟอร์มปริมาณน้ำ!K19=0,"",IF(ฟอร์มปริมาณน้ำ!K19=250,VLOOKUP(ฟอร์มปริมาณน้ำ!L19,ตารางรอบต่อวินาที!A$5:U$35,17,0),IF(ฟอร์มปริมาณน้ำ!K19=300,VLOOKUP(ฟอร์มปริมาณน้ำ!L19,ตารางรอบต่อวินาที!A$5:U$35,18,0),IF(ฟอร์มปริมาณน้ำ!K19=350,VLOOKUP(ฟอร์มปริมาณน้ำ!L19,ตารางรอบต่อวินาที!A$5:U$35,19,0),IF(ฟอร์มปริมาณน้ำ!K19=400,VLOOKUP(ฟอร์มปริมาณน้ำ!L19,ตารางรอบต่อวินาที!A$5:U$35,20,0),IF(ฟอร์มปริมาณน้ำ!K19=450,VLOOKUP(ฟอร์มปริมาณน้ำ!L19,ตารางรอบต่อวินาที!A$5:U$35,21,0),""))))))</f>
      </c>
      <c r="F55" s="109">
        <f t="shared" si="1"/>
        <v>0</v>
      </c>
    </row>
    <row r="56" spans="1:6" ht="12.75">
      <c r="A56" s="110"/>
      <c r="B56" s="93">
        <f>IF(ฟอร์มปริมาณน้ำ!K20=0,"",IF(ฟอร์มปริมาณน้ำ!K20=1,VLOOKUP(ฟอร์มปริมาณน้ำ!L20,ตารางรอบต่อวินาที!A$5:U$35,2,0),IF(ฟอร์มปริมาณน้ำ!K20=2,VLOOKUP(ฟอร์มปริมาณน้ำ!L20,ตารางรอบต่อวินาที!A$5:U$35,3,0),IF(ฟอร์มปริมาณน้ำ!K20=4,VLOOKUP(ฟอร์มปริมาณน้ำ!L20,ตารางรอบต่อวินาที!A$5:U$35,4,0),IF(ฟอร์มปริมาณน้ำ!K20=6,VLOOKUP(ฟอร์มปริมาณน้ำ!L20,ตารางรอบต่อวินาที!A$5:U$35,5,0),IF(ฟอร์มปริมาณน้ำ!K20=8,VLOOKUP(ฟอร์มปริมาณน้ำ!L20,ตารางรอบต่อวินาที!A$5:U$35,6,0),""))))))</f>
      </c>
      <c r="C56" s="93">
        <f>IF(ฟอร์มปริมาณน้ำ!K20=0,"",IF(ฟอร์มปริมาณน้ำ!K20=10,VLOOKUP(ฟอร์มปริมาณน้ำ!L20,ตารางรอบต่อวินาที!A$5:U$35,7,0),IF(ฟอร์มปริมาณน้ำ!K20=20,VLOOKUP(ฟอร์มปริมาณน้ำ!L20,ตารางรอบต่อวินาที!A$5:U$35,8,0),IF(ฟอร์มปริมาณน้ำ!K20=30,VLOOKUP(ฟอร์มปริมาณน้ำ!L20,ตารางรอบต่อวินาที!A$5:U$35,9,0),IF(ฟอร์มปริมาณน้ำ!K20=40,VLOOKUP(ฟอร์มปริมาณน้ำ!L20,ตารางรอบต่อวินาที!A$5:U$35,10,0),IF(ฟอร์มปริมาณน้ำ!K20=50,VLOOKUP(ฟอร์มปริมาณน้ำ!L20,ตารางรอบต่อวินาที!A$5:U$35,11,0),""))))))</f>
      </c>
      <c r="D56" s="93">
        <f>IF(ฟอร์มปริมาณน้ำ!K20=0,"",IF(ฟอร์มปริมาณน้ำ!K20=60,VLOOKUP(ฟอร์มปริมาณน้ำ!L20,ตารางรอบต่อวินาที!A$5:U$35,12,0),IF(ฟอร์มปริมาณน้ำ!K20=80,VLOOKUP(ฟอร์มปริมาณน้ำ!L20,ตารางรอบต่อวินาที!A$5:U$35,13,0),IF(ฟอร์มปริมาณน้ำ!K20=100,VLOOKUP(ฟอร์มปริมาณน้ำ!L20,ตารางรอบต่อวินาที!A$5:U$35,14,0),IF(ฟอร์มปริมาณน้ำ!K20=150,VLOOKUP(ฟอร์มปริมาณน้ำ!L20,ตารางรอบต่อวินาที!A$5:U$35,15,0),IF(ฟอร์มปริมาณน้ำ!K20=200,VLOOKUP(ฟอร์มปริมาณน้ำ!L20,ตารางรอบต่อวินาที!A$5:U$35,16,0),""))))))</f>
      </c>
      <c r="E56" s="111">
        <f>IF(ฟอร์มปริมาณน้ำ!K20=0,"",IF(ฟอร์มปริมาณน้ำ!K20=250,VLOOKUP(ฟอร์มปริมาณน้ำ!L20,ตารางรอบต่อวินาที!A$5:U$35,17,0),IF(ฟอร์มปริมาณน้ำ!K20=300,VLOOKUP(ฟอร์มปริมาณน้ำ!L20,ตารางรอบต่อวินาที!A$5:U$35,18,0),IF(ฟอร์มปริมาณน้ำ!K20=350,VLOOKUP(ฟอร์มปริมาณน้ำ!L20,ตารางรอบต่อวินาที!A$5:U$35,19,0),IF(ฟอร์มปริมาณน้ำ!K20=400,VLOOKUP(ฟอร์มปริมาณน้ำ!L20,ตารางรอบต่อวินาที!A$5:U$35,20,0),IF(ฟอร์มปริมาณน้ำ!K20=450,VLOOKUP(ฟอร์มปริมาณน้ำ!L20,ตารางรอบต่อวินาที!A$5:U$35,21,0),""))))))</f>
      </c>
      <c r="F56" s="111">
        <f t="shared" si="1"/>
        <v>0</v>
      </c>
    </row>
    <row r="57" spans="1:14" ht="12.75">
      <c r="A57" s="107">
        <v>2</v>
      </c>
      <c r="B57" s="108">
        <f>IF(ฟอร์มปริมาณน้ำ!K22=0,"",IF(ฟอร์มปริมาณน้ำ!K22=1,VLOOKUP(ฟอร์มปริมาณน้ำ!L22,ตารางรอบต่อวินาที!A$5:U$35,2,0),IF(ฟอร์มปริมาณน้ำ!K22=2,VLOOKUP(ฟอร์มปริมาณน้ำ!L22,ตารางรอบต่อวินาที!A$5:U$35,3,0),IF(ฟอร์มปริมาณน้ำ!K22=4,VLOOKUP(ฟอร์มปริมาณน้ำ!L22,ตารางรอบต่อวินาที!A$5:U$35,4,0),IF(ฟอร์มปริมาณน้ำ!K22=6,VLOOKUP(ฟอร์มปริมาณน้ำ!L22,ตารางรอบต่อวินาที!A$5:U$35,5,0),IF(ฟอร์มปริมาณน้ำ!K22=8,VLOOKUP(ฟอร์มปริมาณน้ำ!L22,ตารางรอบต่อวินาที!A$5:U$35,6,0),""))))))</f>
      </c>
      <c r="C57" s="108">
        <f>IF(ฟอร์มปริมาณน้ำ!K22=0,"",IF(ฟอร์มปริมาณน้ำ!K22=10,VLOOKUP(ฟอร์มปริมาณน้ำ!L22,ตารางรอบต่อวินาที!A$5:U$35,7,0),IF(ฟอร์มปริมาณน้ำ!K22=20,VLOOKUP(ฟอร์มปริมาณน้ำ!L22,ตารางรอบต่อวินาที!A$5:U$35,8,0),IF(ฟอร์มปริมาณน้ำ!K22=30,VLOOKUP(ฟอร์มปริมาณน้ำ!L22,ตารางรอบต่อวินาที!A$5:U$35,9,0),IF(ฟอร์มปริมาณน้ำ!K22=40,VLOOKUP(ฟอร์มปริมาณน้ำ!L22,ตารางรอบต่อวินาที!A$5:U$35,10,0),IF(ฟอร์มปริมาณน้ำ!K22=50,VLOOKUP(ฟอร์มปริมาณน้ำ!L22,ตารางรอบต่อวินาที!A$5:U$35,11,0),""))))))</f>
      </c>
      <c r="D57" s="108">
        <f>IF(ฟอร์มปริมาณน้ำ!K22=0,"",IF(ฟอร์มปริมาณน้ำ!K22=60,VLOOKUP(ฟอร์มปริมาณน้ำ!L22,ตารางรอบต่อวินาที!A$5:U$35,12,0),IF(ฟอร์มปริมาณน้ำ!K22=80,VLOOKUP(ฟอร์มปริมาณน้ำ!L22,ตารางรอบต่อวินาที!A$5:U$35,13,0),IF(ฟอร์มปริมาณน้ำ!K22=100,VLOOKUP(ฟอร์มปริมาณน้ำ!L22,ตารางรอบต่อวินาที!A$5:U$35,14,0),IF(ฟอร์มปริมาณน้ำ!K22=150,VLOOKUP(ฟอร์มปริมาณน้ำ!L22,ตารางรอบต่อวินาที!A$5:U$35,15,0),IF(ฟอร์มปริมาณน้ำ!K22=200,VLOOKUP(ฟอร์มปริมาณน้ำ!L22,ตารางรอบต่อวินาที!A$5:U$35,16,0),""))))))</f>
      </c>
      <c r="E57" s="109">
        <f>IF(ฟอร์มปริมาณน้ำ!K22=0,"",IF(ฟอร์มปริมาณน้ำ!K22=250,VLOOKUP(ฟอร์มปริมาณน้ำ!L22,ตารางรอบต่อวินาที!A$5:U$35,17,0),IF(ฟอร์มปริมาณน้ำ!K22=300,VLOOKUP(ฟอร์มปริมาณน้ำ!L22,ตารางรอบต่อวินาที!A$5:U$35,18,0),IF(ฟอร์มปริมาณน้ำ!K22=350,VLOOKUP(ฟอร์มปริมาณน้ำ!L22,ตารางรอบต่อวินาที!A$5:U$35,19,0),IF(ฟอร์มปริมาณน้ำ!K22=400,VLOOKUP(ฟอร์มปริมาณน้ำ!L22,ตารางรอบต่อวินาที!A$5:U$35,20,0),IF(ฟอร์มปริมาณน้ำ!K22=450,VLOOKUP(ฟอร์มปริมาณน้ำ!L22,ตารางรอบต่อวินาที!A$5:U$35,21,0),""))))))</f>
      </c>
      <c r="F57" s="109">
        <f aca="true" t="shared" si="2" ref="F57:F62">SUM(B57:E57)</f>
        <v>0</v>
      </c>
      <c r="H57" s="96"/>
      <c r="N57" s="84"/>
    </row>
    <row r="58" spans="1:14" ht="12.75">
      <c r="A58" s="107"/>
      <c r="B58" s="108">
        <f>IF(ฟอร์มปริมาณน้ำ!K23=0,"",IF(ฟอร์มปริมาณน้ำ!K23=1,VLOOKUP(ฟอร์มปริมาณน้ำ!L23,ตารางรอบต่อวินาที!A$5:U$35,2,0),IF(ฟอร์มปริมาณน้ำ!K23=2,VLOOKUP(ฟอร์มปริมาณน้ำ!L23,ตารางรอบต่อวินาที!A$5:U$35,3,0),IF(ฟอร์มปริมาณน้ำ!K23=4,VLOOKUP(ฟอร์มปริมาณน้ำ!L23,ตารางรอบต่อวินาที!A$5:U$35,4,0),IF(ฟอร์มปริมาณน้ำ!K23=6,VLOOKUP(ฟอร์มปริมาณน้ำ!L23,ตารางรอบต่อวินาที!A$5:U$35,5,0),IF(ฟอร์มปริมาณน้ำ!K23=8,VLOOKUP(ฟอร์มปริมาณน้ำ!L23,ตารางรอบต่อวินาที!A$5:U$35,6,0),""))))))</f>
      </c>
      <c r="C58" s="108">
        <f>IF(ฟอร์มปริมาณน้ำ!K23=0,"",IF(ฟอร์มปริมาณน้ำ!K23=10,VLOOKUP(ฟอร์มปริมาณน้ำ!L23,ตารางรอบต่อวินาที!A$5:U$35,7,0),IF(ฟอร์มปริมาณน้ำ!K23=20,VLOOKUP(ฟอร์มปริมาณน้ำ!L23,ตารางรอบต่อวินาที!A$5:U$35,8,0),IF(ฟอร์มปริมาณน้ำ!K23=30,VLOOKUP(ฟอร์มปริมาณน้ำ!L23,ตารางรอบต่อวินาที!A$5:U$35,9,0),IF(ฟอร์มปริมาณน้ำ!K23=40,VLOOKUP(ฟอร์มปริมาณน้ำ!L23,ตารางรอบต่อวินาที!A$5:U$35,10,0),IF(ฟอร์มปริมาณน้ำ!K23=50,VLOOKUP(ฟอร์มปริมาณน้ำ!L23,ตารางรอบต่อวินาที!A$5:U$35,11,0),""))))))</f>
      </c>
      <c r="D58" s="108">
        <f>IF(ฟอร์มปริมาณน้ำ!K23=0,"",IF(ฟอร์มปริมาณน้ำ!K23=60,VLOOKUP(ฟอร์มปริมาณน้ำ!L23,ตารางรอบต่อวินาที!A$5:U$35,12,0),IF(ฟอร์มปริมาณน้ำ!K23=80,VLOOKUP(ฟอร์มปริมาณน้ำ!L23,ตารางรอบต่อวินาที!A$5:U$35,13,0),IF(ฟอร์มปริมาณน้ำ!K23=100,VLOOKUP(ฟอร์มปริมาณน้ำ!L23,ตารางรอบต่อวินาที!A$5:U$35,14,0),IF(ฟอร์มปริมาณน้ำ!K23=150,VLOOKUP(ฟอร์มปริมาณน้ำ!L23,ตารางรอบต่อวินาที!A$5:U$35,15,0),IF(ฟอร์มปริมาณน้ำ!K23=200,VLOOKUP(ฟอร์มปริมาณน้ำ!L23,ตารางรอบต่อวินาที!A$5:U$35,16,0),""))))))</f>
      </c>
      <c r="E58" s="109">
        <f>IF(ฟอร์มปริมาณน้ำ!K23=0,"",IF(ฟอร์มปริมาณน้ำ!K23=250,VLOOKUP(ฟอร์มปริมาณน้ำ!L23,ตารางรอบต่อวินาที!A$5:U$35,17,0),IF(ฟอร์มปริมาณน้ำ!K23=300,VLOOKUP(ฟอร์มปริมาณน้ำ!L23,ตารางรอบต่อวินาที!A$5:U$35,18,0),IF(ฟอร์มปริมาณน้ำ!K23=350,VLOOKUP(ฟอร์มปริมาณน้ำ!L23,ตารางรอบต่อวินาที!A$5:U$35,19,0),IF(ฟอร์มปริมาณน้ำ!K23=400,VLOOKUP(ฟอร์มปริมาณน้ำ!L23,ตารางรอบต่อวินาที!A$5:U$35,20,0),IF(ฟอร์มปริมาณน้ำ!K23=450,VLOOKUP(ฟอร์มปริมาณน้ำ!L23,ตารางรอบต่อวินาที!A$5:U$35,21,0),""))))))</f>
      </c>
      <c r="F58" s="109">
        <f t="shared" si="2"/>
        <v>0</v>
      </c>
      <c r="H58" s="96"/>
      <c r="N58" s="84"/>
    </row>
    <row r="59" spans="1:14" ht="12.75">
      <c r="A59" s="107"/>
      <c r="B59" s="108">
        <f>IF(ฟอร์มปริมาณน้ำ!K24=0,"",IF(ฟอร์มปริมาณน้ำ!K24=1,VLOOKUP(ฟอร์มปริมาณน้ำ!L24,ตารางรอบต่อวินาที!A$5:U$35,2,0),IF(ฟอร์มปริมาณน้ำ!K24=2,VLOOKUP(ฟอร์มปริมาณน้ำ!L24,ตารางรอบต่อวินาที!A$5:U$35,3,0),IF(ฟอร์มปริมาณน้ำ!K24=4,VLOOKUP(ฟอร์มปริมาณน้ำ!L24,ตารางรอบต่อวินาที!A$5:U$35,4,0),IF(ฟอร์มปริมาณน้ำ!K24=6,VLOOKUP(ฟอร์มปริมาณน้ำ!L24,ตารางรอบต่อวินาที!A$5:U$35,5,0),IF(ฟอร์มปริมาณน้ำ!K24=8,VLOOKUP(ฟอร์มปริมาณน้ำ!L24,ตารางรอบต่อวินาที!A$5:U$35,6,0),""))))))</f>
      </c>
      <c r="C59" s="108">
        <f>IF(ฟอร์มปริมาณน้ำ!K24=0,"",IF(ฟอร์มปริมาณน้ำ!K24=10,VLOOKUP(ฟอร์มปริมาณน้ำ!L24,ตารางรอบต่อวินาที!A$5:U$35,7,0),IF(ฟอร์มปริมาณน้ำ!K24=20,VLOOKUP(ฟอร์มปริมาณน้ำ!L24,ตารางรอบต่อวินาที!A$5:U$35,8,0),IF(ฟอร์มปริมาณน้ำ!K24=30,VLOOKUP(ฟอร์มปริมาณน้ำ!L24,ตารางรอบต่อวินาที!A$5:U$35,9,0),IF(ฟอร์มปริมาณน้ำ!K24=40,VLOOKUP(ฟอร์มปริมาณน้ำ!L24,ตารางรอบต่อวินาที!A$5:U$35,10,0),IF(ฟอร์มปริมาณน้ำ!K24=50,VLOOKUP(ฟอร์มปริมาณน้ำ!L24,ตารางรอบต่อวินาที!A$5:U$35,11,0),""))))))</f>
      </c>
      <c r="D59" s="108">
        <f>IF(ฟอร์มปริมาณน้ำ!K24=0,"",IF(ฟอร์มปริมาณน้ำ!K24=60,VLOOKUP(ฟอร์มปริมาณน้ำ!L24,ตารางรอบต่อวินาที!A$5:U$35,12,0),IF(ฟอร์มปริมาณน้ำ!K24=80,VLOOKUP(ฟอร์มปริมาณน้ำ!L24,ตารางรอบต่อวินาที!A$5:U$35,13,0),IF(ฟอร์มปริมาณน้ำ!K24=100,VLOOKUP(ฟอร์มปริมาณน้ำ!L24,ตารางรอบต่อวินาที!A$5:U$35,14,0),IF(ฟอร์มปริมาณน้ำ!K24=150,VLOOKUP(ฟอร์มปริมาณน้ำ!L24,ตารางรอบต่อวินาที!A$5:U$35,15,0),IF(ฟอร์มปริมาณน้ำ!K24=200,VLOOKUP(ฟอร์มปริมาณน้ำ!L24,ตารางรอบต่อวินาที!A$5:U$35,16,0),""))))))</f>
      </c>
      <c r="E59" s="109">
        <f>IF(ฟอร์มปริมาณน้ำ!K24=0,"",IF(ฟอร์มปริมาณน้ำ!K24=250,VLOOKUP(ฟอร์มปริมาณน้ำ!L24,ตารางรอบต่อวินาที!A$5:U$35,17,0),IF(ฟอร์มปริมาณน้ำ!K24=300,VLOOKUP(ฟอร์มปริมาณน้ำ!L24,ตารางรอบต่อวินาที!A$5:U$35,18,0),IF(ฟอร์มปริมาณน้ำ!K24=350,VLOOKUP(ฟอร์มปริมาณน้ำ!L24,ตารางรอบต่อวินาที!A$5:U$35,19,0),IF(ฟอร์มปริมาณน้ำ!K24=400,VLOOKUP(ฟอร์มปริมาณน้ำ!L24,ตารางรอบต่อวินาที!A$5:U$35,20,0),IF(ฟอร์มปริมาณน้ำ!K24=450,VLOOKUP(ฟอร์มปริมาณน้ำ!L24,ตารางรอบต่อวินาที!A$5:U$35,21,0),""))))))</f>
      </c>
      <c r="F59" s="109">
        <f t="shared" si="2"/>
        <v>0</v>
      </c>
      <c r="H59" s="96"/>
      <c r="N59" s="84"/>
    </row>
    <row r="60" spans="1:14" ht="12.75">
      <c r="A60" s="107"/>
      <c r="B60" s="108">
        <f>IF(ฟอร์มปริมาณน้ำ!K25=0,"",IF(ฟอร์มปริมาณน้ำ!K25=1,VLOOKUP(ฟอร์มปริมาณน้ำ!L25,ตารางรอบต่อวินาที!A$5:U$35,2,0),IF(ฟอร์มปริมาณน้ำ!K25=2,VLOOKUP(ฟอร์มปริมาณน้ำ!L25,ตารางรอบต่อวินาที!A$5:U$35,3,0),IF(ฟอร์มปริมาณน้ำ!K25=4,VLOOKUP(ฟอร์มปริมาณน้ำ!L25,ตารางรอบต่อวินาที!A$5:U$35,4,0),IF(ฟอร์มปริมาณน้ำ!K25=6,VLOOKUP(ฟอร์มปริมาณน้ำ!L25,ตารางรอบต่อวินาที!A$5:U$35,5,0),IF(ฟอร์มปริมาณน้ำ!K25=8,VLOOKUP(ฟอร์มปริมาณน้ำ!L25,ตารางรอบต่อวินาที!A$5:U$35,6,0),""))))))</f>
      </c>
      <c r="C60" s="108">
        <f>IF(ฟอร์มปริมาณน้ำ!K25=0,"",IF(ฟอร์มปริมาณน้ำ!K25=10,VLOOKUP(ฟอร์มปริมาณน้ำ!L25,ตารางรอบต่อวินาที!A$5:U$35,7,0),IF(ฟอร์มปริมาณน้ำ!K25=20,VLOOKUP(ฟอร์มปริมาณน้ำ!L25,ตารางรอบต่อวินาที!A$5:U$35,8,0),IF(ฟอร์มปริมาณน้ำ!K25=30,VLOOKUP(ฟอร์มปริมาณน้ำ!L25,ตารางรอบต่อวินาที!A$5:U$35,9,0),IF(ฟอร์มปริมาณน้ำ!K25=40,VLOOKUP(ฟอร์มปริมาณน้ำ!L25,ตารางรอบต่อวินาที!A$5:U$35,10,0),IF(ฟอร์มปริมาณน้ำ!K25=50,VLOOKUP(ฟอร์มปริมาณน้ำ!L25,ตารางรอบต่อวินาที!A$5:U$35,11,0),""))))))</f>
      </c>
      <c r="D60" s="108">
        <f>IF(ฟอร์มปริมาณน้ำ!K25=0,"",IF(ฟอร์มปริมาณน้ำ!K25=60,VLOOKUP(ฟอร์มปริมาณน้ำ!L25,ตารางรอบต่อวินาที!A$5:U$35,12,0),IF(ฟอร์มปริมาณน้ำ!K25=80,VLOOKUP(ฟอร์มปริมาณน้ำ!L25,ตารางรอบต่อวินาที!A$5:U$35,13,0),IF(ฟอร์มปริมาณน้ำ!K25=100,VLOOKUP(ฟอร์มปริมาณน้ำ!L25,ตารางรอบต่อวินาที!A$5:U$35,14,0),IF(ฟอร์มปริมาณน้ำ!K25=150,VLOOKUP(ฟอร์มปริมาณน้ำ!L25,ตารางรอบต่อวินาที!A$5:U$35,15,0),IF(ฟอร์มปริมาณน้ำ!K25=200,VLOOKUP(ฟอร์มปริมาณน้ำ!L25,ตารางรอบต่อวินาที!A$5:U$35,16,0),""))))))</f>
      </c>
      <c r="E60" s="109">
        <f>IF(ฟอร์มปริมาณน้ำ!K25=0,"",IF(ฟอร์มปริมาณน้ำ!K25=250,VLOOKUP(ฟอร์มปริมาณน้ำ!L25,ตารางรอบต่อวินาที!A$5:U$35,17,0),IF(ฟอร์มปริมาณน้ำ!K25=300,VLOOKUP(ฟอร์มปริมาณน้ำ!L25,ตารางรอบต่อวินาที!A$5:U$35,18,0),IF(ฟอร์มปริมาณน้ำ!K25=350,VLOOKUP(ฟอร์มปริมาณน้ำ!L25,ตารางรอบต่อวินาที!A$5:U$35,19,0),IF(ฟอร์มปริมาณน้ำ!K25=400,VLOOKUP(ฟอร์มปริมาณน้ำ!L25,ตารางรอบต่อวินาที!A$5:U$35,20,0),IF(ฟอร์มปริมาณน้ำ!K25=450,VLOOKUP(ฟอร์มปริมาณน้ำ!L25,ตารางรอบต่อวินาที!A$5:U$35,21,0),""))))))</f>
      </c>
      <c r="F60" s="109">
        <f t="shared" si="2"/>
        <v>0</v>
      </c>
      <c r="H60" s="96"/>
      <c r="N60" s="84"/>
    </row>
    <row r="61" spans="1:14" ht="12.75">
      <c r="A61" s="107"/>
      <c r="B61" s="108">
        <f>IF(ฟอร์มปริมาณน้ำ!K26=0,"",IF(ฟอร์มปริมาณน้ำ!K26=1,VLOOKUP(ฟอร์มปริมาณน้ำ!L26,ตารางรอบต่อวินาที!A$5:U$35,2,0),IF(ฟอร์มปริมาณน้ำ!K26=2,VLOOKUP(ฟอร์มปริมาณน้ำ!L26,ตารางรอบต่อวินาที!A$5:U$35,3,0),IF(ฟอร์มปริมาณน้ำ!K26=4,VLOOKUP(ฟอร์มปริมาณน้ำ!L26,ตารางรอบต่อวินาที!A$5:U$35,4,0),IF(ฟอร์มปริมาณน้ำ!K26=6,VLOOKUP(ฟอร์มปริมาณน้ำ!L26,ตารางรอบต่อวินาที!A$5:U$35,5,0),IF(ฟอร์มปริมาณน้ำ!K26=8,VLOOKUP(ฟอร์มปริมาณน้ำ!L26,ตารางรอบต่อวินาที!A$5:U$35,6,0),""))))))</f>
      </c>
      <c r="C61" s="108">
        <f>IF(ฟอร์มปริมาณน้ำ!K26=0,"",IF(ฟอร์มปริมาณน้ำ!K26=10,VLOOKUP(ฟอร์มปริมาณน้ำ!L26,ตารางรอบต่อวินาที!A$5:U$35,7,0),IF(ฟอร์มปริมาณน้ำ!K26=20,VLOOKUP(ฟอร์มปริมาณน้ำ!L26,ตารางรอบต่อวินาที!A$5:U$35,8,0),IF(ฟอร์มปริมาณน้ำ!K26=30,VLOOKUP(ฟอร์มปริมาณน้ำ!L26,ตารางรอบต่อวินาที!A$5:U$35,9,0),IF(ฟอร์มปริมาณน้ำ!K26=40,VLOOKUP(ฟอร์มปริมาณน้ำ!L26,ตารางรอบต่อวินาที!A$5:U$35,10,0),IF(ฟอร์มปริมาณน้ำ!K26=50,VLOOKUP(ฟอร์มปริมาณน้ำ!L26,ตารางรอบต่อวินาที!A$5:U$35,11,0),""))))))</f>
      </c>
      <c r="D61" s="108">
        <f>IF(ฟอร์มปริมาณน้ำ!K26=0,"",IF(ฟอร์มปริมาณน้ำ!K26=60,VLOOKUP(ฟอร์มปริมาณน้ำ!L26,ตารางรอบต่อวินาที!A$5:U$35,12,0),IF(ฟอร์มปริมาณน้ำ!K26=80,VLOOKUP(ฟอร์มปริมาณน้ำ!L26,ตารางรอบต่อวินาที!A$5:U$35,13,0),IF(ฟอร์มปริมาณน้ำ!K26=100,VLOOKUP(ฟอร์มปริมาณน้ำ!L26,ตารางรอบต่อวินาที!A$5:U$35,14,0),IF(ฟอร์มปริมาณน้ำ!K26=150,VLOOKUP(ฟอร์มปริมาณน้ำ!L26,ตารางรอบต่อวินาที!A$5:U$35,15,0),IF(ฟอร์มปริมาณน้ำ!K26=200,VLOOKUP(ฟอร์มปริมาณน้ำ!L26,ตารางรอบต่อวินาที!A$5:U$35,16,0),""))))))</f>
      </c>
      <c r="E61" s="109">
        <f>IF(ฟอร์มปริมาณน้ำ!K26=0,"",IF(ฟอร์มปริมาณน้ำ!K26=250,VLOOKUP(ฟอร์มปริมาณน้ำ!L26,ตารางรอบต่อวินาที!A$5:U$35,17,0),IF(ฟอร์มปริมาณน้ำ!K26=300,VLOOKUP(ฟอร์มปริมาณน้ำ!L26,ตารางรอบต่อวินาที!A$5:U$35,18,0),IF(ฟอร์มปริมาณน้ำ!K26=350,VLOOKUP(ฟอร์มปริมาณน้ำ!L26,ตารางรอบต่อวินาที!A$5:U$35,19,0),IF(ฟอร์มปริมาณน้ำ!K26=400,VLOOKUP(ฟอร์มปริมาณน้ำ!L26,ตารางรอบต่อวินาที!A$5:U$35,20,0),IF(ฟอร์มปริมาณน้ำ!K26=450,VLOOKUP(ฟอร์มปริมาณน้ำ!L26,ตารางรอบต่อวินาที!A$5:U$35,21,0),""))))))</f>
      </c>
      <c r="F61" s="109">
        <f t="shared" si="2"/>
        <v>0</v>
      </c>
      <c r="H61" s="96"/>
      <c r="N61" s="84"/>
    </row>
    <row r="62" spans="1:14" ht="12.75">
      <c r="A62" s="110"/>
      <c r="B62" s="93">
        <f>IF(ฟอร์มปริมาณน้ำ!K27=0,"",IF(ฟอร์มปริมาณน้ำ!K27=1,VLOOKUP(ฟอร์มปริมาณน้ำ!L27,ตารางรอบต่อวินาที!A$5:U$35,2,0),IF(ฟอร์มปริมาณน้ำ!K27=2,VLOOKUP(ฟอร์มปริมาณน้ำ!L27,ตารางรอบต่อวินาที!A$5:U$35,3,0),IF(ฟอร์มปริมาณน้ำ!K27=4,VLOOKUP(ฟอร์มปริมาณน้ำ!L27,ตารางรอบต่อวินาที!A$5:U$35,4,0),IF(ฟอร์มปริมาณน้ำ!K27=6,VLOOKUP(ฟอร์มปริมาณน้ำ!L27,ตารางรอบต่อวินาที!A$5:U$35,5,0),IF(ฟอร์มปริมาณน้ำ!K27=8,VLOOKUP(ฟอร์มปริมาณน้ำ!L27,ตารางรอบต่อวินาที!A$5:U$35,6,0),""))))))</f>
      </c>
      <c r="C62" s="93">
        <f>IF(ฟอร์มปริมาณน้ำ!K27=0,"",IF(ฟอร์มปริมาณน้ำ!K27=10,VLOOKUP(ฟอร์มปริมาณน้ำ!L27,ตารางรอบต่อวินาที!A$5:U$35,7,0),IF(ฟอร์มปริมาณน้ำ!K27=20,VLOOKUP(ฟอร์มปริมาณน้ำ!L27,ตารางรอบต่อวินาที!A$5:U$35,8,0),IF(ฟอร์มปริมาณน้ำ!K27=30,VLOOKUP(ฟอร์มปริมาณน้ำ!L27,ตารางรอบต่อวินาที!A$5:U$35,9,0),IF(ฟอร์มปริมาณน้ำ!K27=40,VLOOKUP(ฟอร์มปริมาณน้ำ!L27,ตารางรอบต่อวินาที!A$5:U$35,10,0),IF(ฟอร์มปริมาณน้ำ!K27=50,VLOOKUP(ฟอร์มปริมาณน้ำ!L27,ตารางรอบต่อวินาที!A$5:U$35,11,0),""))))))</f>
      </c>
      <c r="D62" s="93">
        <f>IF(ฟอร์มปริมาณน้ำ!K27=0,"",IF(ฟอร์มปริมาณน้ำ!K27=60,VLOOKUP(ฟอร์มปริมาณน้ำ!L27,ตารางรอบต่อวินาที!A$5:U$35,12,0),IF(ฟอร์มปริมาณน้ำ!K27=80,VLOOKUP(ฟอร์มปริมาณน้ำ!L27,ตารางรอบต่อวินาที!A$5:U$35,13,0),IF(ฟอร์มปริมาณน้ำ!K27=100,VLOOKUP(ฟอร์มปริมาณน้ำ!L27,ตารางรอบต่อวินาที!A$5:U$35,14,0),IF(ฟอร์มปริมาณน้ำ!K27=150,VLOOKUP(ฟอร์มปริมาณน้ำ!L27,ตารางรอบต่อวินาที!A$5:U$35,15,0),IF(ฟอร์มปริมาณน้ำ!K27=200,VLOOKUP(ฟอร์มปริมาณน้ำ!L27,ตารางรอบต่อวินาที!A$5:U$35,16,0),""))))))</f>
      </c>
      <c r="E62" s="111">
        <f>IF(ฟอร์มปริมาณน้ำ!K27=0,"",IF(ฟอร์มปริมาณน้ำ!K27=250,VLOOKUP(ฟอร์มปริมาณน้ำ!L27,ตารางรอบต่อวินาที!A$5:U$35,17,0),IF(ฟอร์มปริมาณน้ำ!K27=300,VLOOKUP(ฟอร์มปริมาณน้ำ!L27,ตารางรอบต่อวินาที!A$5:U$35,18,0),IF(ฟอร์มปริมาณน้ำ!K27=350,VLOOKUP(ฟอร์มปริมาณน้ำ!L27,ตารางรอบต่อวินาที!A$5:U$35,19,0),IF(ฟอร์มปริมาณน้ำ!K27=400,VLOOKUP(ฟอร์มปริมาณน้ำ!L27,ตารางรอบต่อวินาที!A$5:U$35,20,0),IF(ฟอร์มปริมาณน้ำ!K27=450,VLOOKUP(ฟอร์มปริมาณน้ำ!L27,ตารางรอบต่อวินาที!A$5:U$35,21,0),""))))))</f>
      </c>
      <c r="F62" s="111">
        <f t="shared" si="2"/>
        <v>0</v>
      </c>
      <c r="H62" s="96"/>
      <c r="N62" s="84"/>
    </row>
    <row r="63" spans="1:14" ht="12.75">
      <c r="A63" s="107">
        <v>3</v>
      </c>
      <c r="B63" s="108">
        <f>IF(ฟอร์มปริมาณน้ำ!K29=0,"",IF(ฟอร์มปริมาณน้ำ!K29=1,VLOOKUP(ฟอร์มปริมาณน้ำ!L29,ตารางรอบต่อวินาที!A$5:U$35,2,0),IF(ฟอร์มปริมาณน้ำ!K29=2,VLOOKUP(ฟอร์มปริมาณน้ำ!L29,ตารางรอบต่อวินาที!A$5:U$35,3,0),IF(ฟอร์มปริมาณน้ำ!K29=4,VLOOKUP(ฟอร์มปริมาณน้ำ!L29,ตารางรอบต่อวินาที!A$5:U$35,4,0),IF(ฟอร์มปริมาณน้ำ!K29=6,VLOOKUP(ฟอร์มปริมาณน้ำ!L29,ตารางรอบต่อวินาที!A$5:U$35,5,0),IF(ฟอร์มปริมาณน้ำ!K29=8,VLOOKUP(ฟอร์มปริมาณน้ำ!L29,ตารางรอบต่อวินาที!A$5:U$35,6,0),""))))))</f>
      </c>
      <c r="C63" s="108">
        <f>IF(ฟอร์มปริมาณน้ำ!K29=0,"",IF(ฟอร์มปริมาณน้ำ!K29=10,VLOOKUP(ฟอร์มปริมาณน้ำ!L29,ตารางรอบต่อวินาที!A$5:U$35,7,0),IF(ฟอร์มปริมาณน้ำ!K29=20,VLOOKUP(ฟอร์มปริมาณน้ำ!L29,ตารางรอบต่อวินาที!A$5:U$35,8,0),IF(ฟอร์มปริมาณน้ำ!K29=30,VLOOKUP(ฟอร์มปริมาณน้ำ!L29,ตารางรอบต่อวินาที!A$5:U$35,9,0),IF(ฟอร์มปริมาณน้ำ!K29=40,VLOOKUP(ฟอร์มปริมาณน้ำ!L29,ตารางรอบต่อวินาที!A$5:U$35,10,0),IF(ฟอร์มปริมาณน้ำ!K29=50,VLOOKUP(ฟอร์มปริมาณน้ำ!L29,ตารางรอบต่อวินาที!A$5:U$35,11,0),""))))))</f>
      </c>
      <c r="D63" s="108">
        <f>IF(ฟอร์มปริมาณน้ำ!K29=0,"",IF(ฟอร์มปริมาณน้ำ!K29=60,VLOOKUP(ฟอร์มปริมาณน้ำ!L29,ตารางรอบต่อวินาที!A$5:U$35,12,0),IF(ฟอร์มปริมาณน้ำ!K29=80,VLOOKUP(ฟอร์มปริมาณน้ำ!L29,ตารางรอบต่อวินาที!A$5:U$35,13,0),IF(ฟอร์มปริมาณน้ำ!K29=100,VLOOKUP(ฟอร์มปริมาณน้ำ!L29,ตารางรอบต่อวินาที!A$5:U$35,14,0),IF(ฟอร์มปริมาณน้ำ!K29=150,VLOOKUP(ฟอร์มปริมาณน้ำ!L29,ตารางรอบต่อวินาที!A$5:U$35,15,0),IF(ฟอร์มปริมาณน้ำ!K29=200,VLOOKUP(ฟอร์มปริมาณน้ำ!L29,ตารางรอบต่อวินาที!A$5:U$35,16,0),""))))))</f>
      </c>
      <c r="E63" s="109">
        <f>IF(ฟอร์มปริมาณน้ำ!K29=0,"",IF(ฟอร์มปริมาณน้ำ!K29=250,VLOOKUP(ฟอร์มปริมาณน้ำ!L29,ตารางรอบต่อวินาที!A$5:U$35,17,0),IF(ฟอร์มปริมาณน้ำ!K29=300,VLOOKUP(ฟอร์มปริมาณน้ำ!L29,ตารางรอบต่อวินาที!A$5:U$35,18,0),IF(ฟอร์มปริมาณน้ำ!K29=350,VLOOKUP(ฟอร์มปริมาณน้ำ!L29,ตารางรอบต่อวินาที!A$5:U$35,19,0),IF(ฟอร์มปริมาณน้ำ!K29=400,VLOOKUP(ฟอร์มปริมาณน้ำ!L29,ตารางรอบต่อวินาที!A$5:U$35,20,0),IF(ฟอร์มปริมาณน้ำ!K29=450,VLOOKUP(ฟอร์มปริมาณน้ำ!L29,ตารางรอบต่อวินาที!A$5:U$35,21,0),""))))))</f>
      </c>
      <c r="F63" s="109">
        <f aca="true" t="shared" si="3" ref="F63:F68">SUM(B63:E63)</f>
        <v>0</v>
      </c>
      <c r="H63" s="96"/>
      <c r="N63" s="84"/>
    </row>
    <row r="64" spans="1:14" ht="12.75">
      <c r="A64" s="107"/>
      <c r="B64" s="108">
        <f>IF(ฟอร์มปริมาณน้ำ!K30=0,"",IF(ฟอร์มปริมาณน้ำ!K30=1,VLOOKUP(ฟอร์มปริมาณน้ำ!L30,ตารางรอบต่อวินาที!A$5:U$35,2,0),IF(ฟอร์มปริมาณน้ำ!K30=2,VLOOKUP(ฟอร์มปริมาณน้ำ!L30,ตารางรอบต่อวินาที!A$5:U$35,3,0),IF(ฟอร์มปริมาณน้ำ!K30=4,VLOOKUP(ฟอร์มปริมาณน้ำ!L30,ตารางรอบต่อวินาที!A$5:U$35,4,0),IF(ฟอร์มปริมาณน้ำ!K30=6,VLOOKUP(ฟอร์มปริมาณน้ำ!L30,ตารางรอบต่อวินาที!A$5:U$35,5,0),IF(ฟอร์มปริมาณน้ำ!K30=8,VLOOKUP(ฟอร์มปริมาณน้ำ!L30,ตารางรอบต่อวินาที!A$5:U$35,6,0),""))))))</f>
      </c>
      <c r="C64" s="108">
        <f>IF(ฟอร์มปริมาณน้ำ!K30=0,"",IF(ฟอร์มปริมาณน้ำ!K30=10,VLOOKUP(ฟอร์มปริมาณน้ำ!L30,ตารางรอบต่อวินาที!A$5:U$35,7,0),IF(ฟอร์มปริมาณน้ำ!K30=20,VLOOKUP(ฟอร์มปริมาณน้ำ!L30,ตารางรอบต่อวินาที!A$5:U$35,8,0),IF(ฟอร์มปริมาณน้ำ!K30=30,VLOOKUP(ฟอร์มปริมาณน้ำ!L30,ตารางรอบต่อวินาที!A$5:U$35,9,0),IF(ฟอร์มปริมาณน้ำ!K30=40,VLOOKUP(ฟอร์มปริมาณน้ำ!L30,ตารางรอบต่อวินาที!A$5:U$35,10,0),IF(ฟอร์มปริมาณน้ำ!K30=50,VLOOKUP(ฟอร์มปริมาณน้ำ!L30,ตารางรอบต่อวินาที!A$5:U$35,11,0),""))))))</f>
      </c>
      <c r="D64" s="108">
        <f>IF(ฟอร์มปริมาณน้ำ!K30=0,"",IF(ฟอร์มปริมาณน้ำ!K30=60,VLOOKUP(ฟอร์มปริมาณน้ำ!L30,ตารางรอบต่อวินาที!A$5:U$35,12,0),IF(ฟอร์มปริมาณน้ำ!K30=80,VLOOKUP(ฟอร์มปริมาณน้ำ!L30,ตารางรอบต่อวินาที!A$5:U$35,13,0),IF(ฟอร์มปริมาณน้ำ!K30=100,VLOOKUP(ฟอร์มปริมาณน้ำ!L30,ตารางรอบต่อวินาที!A$5:U$35,14,0),IF(ฟอร์มปริมาณน้ำ!K30=150,VLOOKUP(ฟอร์มปริมาณน้ำ!L30,ตารางรอบต่อวินาที!A$5:U$35,15,0),IF(ฟอร์มปริมาณน้ำ!K30=200,VLOOKUP(ฟอร์มปริมาณน้ำ!L30,ตารางรอบต่อวินาที!A$5:U$35,16,0),""))))))</f>
      </c>
      <c r="E64" s="109">
        <f>IF(ฟอร์มปริมาณน้ำ!K30=0,"",IF(ฟอร์มปริมาณน้ำ!K30=250,VLOOKUP(ฟอร์มปริมาณน้ำ!L30,ตารางรอบต่อวินาที!A$5:U$35,17,0),IF(ฟอร์มปริมาณน้ำ!K30=300,VLOOKUP(ฟอร์มปริมาณน้ำ!L30,ตารางรอบต่อวินาที!A$5:U$35,18,0),IF(ฟอร์มปริมาณน้ำ!K30=350,VLOOKUP(ฟอร์มปริมาณน้ำ!L30,ตารางรอบต่อวินาที!A$5:U$35,19,0),IF(ฟอร์มปริมาณน้ำ!K30=400,VLOOKUP(ฟอร์มปริมาณน้ำ!L30,ตารางรอบต่อวินาที!A$5:U$35,20,0),IF(ฟอร์มปริมาณน้ำ!K30=450,VLOOKUP(ฟอร์มปริมาณน้ำ!L30,ตารางรอบต่อวินาที!A$5:U$35,21,0),""))))))</f>
      </c>
      <c r="F64" s="109">
        <f t="shared" si="3"/>
        <v>0</v>
      </c>
      <c r="H64" s="96"/>
      <c r="N64" s="84"/>
    </row>
    <row r="65" spans="1:14" ht="12.75">
      <c r="A65" s="107"/>
      <c r="B65" s="108">
        <f>IF(ฟอร์มปริมาณน้ำ!K31=0,"",IF(ฟอร์มปริมาณน้ำ!K31=1,VLOOKUP(ฟอร์มปริมาณน้ำ!L31,ตารางรอบต่อวินาที!A$5:U$35,2,0),IF(ฟอร์มปริมาณน้ำ!K31=2,VLOOKUP(ฟอร์มปริมาณน้ำ!L31,ตารางรอบต่อวินาที!A$5:U$35,3,0),IF(ฟอร์มปริมาณน้ำ!K31=4,VLOOKUP(ฟอร์มปริมาณน้ำ!L31,ตารางรอบต่อวินาที!A$5:U$35,4,0),IF(ฟอร์มปริมาณน้ำ!K31=6,VLOOKUP(ฟอร์มปริมาณน้ำ!L31,ตารางรอบต่อวินาที!A$5:U$35,5,0),IF(ฟอร์มปริมาณน้ำ!K31=8,VLOOKUP(ฟอร์มปริมาณน้ำ!L31,ตารางรอบต่อวินาที!A$5:U$35,6,0),""))))))</f>
      </c>
      <c r="C65" s="108">
        <f>IF(ฟอร์มปริมาณน้ำ!K31=0,"",IF(ฟอร์มปริมาณน้ำ!K31=10,VLOOKUP(ฟอร์มปริมาณน้ำ!L31,ตารางรอบต่อวินาที!A$5:U$35,7,0),IF(ฟอร์มปริมาณน้ำ!K31=20,VLOOKUP(ฟอร์มปริมาณน้ำ!L31,ตารางรอบต่อวินาที!A$5:U$35,8,0),IF(ฟอร์มปริมาณน้ำ!K31=30,VLOOKUP(ฟอร์มปริมาณน้ำ!L31,ตารางรอบต่อวินาที!A$5:U$35,9,0),IF(ฟอร์มปริมาณน้ำ!K31=40,VLOOKUP(ฟอร์มปริมาณน้ำ!L31,ตารางรอบต่อวินาที!A$5:U$35,10,0),IF(ฟอร์มปริมาณน้ำ!K31=50,VLOOKUP(ฟอร์มปริมาณน้ำ!L31,ตารางรอบต่อวินาที!A$5:U$35,11,0),""))))))</f>
      </c>
      <c r="D65" s="108">
        <f>IF(ฟอร์มปริมาณน้ำ!K31=0,"",IF(ฟอร์มปริมาณน้ำ!K31=60,VLOOKUP(ฟอร์มปริมาณน้ำ!L31,ตารางรอบต่อวินาที!A$5:U$35,12,0),IF(ฟอร์มปริมาณน้ำ!K31=80,VLOOKUP(ฟอร์มปริมาณน้ำ!L31,ตารางรอบต่อวินาที!A$5:U$35,13,0),IF(ฟอร์มปริมาณน้ำ!K31=100,VLOOKUP(ฟอร์มปริมาณน้ำ!L31,ตารางรอบต่อวินาที!A$5:U$35,14,0),IF(ฟอร์มปริมาณน้ำ!K31=150,VLOOKUP(ฟอร์มปริมาณน้ำ!L31,ตารางรอบต่อวินาที!A$5:U$35,15,0),IF(ฟอร์มปริมาณน้ำ!K31=200,VLOOKUP(ฟอร์มปริมาณน้ำ!L31,ตารางรอบต่อวินาที!A$5:U$35,16,0),""))))))</f>
      </c>
      <c r="E65" s="109">
        <f>IF(ฟอร์มปริมาณน้ำ!K31=0,"",IF(ฟอร์มปริมาณน้ำ!K31=250,VLOOKUP(ฟอร์มปริมาณน้ำ!L31,ตารางรอบต่อวินาที!A$5:U$35,17,0),IF(ฟอร์มปริมาณน้ำ!K31=300,VLOOKUP(ฟอร์มปริมาณน้ำ!L31,ตารางรอบต่อวินาที!A$5:U$35,18,0),IF(ฟอร์มปริมาณน้ำ!K31=350,VLOOKUP(ฟอร์มปริมาณน้ำ!L31,ตารางรอบต่อวินาที!A$5:U$35,19,0),IF(ฟอร์มปริมาณน้ำ!K31=400,VLOOKUP(ฟอร์มปริมาณน้ำ!L31,ตารางรอบต่อวินาที!A$5:U$35,20,0),IF(ฟอร์มปริมาณน้ำ!K31=450,VLOOKUP(ฟอร์มปริมาณน้ำ!L31,ตารางรอบต่อวินาที!A$5:U$35,21,0),""))))))</f>
      </c>
      <c r="F65" s="109">
        <f t="shared" si="3"/>
        <v>0</v>
      </c>
      <c r="H65" s="96"/>
      <c r="N65" s="84"/>
    </row>
    <row r="66" spans="1:14" ht="12.75">
      <c r="A66" s="107"/>
      <c r="B66" s="108">
        <f>IF(ฟอร์มปริมาณน้ำ!K32=0,"",IF(ฟอร์มปริมาณน้ำ!K32=1,VLOOKUP(ฟอร์มปริมาณน้ำ!L32,ตารางรอบต่อวินาที!A$5:U$35,2,0),IF(ฟอร์มปริมาณน้ำ!K32=2,VLOOKUP(ฟอร์มปริมาณน้ำ!L32,ตารางรอบต่อวินาที!A$5:U$35,3,0),IF(ฟอร์มปริมาณน้ำ!K32=4,VLOOKUP(ฟอร์มปริมาณน้ำ!L32,ตารางรอบต่อวินาที!A$5:U$35,4,0),IF(ฟอร์มปริมาณน้ำ!K32=6,VLOOKUP(ฟอร์มปริมาณน้ำ!L32,ตารางรอบต่อวินาที!A$5:U$35,5,0),IF(ฟอร์มปริมาณน้ำ!K32=8,VLOOKUP(ฟอร์มปริมาณน้ำ!L32,ตารางรอบต่อวินาที!A$5:U$35,6,0),""))))))</f>
      </c>
      <c r="C66" s="108">
        <f>IF(ฟอร์มปริมาณน้ำ!K32=0,"",IF(ฟอร์มปริมาณน้ำ!K32=10,VLOOKUP(ฟอร์มปริมาณน้ำ!L32,ตารางรอบต่อวินาที!A$5:U$35,7,0),IF(ฟอร์มปริมาณน้ำ!K32=20,VLOOKUP(ฟอร์มปริมาณน้ำ!L32,ตารางรอบต่อวินาที!A$5:U$35,8,0),IF(ฟอร์มปริมาณน้ำ!K32=30,VLOOKUP(ฟอร์มปริมาณน้ำ!L32,ตารางรอบต่อวินาที!A$5:U$35,9,0),IF(ฟอร์มปริมาณน้ำ!K32=40,VLOOKUP(ฟอร์มปริมาณน้ำ!L32,ตารางรอบต่อวินาที!A$5:U$35,10,0),IF(ฟอร์มปริมาณน้ำ!K32=50,VLOOKUP(ฟอร์มปริมาณน้ำ!L32,ตารางรอบต่อวินาที!A$5:U$35,11,0),""))))))</f>
      </c>
      <c r="D66" s="108">
        <f>IF(ฟอร์มปริมาณน้ำ!K32=0,"",IF(ฟอร์มปริมาณน้ำ!K32=60,VLOOKUP(ฟอร์มปริมาณน้ำ!L32,ตารางรอบต่อวินาที!A$5:U$35,12,0),IF(ฟอร์มปริมาณน้ำ!K32=80,VLOOKUP(ฟอร์มปริมาณน้ำ!L32,ตารางรอบต่อวินาที!A$5:U$35,13,0),IF(ฟอร์มปริมาณน้ำ!K32=100,VLOOKUP(ฟอร์มปริมาณน้ำ!L32,ตารางรอบต่อวินาที!A$5:U$35,14,0),IF(ฟอร์มปริมาณน้ำ!K32=150,VLOOKUP(ฟอร์มปริมาณน้ำ!L32,ตารางรอบต่อวินาที!A$5:U$35,15,0),IF(ฟอร์มปริมาณน้ำ!K32=200,VLOOKUP(ฟอร์มปริมาณน้ำ!L32,ตารางรอบต่อวินาที!A$5:U$35,16,0),""))))))</f>
      </c>
      <c r="E66" s="109">
        <f>IF(ฟอร์มปริมาณน้ำ!K32=0,"",IF(ฟอร์มปริมาณน้ำ!K32=250,VLOOKUP(ฟอร์มปริมาณน้ำ!L32,ตารางรอบต่อวินาที!A$5:U$35,17,0),IF(ฟอร์มปริมาณน้ำ!K32=300,VLOOKUP(ฟอร์มปริมาณน้ำ!L32,ตารางรอบต่อวินาที!A$5:U$35,18,0),IF(ฟอร์มปริมาณน้ำ!K32=350,VLOOKUP(ฟอร์มปริมาณน้ำ!L32,ตารางรอบต่อวินาที!A$5:U$35,19,0),IF(ฟอร์มปริมาณน้ำ!K32=400,VLOOKUP(ฟอร์มปริมาณน้ำ!L32,ตารางรอบต่อวินาที!A$5:U$35,20,0),IF(ฟอร์มปริมาณน้ำ!K32=450,VLOOKUP(ฟอร์มปริมาณน้ำ!L32,ตารางรอบต่อวินาที!A$5:U$35,21,0),""))))))</f>
      </c>
      <c r="F66" s="109">
        <f t="shared" si="3"/>
        <v>0</v>
      </c>
      <c r="H66" s="96"/>
      <c r="N66" s="84"/>
    </row>
    <row r="67" spans="1:14" ht="12.75">
      <c r="A67" s="107"/>
      <c r="B67" s="108">
        <f>IF(ฟอร์มปริมาณน้ำ!K33=0,"",IF(ฟอร์มปริมาณน้ำ!K33=1,VLOOKUP(ฟอร์มปริมาณน้ำ!L33,ตารางรอบต่อวินาที!A$5:U$35,2,0),IF(ฟอร์มปริมาณน้ำ!K33=2,VLOOKUP(ฟอร์มปริมาณน้ำ!L33,ตารางรอบต่อวินาที!A$5:U$35,3,0),IF(ฟอร์มปริมาณน้ำ!K33=4,VLOOKUP(ฟอร์มปริมาณน้ำ!L33,ตารางรอบต่อวินาที!A$5:U$35,4,0),IF(ฟอร์มปริมาณน้ำ!K33=6,VLOOKUP(ฟอร์มปริมาณน้ำ!L33,ตารางรอบต่อวินาที!A$5:U$35,5,0),IF(ฟอร์มปริมาณน้ำ!K33=8,VLOOKUP(ฟอร์มปริมาณน้ำ!L33,ตารางรอบต่อวินาที!A$5:U$35,6,0),""))))))</f>
      </c>
      <c r="C67" s="108">
        <f>IF(ฟอร์มปริมาณน้ำ!K33=0,"",IF(ฟอร์มปริมาณน้ำ!K33=10,VLOOKUP(ฟอร์มปริมาณน้ำ!L33,ตารางรอบต่อวินาที!A$5:U$35,7,0),IF(ฟอร์มปริมาณน้ำ!K33=20,VLOOKUP(ฟอร์มปริมาณน้ำ!L33,ตารางรอบต่อวินาที!A$5:U$35,8,0),IF(ฟอร์มปริมาณน้ำ!K33=30,VLOOKUP(ฟอร์มปริมาณน้ำ!L33,ตารางรอบต่อวินาที!A$5:U$35,9,0),IF(ฟอร์มปริมาณน้ำ!K33=40,VLOOKUP(ฟอร์มปริมาณน้ำ!L33,ตารางรอบต่อวินาที!A$5:U$35,10,0),IF(ฟอร์มปริมาณน้ำ!K33=50,VLOOKUP(ฟอร์มปริมาณน้ำ!L33,ตารางรอบต่อวินาที!A$5:U$35,11,0),""))))))</f>
      </c>
      <c r="D67" s="108">
        <f>IF(ฟอร์มปริมาณน้ำ!K33=0,"",IF(ฟอร์มปริมาณน้ำ!K33=60,VLOOKUP(ฟอร์มปริมาณน้ำ!L33,ตารางรอบต่อวินาที!A$5:U$35,12,0),IF(ฟอร์มปริมาณน้ำ!K33=80,VLOOKUP(ฟอร์มปริมาณน้ำ!L33,ตารางรอบต่อวินาที!A$5:U$35,13,0),IF(ฟอร์มปริมาณน้ำ!K33=100,VLOOKUP(ฟอร์มปริมาณน้ำ!L33,ตารางรอบต่อวินาที!A$5:U$35,14,0),IF(ฟอร์มปริมาณน้ำ!K33=150,VLOOKUP(ฟอร์มปริมาณน้ำ!L33,ตารางรอบต่อวินาที!A$5:U$35,15,0),IF(ฟอร์มปริมาณน้ำ!K33=200,VLOOKUP(ฟอร์มปริมาณน้ำ!L33,ตารางรอบต่อวินาที!A$5:U$35,16,0),""))))))</f>
      </c>
      <c r="E67" s="109">
        <f>IF(ฟอร์มปริมาณน้ำ!K33=0,"",IF(ฟอร์มปริมาณน้ำ!K33=250,VLOOKUP(ฟอร์มปริมาณน้ำ!L33,ตารางรอบต่อวินาที!A$5:U$35,17,0),IF(ฟอร์มปริมาณน้ำ!K33=300,VLOOKUP(ฟอร์มปริมาณน้ำ!L33,ตารางรอบต่อวินาที!A$5:U$35,18,0),IF(ฟอร์มปริมาณน้ำ!K33=350,VLOOKUP(ฟอร์มปริมาณน้ำ!L33,ตารางรอบต่อวินาที!A$5:U$35,19,0),IF(ฟอร์มปริมาณน้ำ!K33=400,VLOOKUP(ฟอร์มปริมาณน้ำ!L33,ตารางรอบต่อวินาที!A$5:U$35,20,0),IF(ฟอร์มปริมาณน้ำ!K33=450,VLOOKUP(ฟอร์มปริมาณน้ำ!L33,ตารางรอบต่อวินาที!A$5:U$35,21,0),""))))))</f>
      </c>
      <c r="F67" s="109">
        <f t="shared" si="3"/>
        <v>0</v>
      </c>
      <c r="H67" s="96"/>
      <c r="N67" s="84"/>
    </row>
    <row r="68" spans="1:14" ht="12.75">
      <c r="A68" s="110"/>
      <c r="B68" s="93">
        <f>IF(ฟอร์มปริมาณน้ำ!K34=0,"",IF(ฟอร์มปริมาณน้ำ!K34=1,VLOOKUP(ฟอร์มปริมาณน้ำ!L34,ตารางรอบต่อวินาที!A$5:U$35,2,0),IF(ฟอร์มปริมาณน้ำ!K34=2,VLOOKUP(ฟอร์มปริมาณน้ำ!L34,ตารางรอบต่อวินาที!A$5:U$35,3,0),IF(ฟอร์มปริมาณน้ำ!K34=4,VLOOKUP(ฟอร์มปริมาณน้ำ!L34,ตารางรอบต่อวินาที!A$5:U$35,4,0),IF(ฟอร์มปริมาณน้ำ!K34=6,VLOOKUP(ฟอร์มปริมาณน้ำ!L34,ตารางรอบต่อวินาที!A$5:U$35,5,0),IF(ฟอร์มปริมาณน้ำ!K34=8,VLOOKUP(ฟอร์มปริมาณน้ำ!L34,ตารางรอบต่อวินาที!A$5:U$35,6,0),""))))))</f>
      </c>
      <c r="C68" s="93">
        <f>IF(ฟอร์มปริมาณน้ำ!K34=0,"",IF(ฟอร์มปริมาณน้ำ!K34=10,VLOOKUP(ฟอร์มปริมาณน้ำ!L34,ตารางรอบต่อวินาที!A$5:U$35,7,0),IF(ฟอร์มปริมาณน้ำ!K34=20,VLOOKUP(ฟอร์มปริมาณน้ำ!L34,ตารางรอบต่อวินาที!A$5:U$35,8,0),IF(ฟอร์มปริมาณน้ำ!K34=30,VLOOKUP(ฟอร์มปริมาณน้ำ!L34,ตารางรอบต่อวินาที!A$5:U$35,9,0),IF(ฟอร์มปริมาณน้ำ!K34=40,VLOOKUP(ฟอร์มปริมาณน้ำ!L34,ตารางรอบต่อวินาที!A$5:U$35,10,0),IF(ฟอร์มปริมาณน้ำ!K34=50,VLOOKUP(ฟอร์มปริมาณน้ำ!L34,ตารางรอบต่อวินาที!A$5:U$35,11,0),""))))))</f>
      </c>
      <c r="D68" s="93">
        <f>IF(ฟอร์มปริมาณน้ำ!K34=0,"",IF(ฟอร์มปริมาณน้ำ!K34=60,VLOOKUP(ฟอร์มปริมาณน้ำ!L34,ตารางรอบต่อวินาที!A$5:U$35,12,0),IF(ฟอร์มปริมาณน้ำ!K34=80,VLOOKUP(ฟอร์มปริมาณน้ำ!L34,ตารางรอบต่อวินาที!A$5:U$35,13,0),IF(ฟอร์มปริมาณน้ำ!K34=100,VLOOKUP(ฟอร์มปริมาณน้ำ!L34,ตารางรอบต่อวินาที!A$5:U$35,14,0),IF(ฟอร์มปริมาณน้ำ!K34=150,VLOOKUP(ฟอร์มปริมาณน้ำ!L34,ตารางรอบต่อวินาที!A$5:U$35,15,0),IF(ฟอร์มปริมาณน้ำ!K34=200,VLOOKUP(ฟอร์มปริมาณน้ำ!L34,ตารางรอบต่อวินาที!A$5:U$35,16,0),""))))))</f>
      </c>
      <c r="E68" s="111">
        <f>IF(ฟอร์มปริมาณน้ำ!K34=0,"",IF(ฟอร์มปริมาณน้ำ!K34=250,VLOOKUP(ฟอร์มปริมาณน้ำ!L34,ตารางรอบต่อวินาที!A$5:U$35,17,0),IF(ฟอร์มปริมาณน้ำ!K34=300,VLOOKUP(ฟอร์มปริมาณน้ำ!L34,ตารางรอบต่อวินาที!A$5:U$35,18,0),IF(ฟอร์มปริมาณน้ำ!K34=350,VLOOKUP(ฟอร์มปริมาณน้ำ!L34,ตารางรอบต่อวินาที!A$5:U$35,19,0),IF(ฟอร์มปริมาณน้ำ!K34=400,VLOOKUP(ฟอร์มปริมาณน้ำ!L34,ตารางรอบต่อวินาที!A$5:U$35,20,0),IF(ฟอร์มปริมาณน้ำ!K34=450,VLOOKUP(ฟอร์มปริมาณน้ำ!L34,ตารางรอบต่อวินาที!A$5:U$35,21,0),""))))))</f>
      </c>
      <c r="F68" s="111">
        <f t="shared" si="3"/>
        <v>0</v>
      </c>
      <c r="H68" s="96"/>
      <c r="N68" s="84"/>
    </row>
    <row r="69" spans="1:14" ht="12.75">
      <c r="A69" s="107">
        <v>4</v>
      </c>
      <c r="B69" s="108">
        <f>IF(ฟอร์มปริมาณน้ำ!K36=0,"",IF(ฟอร์มปริมาณน้ำ!K36=1,VLOOKUP(ฟอร์มปริมาณน้ำ!L36,ตารางรอบต่อวินาที!A$5:U$35,2,0),IF(ฟอร์มปริมาณน้ำ!K36=2,VLOOKUP(ฟอร์มปริมาณน้ำ!L36,ตารางรอบต่อวินาที!A$5:U$35,3,0),IF(ฟอร์มปริมาณน้ำ!K36=4,VLOOKUP(ฟอร์มปริมาณน้ำ!L36,ตารางรอบต่อวินาที!A$5:U$35,4,0),IF(ฟอร์มปริมาณน้ำ!K36=6,VLOOKUP(ฟอร์มปริมาณน้ำ!L36,ตารางรอบต่อวินาที!A$5:U$35,5,0),IF(ฟอร์มปริมาณน้ำ!K36=8,VLOOKUP(ฟอร์มปริมาณน้ำ!L36,ตารางรอบต่อวินาที!A$5:U$35,6,0),""))))))</f>
      </c>
      <c r="C69" s="108">
        <f>IF(ฟอร์มปริมาณน้ำ!K36=0,"",IF(ฟอร์มปริมาณน้ำ!K36=10,VLOOKUP(ฟอร์มปริมาณน้ำ!L36,ตารางรอบต่อวินาที!A$5:U$35,7,0),IF(ฟอร์มปริมาณน้ำ!K36=20,VLOOKUP(ฟอร์มปริมาณน้ำ!L36,ตารางรอบต่อวินาที!A$5:U$35,8,0),IF(ฟอร์มปริมาณน้ำ!K36=30,VLOOKUP(ฟอร์มปริมาณน้ำ!L36,ตารางรอบต่อวินาที!A$5:U$35,9,0),IF(ฟอร์มปริมาณน้ำ!K36=40,VLOOKUP(ฟอร์มปริมาณน้ำ!L36,ตารางรอบต่อวินาที!A$5:U$35,10,0),IF(ฟอร์มปริมาณน้ำ!K36=50,VLOOKUP(ฟอร์มปริมาณน้ำ!L36,ตารางรอบต่อวินาที!A$5:U$35,11,0),""))))))</f>
      </c>
      <c r="D69" s="108">
        <f>IF(ฟอร์มปริมาณน้ำ!K36=0,"",IF(ฟอร์มปริมาณน้ำ!K36=60,VLOOKUP(ฟอร์มปริมาณน้ำ!L36,ตารางรอบต่อวินาที!A$5:U$35,12,0),IF(ฟอร์มปริมาณน้ำ!K36=80,VLOOKUP(ฟอร์มปริมาณน้ำ!L36,ตารางรอบต่อวินาที!A$5:U$35,13,0),IF(ฟอร์มปริมาณน้ำ!K36=100,VLOOKUP(ฟอร์มปริมาณน้ำ!L36,ตารางรอบต่อวินาที!A$5:U$35,14,0),IF(ฟอร์มปริมาณน้ำ!K36=150,VLOOKUP(ฟอร์มปริมาณน้ำ!L36,ตารางรอบต่อวินาที!A$5:U$35,15,0),IF(ฟอร์มปริมาณน้ำ!K36=200,VLOOKUP(ฟอร์มปริมาณน้ำ!L36,ตารางรอบต่อวินาที!A$5:U$35,16,0),""))))))</f>
      </c>
      <c r="E69" s="109">
        <f>IF(ฟอร์มปริมาณน้ำ!K36=0,"",IF(ฟอร์มปริมาณน้ำ!K36=250,VLOOKUP(ฟอร์มปริมาณน้ำ!L36,ตารางรอบต่อวินาที!A$5:U$35,17,0),IF(ฟอร์มปริมาณน้ำ!K36=300,VLOOKUP(ฟอร์มปริมาณน้ำ!L36,ตารางรอบต่อวินาที!A$5:U$35,18,0),IF(ฟอร์มปริมาณน้ำ!K36=350,VLOOKUP(ฟอร์มปริมาณน้ำ!L36,ตารางรอบต่อวินาที!A$5:U$35,19,0),IF(ฟอร์มปริมาณน้ำ!K36=400,VLOOKUP(ฟอร์มปริมาณน้ำ!L36,ตารางรอบต่อวินาที!A$5:U$35,20,0),IF(ฟอร์มปริมาณน้ำ!K36=450,VLOOKUP(ฟอร์มปริมาณน้ำ!L36,ตารางรอบต่อวินาที!A$5:U$35,21,0),""))))))</f>
      </c>
      <c r="F69" s="109">
        <f aca="true" t="shared" si="4" ref="F69:F74">SUM(B69:E69)</f>
        <v>0</v>
      </c>
      <c r="H69" s="96"/>
      <c r="N69" s="84"/>
    </row>
    <row r="70" spans="1:14" ht="12.75">
      <c r="A70" s="107"/>
      <c r="B70" s="108">
        <f>IF(ฟอร์มปริมาณน้ำ!K37=0,"",IF(ฟอร์มปริมาณน้ำ!K37=1,VLOOKUP(ฟอร์มปริมาณน้ำ!L37,ตารางรอบต่อวินาที!A$5:U$35,2,0),IF(ฟอร์มปริมาณน้ำ!K37=2,VLOOKUP(ฟอร์มปริมาณน้ำ!L37,ตารางรอบต่อวินาที!A$5:U$35,3,0),IF(ฟอร์มปริมาณน้ำ!K37=4,VLOOKUP(ฟอร์มปริมาณน้ำ!L37,ตารางรอบต่อวินาที!A$5:U$35,4,0),IF(ฟอร์มปริมาณน้ำ!K37=6,VLOOKUP(ฟอร์มปริมาณน้ำ!L37,ตารางรอบต่อวินาที!A$5:U$35,5,0),IF(ฟอร์มปริมาณน้ำ!K37=8,VLOOKUP(ฟอร์มปริมาณน้ำ!L37,ตารางรอบต่อวินาที!A$5:U$35,6,0),""))))))</f>
      </c>
      <c r="C70" s="108">
        <f>IF(ฟอร์มปริมาณน้ำ!K37=0,"",IF(ฟอร์มปริมาณน้ำ!K37=10,VLOOKUP(ฟอร์มปริมาณน้ำ!L37,ตารางรอบต่อวินาที!A$5:U$35,7,0),IF(ฟอร์มปริมาณน้ำ!K37=20,VLOOKUP(ฟอร์มปริมาณน้ำ!L37,ตารางรอบต่อวินาที!A$5:U$35,8,0),IF(ฟอร์มปริมาณน้ำ!K37=30,VLOOKUP(ฟอร์มปริมาณน้ำ!L37,ตารางรอบต่อวินาที!A$5:U$35,9,0),IF(ฟอร์มปริมาณน้ำ!K37=40,VLOOKUP(ฟอร์มปริมาณน้ำ!L37,ตารางรอบต่อวินาที!A$5:U$35,10,0),IF(ฟอร์มปริมาณน้ำ!K37=50,VLOOKUP(ฟอร์มปริมาณน้ำ!L37,ตารางรอบต่อวินาที!A$5:U$35,11,0),""))))))</f>
      </c>
      <c r="D70" s="108">
        <f>IF(ฟอร์มปริมาณน้ำ!K37=0,"",IF(ฟอร์มปริมาณน้ำ!K37=60,VLOOKUP(ฟอร์มปริมาณน้ำ!L37,ตารางรอบต่อวินาที!A$5:U$35,12,0),IF(ฟอร์มปริมาณน้ำ!K37=80,VLOOKUP(ฟอร์มปริมาณน้ำ!L37,ตารางรอบต่อวินาที!A$5:U$35,13,0),IF(ฟอร์มปริมาณน้ำ!K37=100,VLOOKUP(ฟอร์มปริมาณน้ำ!L37,ตารางรอบต่อวินาที!A$5:U$35,14,0),IF(ฟอร์มปริมาณน้ำ!K37=150,VLOOKUP(ฟอร์มปริมาณน้ำ!L37,ตารางรอบต่อวินาที!A$5:U$35,15,0),IF(ฟอร์มปริมาณน้ำ!K37=200,VLOOKUP(ฟอร์มปริมาณน้ำ!L37,ตารางรอบต่อวินาที!A$5:U$35,16,0),""))))))</f>
      </c>
      <c r="E70" s="109">
        <f>IF(ฟอร์มปริมาณน้ำ!K37=0,"",IF(ฟอร์มปริมาณน้ำ!K37=250,VLOOKUP(ฟอร์มปริมาณน้ำ!L37,ตารางรอบต่อวินาที!A$5:U$35,17,0),IF(ฟอร์มปริมาณน้ำ!K37=300,VLOOKUP(ฟอร์มปริมาณน้ำ!L37,ตารางรอบต่อวินาที!A$5:U$35,18,0),IF(ฟอร์มปริมาณน้ำ!K37=350,VLOOKUP(ฟอร์มปริมาณน้ำ!L37,ตารางรอบต่อวินาที!A$5:U$35,19,0),IF(ฟอร์มปริมาณน้ำ!K37=400,VLOOKUP(ฟอร์มปริมาณน้ำ!L37,ตารางรอบต่อวินาที!A$5:U$35,20,0),IF(ฟอร์มปริมาณน้ำ!K37=450,VLOOKUP(ฟอร์มปริมาณน้ำ!L37,ตารางรอบต่อวินาที!A$5:U$35,21,0),""))))))</f>
      </c>
      <c r="F70" s="109">
        <f t="shared" si="4"/>
        <v>0</v>
      </c>
      <c r="H70" s="96"/>
      <c r="N70" s="84"/>
    </row>
    <row r="71" spans="1:14" ht="12.75">
      <c r="A71" s="107"/>
      <c r="B71" s="108">
        <f>IF(ฟอร์มปริมาณน้ำ!K38=0,"",IF(ฟอร์มปริมาณน้ำ!K38=1,VLOOKUP(ฟอร์มปริมาณน้ำ!L38,ตารางรอบต่อวินาที!A$5:U$35,2,0),IF(ฟอร์มปริมาณน้ำ!K38=2,VLOOKUP(ฟอร์มปริมาณน้ำ!L38,ตารางรอบต่อวินาที!A$5:U$35,3,0),IF(ฟอร์มปริมาณน้ำ!K38=4,VLOOKUP(ฟอร์มปริมาณน้ำ!L38,ตารางรอบต่อวินาที!A$5:U$35,4,0),IF(ฟอร์มปริมาณน้ำ!K38=6,VLOOKUP(ฟอร์มปริมาณน้ำ!L38,ตารางรอบต่อวินาที!A$5:U$35,5,0),IF(ฟอร์มปริมาณน้ำ!K38=8,VLOOKUP(ฟอร์มปริมาณน้ำ!L38,ตารางรอบต่อวินาที!A$5:U$35,6,0),""))))))</f>
      </c>
      <c r="C71" s="108">
        <f>IF(ฟอร์มปริมาณน้ำ!K38=0,"",IF(ฟอร์มปริมาณน้ำ!K38=10,VLOOKUP(ฟอร์มปริมาณน้ำ!L38,ตารางรอบต่อวินาที!A$5:U$35,7,0),IF(ฟอร์มปริมาณน้ำ!K38=20,VLOOKUP(ฟอร์มปริมาณน้ำ!L38,ตารางรอบต่อวินาที!A$5:U$35,8,0),IF(ฟอร์มปริมาณน้ำ!K38=30,VLOOKUP(ฟอร์มปริมาณน้ำ!L38,ตารางรอบต่อวินาที!A$5:U$35,9,0),IF(ฟอร์มปริมาณน้ำ!K38=40,VLOOKUP(ฟอร์มปริมาณน้ำ!L38,ตารางรอบต่อวินาที!A$5:U$35,10,0),IF(ฟอร์มปริมาณน้ำ!K38=50,VLOOKUP(ฟอร์มปริมาณน้ำ!L38,ตารางรอบต่อวินาที!A$5:U$35,11,0),""))))))</f>
      </c>
      <c r="D71" s="108">
        <f>IF(ฟอร์มปริมาณน้ำ!K38=0,"",IF(ฟอร์มปริมาณน้ำ!K38=60,VLOOKUP(ฟอร์มปริมาณน้ำ!L38,ตารางรอบต่อวินาที!A$5:U$35,12,0),IF(ฟอร์มปริมาณน้ำ!K38=80,VLOOKUP(ฟอร์มปริมาณน้ำ!L38,ตารางรอบต่อวินาที!A$5:U$35,13,0),IF(ฟอร์มปริมาณน้ำ!K38=100,VLOOKUP(ฟอร์มปริมาณน้ำ!L38,ตารางรอบต่อวินาที!A$5:U$35,14,0),IF(ฟอร์มปริมาณน้ำ!K38=150,VLOOKUP(ฟอร์มปริมาณน้ำ!L38,ตารางรอบต่อวินาที!A$5:U$35,15,0),IF(ฟอร์มปริมาณน้ำ!K38=200,VLOOKUP(ฟอร์มปริมาณน้ำ!L38,ตารางรอบต่อวินาที!A$5:U$35,16,0),""))))))</f>
      </c>
      <c r="E71" s="109">
        <f>IF(ฟอร์มปริมาณน้ำ!K38=0,"",IF(ฟอร์มปริมาณน้ำ!K38=250,VLOOKUP(ฟอร์มปริมาณน้ำ!L38,ตารางรอบต่อวินาที!A$5:U$35,17,0),IF(ฟอร์มปริมาณน้ำ!K38=300,VLOOKUP(ฟอร์มปริมาณน้ำ!L38,ตารางรอบต่อวินาที!A$5:U$35,18,0),IF(ฟอร์มปริมาณน้ำ!K38=350,VLOOKUP(ฟอร์มปริมาณน้ำ!L38,ตารางรอบต่อวินาที!A$5:U$35,19,0),IF(ฟอร์มปริมาณน้ำ!K38=400,VLOOKUP(ฟอร์มปริมาณน้ำ!L38,ตารางรอบต่อวินาที!A$5:U$35,20,0),IF(ฟอร์มปริมาณน้ำ!K38=450,VLOOKUP(ฟอร์มปริมาณน้ำ!L38,ตารางรอบต่อวินาที!A$5:U$35,21,0),""))))))</f>
      </c>
      <c r="F71" s="109">
        <f t="shared" si="4"/>
        <v>0</v>
      </c>
      <c r="H71" s="96"/>
      <c r="N71" s="84"/>
    </row>
    <row r="72" spans="1:14" ht="12.75">
      <c r="A72" s="107"/>
      <c r="B72" s="108">
        <f>IF(ฟอร์มปริมาณน้ำ!K39=0,"",IF(ฟอร์มปริมาณน้ำ!K39=1,VLOOKUP(ฟอร์มปริมาณน้ำ!L39,ตารางรอบต่อวินาที!A$5:U$35,2,0),IF(ฟอร์มปริมาณน้ำ!K39=2,VLOOKUP(ฟอร์มปริมาณน้ำ!L39,ตารางรอบต่อวินาที!A$5:U$35,3,0),IF(ฟอร์มปริมาณน้ำ!K39=4,VLOOKUP(ฟอร์มปริมาณน้ำ!L39,ตารางรอบต่อวินาที!A$5:U$35,4,0),IF(ฟอร์มปริมาณน้ำ!K39=6,VLOOKUP(ฟอร์มปริมาณน้ำ!L39,ตารางรอบต่อวินาที!A$5:U$35,5,0),IF(ฟอร์มปริมาณน้ำ!K39=8,VLOOKUP(ฟอร์มปริมาณน้ำ!L39,ตารางรอบต่อวินาที!A$5:U$35,6,0),""))))))</f>
      </c>
      <c r="C72" s="108">
        <f>IF(ฟอร์มปริมาณน้ำ!K39=0,"",IF(ฟอร์มปริมาณน้ำ!K39=10,VLOOKUP(ฟอร์มปริมาณน้ำ!L39,ตารางรอบต่อวินาที!A$5:U$35,7,0),IF(ฟอร์มปริมาณน้ำ!K39=20,VLOOKUP(ฟอร์มปริมาณน้ำ!L39,ตารางรอบต่อวินาที!A$5:U$35,8,0),IF(ฟอร์มปริมาณน้ำ!K39=30,VLOOKUP(ฟอร์มปริมาณน้ำ!L39,ตารางรอบต่อวินาที!A$5:U$35,9,0),IF(ฟอร์มปริมาณน้ำ!K39=40,VLOOKUP(ฟอร์มปริมาณน้ำ!L39,ตารางรอบต่อวินาที!A$5:U$35,10,0),IF(ฟอร์มปริมาณน้ำ!K39=50,VLOOKUP(ฟอร์มปริมาณน้ำ!L39,ตารางรอบต่อวินาที!A$5:U$35,11,0),""))))))</f>
      </c>
      <c r="D72" s="108">
        <f>IF(ฟอร์มปริมาณน้ำ!K39=0,"",IF(ฟอร์มปริมาณน้ำ!K39=60,VLOOKUP(ฟอร์มปริมาณน้ำ!L39,ตารางรอบต่อวินาที!A$5:U$35,12,0),IF(ฟอร์มปริมาณน้ำ!K39=80,VLOOKUP(ฟอร์มปริมาณน้ำ!L39,ตารางรอบต่อวินาที!A$5:U$35,13,0),IF(ฟอร์มปริมาณน้ำ!K39=100,VLOOKUP(ฟอร์มปริมาณน้ำ!L39,ตารางรอบต่อวินาที!A$5:U$35,14,0),IF(ฟอร์มปริมาณน้ำ!K39=150,VLOOKUP(ฟอร์มปริมาณน้ำ!L39,ตารางรอบต่อวินาที!A$5:U$35,15,0),IF(ฟอร์มปริมาณน้ำ!K39=200,VLOOKUP(ฟอร์มปริมาณน้ำ!L39,ตารางรอบต่อวินาที!A$5:U$35,16,0),""))))))</f>
      </c>
      <c r="E72" s="109">
        <f>IF(ฟอร์มปริมาณน้ำ!K39=0,"",IF(ฟอร์มปริมาณน้ำ!K39=250,VLOOKUP(ฟอร์มปริมาณน้ำ!L39,ตารางรอบต่อวินาที!A$5:U$35,17,0),IF(ฟอร์มปริมาณน้ำ!K39=300,VLOOKUP(ฟอร์มปริมาณน้ำ!L39,ตารางรอบต่อวินาที!A$5:U$35,18,0),IF(ฟอร์มปริมาณน้ำ!K39=350,VLOOKUP(ฟอร์มปริมาณน้ำ!L39,ตารางรอบต่อวินาที!A$5:U$35,19,0),IF(ฟอร์มปริมาณน้ำ!K39=400,VLOOKUP(ฟอร์มปริมาณน้ำ!L39,ตารางรอบต่อวินาที!A$5:U$35,20,0),IF(ฟอร์มปริมาณน้ำ!K39=450,VLOOKUP(ฟอร์มปริมาณน้ำ!L39,ตารางรอบต่อวินาที!A$5:U$35,21,0),""))))))</f>
      </c>
      <c r="F72" s="109">
        <f t="shared" si="4"/>
        <v>0</v>
      </c>
      <c r="H72" s="96"/>
      <c r="N72" s="84"/>
    </row>
    <row r="73" spans="1:14" ht="12.75">
      <c r="A73" s="107"/>
      <c r="B73" s="108">
        <f>IF(ฟอร์มปริมาณน้ำ!K40=0,"",IF(ฟอร์มปริมาณน้ำ!K40=1,VLOOKUP(ฟอร์มปริมาณน้ำ!L40,ตารางรอบต่อวินาที!A$5:U$35,2,0),IF(ฟอร์มปริมาณน้ำ!K40=2,VLOOKUP(ฟอร์มปริมาณน้ำ!L40,ตารางรอบต่อวินาที!A$5:U$35,3,0),IF(ฟอร์มปริมาณน้ำ!K40=4,VLOOKUP(ฟอร์มปริมาณน้ำ!L40,ตารางรอบต่อวินาที!A$5:U$35,4,0),IF(ฟอร์มปริมาณน้ำ!K40=6,VLOOKUP(ฟอร์มปริมาณน้ำ!L40,ตารางรอบต่อวินาที!A$5:U$35,5,0),IF(ฟอร์มปริมาณน้ำ!K40=8,VLOOKUP(ฟอร์มปริมาณน้ำ!L40,ตารางรอบต่อวินาที!A$5:U$35,6,0),""))))))</f>
      </c>
      <c r="C73" s="108">
        <f>IF(ฟอร์มปริมาณน้ำ!K40=0,"",IF(ฟอร์มปริมาณน้ำ!K40=10,VLOOKUP(ฟอร์มปริมาณน้ำ!L40,ตารางรอบต่อวินาที!A$5:U$35,7,0),IF(ฟอร์มปริมาณน้ำ!K40=20,VLOOKUP(ฟอร์มปริมาณน้ำ!L40,ตารางรอบต่อวินาที!A$5:U$35,8,0),IF(ฟอร์มปริมาณน้ำ!K40=30,VLOOKUP(ฟอร์มปริมาณน้ำ!L40,ตารางรอบต่อวินาที!A$5:U$35,9,0),IF(ฟอร์มปริมาณน้ำ!K40=40,VLOOKUP(ฟอร์มปริมาณน้ำ!L40,ตารางรอบต่อวินาที!A$5:U$35,10,0),IF(ฟอร์มปริมาณน้ำ!K40=50,VLOOKUP(ฟอร์มปริมาณน้ำ!L40,ตารางรอบต่อวินาที!A$5:U$35,11,0),""))))))</f>
      </c>
      <c r="D73" s="108">
        <f>IF(ฟอร์มปริมาณน้ำ!K40=0,"",IF(ฟอร์มปริมาณน้ำ!K40=60,VLOOKUP(ฟอร์มปริมาณน้ำ!L40,ตารางรอบต่อวินาที!A$5:U$35,12,0),IF(ฟอร์มปริมาณน้ำ!K40=80,VLOOKUP(ฟอร์มปริมาณน้ำ!L40,ตารางรอบต่อวินาที!A$5:U$35,13,0),IF(ฟอร์มปริมาณน้ำ!K40=100,VLOOKUP(ฟอร์มปริมาณน้ำ!L40,ตารางรอบต่อวินาที!A$5:U$35,14,0),IF(ฟอร์มปริมาณน้ำ!K40=150,VLOOKUP(ฟอร์มปริมาณน้ำ!L40,ตารางรอบต่อวินาที!A$5:U$35,15,0),IF(ฟอร์มปริมาณน้ำ!K40=200,VLOOKUP(ฟอร์มปริมาณน้ำ!L40,ตารางรอบต่อวินาที!A$5:U$35,16,0),""))))))</f>
      </c>
      <c r="E73" s="109">
        <f>IF(ฟอร์มปริมาณน้ำ!K40=0,"",IF(ฟอร์มปริมาณน้ำ!K40=250,VLOOKUP(ฟอร์มปริมาณน้ำ!L40,ตารางรอบต่อวินาที!A$5:U$35,17,0),IF(ฟอร์มปริมาณน้ำ!K40=300,VLOOKUP(ฟอร์มปริมาณน้ำ!L40,ตารางรอบต่อวินาที!A$5:U$35,18,0),IF(ฟอร์มปริมาณน้ำ!K40=350,VLOOKUP(ฟอร์มปริมาณน้ำ!L40,ตารางรอบต่อวินาที!A$5:U$35,19,0),IF(ฟอร์มปริมาณน้ำ!K40=400,VLOOKUP(ฟอร์มปริมาณน้ำ!L40,ตารางรอบต่อวินาที!A$5:U$35,20,0),IF(ฟอร์มปริมาณน้ำ!K40=450,VLOOKUP(ฟอร์มปริมาณน้ำ!L40,ตารางรอบต่อวินาที!A$5:U$35,21,0),""))))))</f>
      </c>
      <c r="F73" s="109">
        <f t="shared" si="4"/>
        <v>0</v>
      </c>
      <c r="H73" s="96"/>
      <c r="N73" s="84"/>
    </row>
    <row r="74" spans="1:14" ht="12.75">
      <c r="A74" s="110"/>
      <c r="B74" s="93">
        <f>IF(ฟอร์มปริมาณน้ำ!K41=0,"",IF(ฟอร์มปริมาณน้ำ!K41=1,VLOOKUP(ฟอร์มปริมาณน้ำ!L41,ตารางรอบต่อวินาที!A$5:U$35,2,0),IF(ฟอร์มปริมาณน้ำ!K41=2,VLOOKUP(ฟอร์มปริมาณน้ำ!L41,ตารางรอบต่อวินาที!A$5:U$35,3,0),IF(ฟอร์มปริมาณน้ำ!K41=4,VLOOKUP(ฟอร์มปริมาณน้ำ!L41,ตารางรอบต่อวินาที!A$5:U$35,4,0),IF(ฟอร์มปริมาณน้ำ!K41=6,VLOOKUP(ฟอร์มปริมาณน้ำ!L41,ตารางรอบต่อวินาที!A$5:U$35,5,0),IF(ฟอร์มปริมาณน้ำ!K41=8,VLOOKUP(ฟอร์มปริมาณน้ำ!L41,ตารางรอบต่อวินาที!A$5:U$35,6,0),""))))))</f>
      </c>
      <c r="C74" s="93">
        <f>IF(ฟอร์มปริมาณน้ำ!K41=0,"",IF(ฟอร์มปริมาณน้ำ!K41=10,VLOOKUP(ฟอร์มปริมาณน้ำ!L41,ตารางรอบต่อวินาที!A$5:U$35,7,0),IF(ฟอร์มปริมาณน้ำ!K41=20,VLOOKUP(ฟอร์มปริมาณน้ำ!L41,ตารางรอบต่อวินาที!A$5:U$35,8,0),IF(ฟอร์มปริมาณน้ำ!K41=30,VLOOKUP(ฟอร์มปริมาณน้ำ!L41,ตารางรอบต่อวินาที!A$5:U$35,9,0),IF(ฟอร์มปริมาณน้ำ!K41=40,VLOOKUP(ฟอร์มปริมาณน้ำ!L41,ตารางรอบต่อวินาที!A$5:U$35,10,0),IF(ฟอร์มปริมาณน้ำ!K41=50,VLOOKUP(ฟอร์มปริมาณน้ำ!L41,ตารางรอบต่อวินาที!A$5:U$35,11,0),""))))))</f>
      </c>
      <c r="D74" s="93">
        <f>IF(ฟอร์มปริมาณน้ำ!K41=0,"",IF(ฟอร์มปริมาณน้ำ!K41=60,VLOOKUP(ฟอร์มปริมาณน้ำ!L41,ตารางรอบต่อวินาที!A$5:U$35,12,0),IF(ฟอร์มปริมาณน้ำ!K41=80,VLOOKUP(ฟอร์มปริมาณน้ำ!L41,ตารางรอบต่อวินาที!A$5:U$35,13,0),IF(ฟอร์มปริมาณน้ำ!K41=100,VLOOKUP(ฟอร์มปริมาณน้ำ!L41,ตารางรอบต่อวินาที!A$5:U$35,14,0),IF(ฟอร์มปริมาณน้ำ!K41=150,VLOOKUP(ฟอร์มปริมาณน้ำ!L41,ตารางรอบต่อวินาที!A$5:U$35,15,0),IF(ฟอร์มปริมาณน้ำ!K41=200,VLOOKUP(ฟอร์มปริมาณน้ำ!L41,ตารางรอบต่อวินาที!A$5:U$35,16,0),""))))))</f>
      </c>
      <c r="E74" s="111">
        <f>IF(ฟอร์มปริมาณน้ำ!K41=0,"",IF(ฟอร์มปริมาณน้ำ!K41=250,VLOOKUP(ฟอร์มปริมาณน้ำ!L41,ตารางรอบต่อวินาที!A$5:U$35,17,0),IF(ฟอร์มปริมาณน้ำ!K41=300,VLOOKUP(ฟอร์มปริมาณน้ำ!L41,ตารางรอบต่อวินาที!A$5:U$35,18,0),IF(ฟอร์มปริมาณน้ำ!K41=350,VLOOKUP(ฟอร์มปริมาณน้ำ!L41,ตารางรอบต่อวินาที!A$5:U$35,19,0),IF(ฟอร์มปริมาณน้ำ!K41=400,VLOOKUP(ฟอร์มปริมาณน้ำ!L41,ตารางรอบต่อวินาที!A$5:U$35,20,0),IF(ฟอร์มปริมาณน้ำ!K41=450,VLOOKUP(ฟอร์มปริมาณน้ำ!L41,ตารางรอบต่อวินาที!A$5:U$35,21,0),""))))))</f>
      </c>
      <c r="F74" s="111">
        <f t="shared" si="4"/>
        <v>0</v>
      </c>
      <c r="H74" s="96"/>
      <c r="N74" s="84"/>
    </row>
    <row r="75" spans="1:14" ht="12.75">
      <c r="A75" s="107">
        <v>5</v>
      </c>
      <c r="B75" s="108">
        <f>IF(ฟอร์มปริมาณน้ำ!K43=0,"",IF(ฟอร์มปริมาณน้ำ!K43=1,VLOOKUP(ฟอร์มปริมาณน้ำ!L43,ตารางรอบต่อวินาที!A$5:U$35,2,0),IF(ฟอร์มปริมาณน้ำ!K43=2,VLOOKUP(ฟอร์มปริมาณน้ำ!L43,ตารางรอบต่อวินาที!A$5:U$35,3,0),IF(ฟอร์มปริมาณน้ำ!K43=4,VLOOKUP(ฟอร์มปริมาณน้ำ!L43,ตารางรอบต่อวินาที!A$5:U$35,4,0),IF(ฟอร์มปริมาณน้ำ!K43=6,VLOOKUP(ฟอร์มปริมาณน้ำ!L43,ตารางรอบต่อวินาที!A$5:U$35,5,0),IF(ฟอร์มปริมาณน้ำ!K43=8,VLOOKUP(ฟอร์มปริมาณน้ำ!L43,ตารางรอบต่อวินาที!A$5:U$35,6,0),""))))))</f>
      </c>
      <c r="C75" s="108">
        <f>IF(ฟอร์มปริมาณน้ำ!K43=0,"",IF(ฟอร์มปริมาณน้ำ!K43=10,VLOOKUP(ฟอร์มปริมาณน้ำ!L43,ตารางรอบต่อวินาที!A$5:U$35,7,0),IF(ฟอร์มปริมาณน้ำ!K43=20,VLOOKUP(ฟอร์มปริมาณน้ำ!L43,ตารางรอบต่อวินาที!A$5:U$35,8,0),IF(ฟอร์มปริมาณน้ำ!K43=30,VLOOKUP(ฟอร์มปริมาณน้ำ!L43,ตารางรอบต่อวินาที!A$5:U$35,9,0),IF(ฟอร์มปริมาณน้ำ!K43=40,VLOOKUP(ฟอร์มปริมาณน้ำ!L43,ตารางรอบต่อวินาที!A$5:U$35,10,0),IF(ฟอร์มปริมาณน้ำ!K43=50,VLOOKUP(ฟอร์มปริมาณน้ำ!L43,ตารางรอบต่อวินาที!A$5:U$35,11,0),""))))))</f>
      </c>
      <c r="D75" s="108">
        <f>IF(ฟอร์มปริมาณน้ำ!K43=0,"",IF(ฟอร์มปริมาณน้ำ!K43=60,VLOOKUP(ฟอร์มปริมาณน้ำ!L43,ตารางรอบต่อวินาที!A$5:U$35,12,0),IF(ฟอร์มปริมาณน้ำ!K43=80,VLOOKUP(ฟอร์มปริมาณน้ำ!L43,ตารางรอบต่อวินาที!A$5:U$35,13,0),IF(ฟอร์มปริมาณน้ำ!K43=100,VLOOKUP(ฟอร์มปริมาณน้ำ!L43,ตารางรอบต่อวินาที!A$5:U$35,14,0),IF(ฟอร์มปริมาณน้ำ!K43=150,VLOOKUP(ฟอร์มปริมาณน้ำ!L43,ตารางรอบต่อวินาที!A$5:U$35,15,0),IF(ฟอร์มปริมาณน้ำ!K43=200,VLOOKUP(ฟอร์มปริมาณน้ำ!L43,ตารางรอบต่อวินาที!A$5:U$35,16,0),""))))))</f>
      </c>
      <c r="E75" s="109">
        <f>IF(ฟอร์มปริมาณน้ำ!K43=0,"",IF(ฟอร์มปริมาณน้ำ!K43=250,VLOOKUP(ฟอร์มปริมาณน้ำ!L43,ตารางรอบต่อวินาที!A$5:U$35,17,0),IF(ฟอร์มปริมาณน้ำ!K43=300,VLOOKUP(ฟอร์มปริมาณน้ำ!L43,ตารางรอบต่อวินาที!A$5:U$35,18,0),IF(ฟอร์มปริมาณน้ำ!K43=350,VLOOKUP(ฟอร์มปริมาณน้ำ!L43,ตารางรอบต่อวินาที!A$5:U$35,19,0),IF(ฟอร์มปริมาณน้ำ!K43=400,VLOOKUP(ฟอร์มปริมาณน้ำ!L43,ตารางรอบต่อวินาที!A$5:U$35,20,0),IF(ฟอร์มปริมาณน้ำ!K43=450,VLOOKUP(ฟอร์มปริมาณน้ำ!L43,ตารางรอบต่อวินาที!A$5:U$35,21,0),""))))))</f>
      </c>
      <c r="F75" s="109">
        <f aca="true" t="shared" si="5" ref="F75:F80">SUM(B75:E75)</f>
        <v>0</v>
      </c>
      <c r="H75" s="96"/>
      <c r="N75" s="84"/>
    </row>
    <row r="76" spans="1:14" ht="12.75">
      <c r="A76" s="107"/>
      <c r="B76" s="108">
        <f>IF(ฟอร์มปริมาณน้ำ!K44=0,"",IF(ฟอร์มปริมาณน้ำ!K44=1,VLOOKUP(ฟอร์มปริมาณน้ำ!L44,ตารางรอบต่อวินาที!A$5:U$35,2,0),IF(ฟอร์มปริมาณน้ำ!K44=2,VLOOKUP(ฟอร์มปริมาณน้ำ!L44,ตารางรอบต่อวินาที!A$5:U$35,3,0),IF(ฟอร์มปริมาณน้ำ!K44=4,VLOOKUP(ฟอร์มปริมาณน้ำ!L44,ตารางรอบต่อวินาที!A$5:U$35,4,0),IF(ฟอร์มปริมาณน้ำ!K44=6,VLOOKUP(ฟอร์มปริมาณน้ำ!L44,ตารางรอบต่อวินาที!A$5:U$35,5,0),IF(ฟอร์มปริมาณน้ำ!K44=8,VLOOKUP(ฟอร์มปริมาณน้ำ!L44,ตารางรอบต่อวินาที!A$5:U$35,6,0),""))))))</f>
      </c>
      <c r="C76" s="108">
        <f>IF(ฟอร์มปริมาณน้ำ!K44=0,"",IF(ฟอร์มปริมาณน้ำ!K44=10,VLOOKUP(ฟอร์มปริมาณน้ำ!L44,ตารางรอบต่อวินาที!A$5:U$35,7,0),IF(ฟอร์มปริมาณน้ำ!K44=20,VLOOKUP(ฟอร์มปริมาณน้ำ!L44,ตารางรอบต่อวินาที!A$5:U$35,8,0),IF(ฟอร์มปริมาณน้ำ!K44=30,VLOOKUP(ฟอร์มปริมาณน้ำ!L44,ตารางรอบต่อวินาที!A$5:U$35,9,0),IF(ฟอร์มปริมาณน้ำ!K44=40,VLOOKUP(ฟอร์มปริมาณน้ำ!L44,ตารางรอบต่อวินาที!A$5:U$35,10,0),IF(ฟอร์มปริมาณน้ำ!K44=50,VLOOKUP(ฟอร์มปริมาณน้ำ!L44,ตารางรอบต่อวินาที!A$5:U$35,11,0),""))))))</f>
      </c>
      <c r="D76" s="108">
        <f>IF(ฟอร์มปริมาณน้ำ!K44=0,"",IF(ฟอร์มปริมาณน้ำ!K44=60,VLOOKUP(ฟอร์มปริมาณน้ำ!L44,ตารางรอบต่อวินาที!A$5:U$35,12,0),IF(ฟอร์มปริมาณน้ำ!K44=80,VLOOKUP(ฟอร์มปริมาณน้ำ!L44,ตารางรอบต่อวินาที!A$5:U$35,13,0),IF(ฟอร์มปริมาณน้ำ!K44=100,VLOOKUP(ฟอร์มปริมาณน้ำ!L44,ตารางรอบต่อวินาที!A$5:U$35,14,0),IF(ฟอร์มปริมาณน้ำ!K44=150,VLOOKUP(ฟอร์มปริมาณน้ำ!L44,ตารางรอบต่อวินาที!A$5:U$35,15,0),IF(ฟอร์มปริมาณน้ำ!K44=200,VLOOKUP(ฟอร์มปริมาณน้ำ!L44,ตารางรอบต่อวินาที!A$5:U$35,16,0),""))))))</f>
      </c>
      <c r="E76" s="109">
        <f>IF(ฟอร์มปริมาณน้ำ!K44=0,"",IF(ฟอร์มปริมาณน้ำ!K44=250,VLOOKUP(ฟอร์มปริมาณน้ำ!L44,ตารางรอบต่อวินาที!A$5:U$35,17,0),IF(ฟอร์มปริมาณน้ำ!K44=300,VLOOKUP(ฟอร์มปริมาณน้ำ!L44,ตารางรอบต่อวินาที!A$5:U$35,18,0),IF(ฟอร์มปริมาณน้ำ!K44=350,VLOOKUP(ฟอร์มปริมาณน้ำ!L44,ตารางรอบต่อวินาที!A$5:U$35,19,0),IF(ฟอร์มปริมาณน้ำ!K44=400,VLOOKUP(ฟอร์มปริมาณน้ำ!L44,ตารางรอบต่อวินาที!A$5:U$35,20,0),IF(ฟอร์มปริมาณน้ำ!K44=450,VLOOKUP(ฟอร์มปริมาณน้ำ!L44,ตารางรอบต่อวินาที!A$5:U$35,21,0),""))))))</f>
      </c>
      <c r="F76" s="109">
        <f t="shared" si="5"/>
        <v>0</v>
      </c>
      <c r="H76" s="96"/>
      <c r="N76" s="84"/>
    </row>
    <row r="77" spans="1:14" ht="12.75">
      <c r="A77" s="107"/>
      <c r="B77" s="108">
        <f>IF(ฟอร์มปริมาณน้ำ!K45=0,"",IF(ฟอร์มปริมาณน้ำ!K45=1,VLOOKUP(ฟอร์มปริมาณน้ำ!L45,ตารางรอบต่อวินาที!A$5:U$35,2,0),IF(ฟอร์มปริมาณน้ำ!K45=2,VLOOKUP(ฟอร์มปริมาณน้ำ!L45,ตารางรอบต่อวินาที!A$5:U$35,3,0),IF(ฟอร์มปริมาณน้ำ!K45=4,VLOOKUP(ฟอร์มปริมาณน้ำ!L45,ตารางรอบต่อวินาที!A$5:U$35,4,0),IF(ฟอร์มปริมาณน้ำ!K45=6,VLOOKUP(ฟอร์มปริมาณน้ำ!L45,ตารางรอบต่อวินาที!A$5:U$35,5,0),IF(ฟอร์มปริมาณน้ำ!K45=8,VLOOKUP(ฟอร์มปริมาณน้ำ!L45,ตารางรอบต่อวินาที!A$5:U$35,6,0),""))))))</f>
      </c>
      <c r="C77" s="108">
        <f>IF(ฟอร์มปริมาณน้ำ!K45=0,"",IF(ฟอร์มปริมาณน้ำ!K45=10,VLOOKUP(ฟอร์มปริมาณน้ำ!L45,ตารางรอบต่อวินาที!A$5:U$35,7,0),IF(ฟอร์มปริมาณน้ำ!K45=20,VLOOKUP(ฟอร์มปริมาณน้ำ!L45,ตารางรอบต่อวินาที!A$5:U$35,8,0),IF(ฟอร์มปริมาณน้ำ!K45=30,VLOOKUP(ฟอร์มปริมาณน้ำ!L45,ตารางรอบต่อวินาที!A$5:U$35,9,0),IF(ฟอร์มปริมาณน้ำ!K45=40,VLOOKUP(ฟอร์มปริมาณน้ำ!L45,ตารางรอบต่อวินาที!A$5:U$35,10,0),IF(ฟอร์มปริมาณน้ำ!K45=50,VLOOKUP(ฟอร์มปริมาณน้ำ!L45,ตารางรอบต่อวินาที!A$5:U$35,11,0),""))))))</f>
      </c>
      <c r="D77" s="108">
        <f>IF(ฟอร์มปริมาณน้ำ!K45=0,"",IF(ฟอร์มปริมาณน้ำ!K45=60,VLOOKUP(ฟอร์มปริมาณน้ำ!L45,ตารางรอบต่อวินาที!A$5:U$35,12,0),IF(ฟอร์มปริมาณน้ำ!K45=80,VLOOKUP(ฟอร์มปริมาณน้ำ!L45,ตารางรอบต่อวินาที!A$5:U$35,13,0),IF(ฟอร์มปริมาณน้ำ!K45=100,VLOOKUP(ฟอร์มปริมาณน้ำ!L45,ตารางรอบต่อวินาที!A$5:U$35,14,0),IF(ฟอร์มปริมาณน้ำ!K45=150,VLOOKUP(ฟอร์มปริมาณน้ำ!L45,ตารางรอบต่อวินาที!A$5:U$35,15,0),IF(ฟอร์มปริมาณน้ำ!K45=200,VLOOKUP(ฟอร์มปริมาณน้ำ!L45,ตารางรอบต่อวินาที!A$5:U$35,16,0),""))))))</f>
      </c>
      <c r="E77" s="109">
        <f>IF(ฟอร์มปริมาณน้ำ!K45=0,"",IF(ฟอร์มปริมาณน้ำ!K45=250,VLOOKUP(ฟอร์มปริมาณน้ำ!L45,ตารางรอบต่อวินาที!A$5:U$35,17,0),IF(ฟอร์มปริมาณน้ำ!K45=300,VLOOKUP(ฟอร์มปริมาณน้ำ!L45,ตารางรอบต่อวินาที!A$5:U$35,18,0),IF(ฟอร์มปริมาณน้ำ!K45=350,VLOOKUP(ฟอร์มปริมาณน้ำ!L45,ตารางรอบต่อวินาที!A$5:U$35,19,0),IF(ฟอร์มปริมาณน้ำ!K45=400,VLOOKUP(ฟอร์มปริมาณน้ำ!L45,ตารางรอบต่อวินาที!A$5:U$35,20,0),IF(ฟอร์มปริมาณน้ำ!K45=450,VLOOKUP(ฟอร์มปริมาณน้ำ!L45,ตารางรอบต่อวินาที!A$5:U$35,21,0),""))))))</f>
      </c>
      <c r="F77" s="109">
        <f t="shared" si="5"/>
        <v>0</v>
      </c>
      <c r="H77" s="96"/>
      <c r="N77" s="84"/>
    </row>
    <row r="78" spans="1:14" ht="12.75">
      <c r="A78" s="107"/>
      <c r="B78" s="108">
        <f>IF(ฟอร์มปริมาณน้ำ!K46=0,"",IF(ฟอร์มปริมาณน้ำ!K46=1,VLOOKUP(ฟอร์มปริมาณน้ำ!L46,ตารางรอบต่อวินาที!A$5:U$35,2,0),IF(ฟอร์มปริมาณน้ำ!K46=2,VLOOKUP(ฟอร์มปริมาณน้ำ!L46,ตารางรอบต่อวินาที!A$5:U$35,3,0),IF(ฟอร์มปริมาณน้ำ!K46=4,VLOOKUP(ฟอร์มปริมาณน้ำ!L46,ตารางรอบต่อวินาที!A$5:U$35,4,0),IF(ฟอร์มปริมาณน้ำ!K46=6,VLOOKUP(ฟอร์มปริมาณน้ำ!L46,ตารางรอบต่อวินาที!A$5:U$35,5,0),IF(ฟอร์มปริมาณน้ำ!K46=8,VLOOKUP(ฟอร์มปริมาณน้ำ!L46,ตารางรอบต่อวินาที!A$5:U$35,6,0),""))))))</f>
      </c>
      <c r="C78" s="108">
        <f>IF(ฟอร์มปริมาณน้ำ!K46=0,"",IF(ฟอร์มปริมาณน้ำ!K46=10,VLOOKUP(ฟอร์มปริมาณน้ำ!L46,ตารางรอบต่อวินาที!A$5:U$35,7,0),IF(ฟอร์มปริมาณน้ำ!K46=20,VLOOKUP(ฟอร์มปริมาณน้ำ!L46,ตารางรอบต่อวินาที!A$5:U$35,8,0),IF(ฟอร์มปริมาณน้ำ!K46=30,VLOOKUP(ฟอร์มปริมาณน้ำ!L46,ตารางรอบต่อวินาที!A$5:U$35,9,0),IF(ฟอร์มปริมาณน้ำ!K46=40,VLOOKUP(ฟอร์มปริมาณน้ำ!L46,ตารางรอบต่อวินาที!A$5:U$35,10,0),IF(ฟอร์มปริมาณน้ำ!K46=50,VLOOKUP(ฟอร์มปริมาณน้ำ!L46,ตารางรอบต่อวินาที!A$5:U$35,11,0),""))))))</f>
      </c>
      <c r="D78" s="108">
        <f>IF(ฟอร์มปริมาณน้ำ!K46=0,"",IF(ฟอร์มปริมาณน้ำ!K46=60,VLOOKUP(ฟอร์มปริมาณน้ำ!L46,ตารางรอบต่อวินาที!A$5:U$35,12,0),IF(ฟอร์มปริมาณน้ำ!K46=80,VLOOKUP(ฟอร์มปริมาณน้ำ!L46,ตารางรอบต่อวินาที!A$5:U$35,13,0),IF(ฟอร์มปริมาณน้ำ!K46=100,VLOOKUP(ฟอร์มปริมาณน้ำ!L46,ตารางรอบต่อวินาที!A$5:U$35,14,0),IF(ฟอร์มปริมาณน้ำ!K46=150,VLOOKUP(ฟอร์มปริมาณน้ำ!L46,ตารางรอบต่อวินาที!A$5:U$35,15,0),IF(ฟอร์มปริมาณน้ำ!K46=200,VLOOKUP(ฟอร์มปริมาณน้ำ!L46,ตารางรอบต่อวินาที!A$5:U$35,16,0),""))))))</f>
      </c>
      <c r="E78" s="109">
        <f>IF(ฟอร์มปริมาณน้ำ!K46=0,"",IF(ฟอร์มปริมาณน้ำ!K46=250,VLOOKUP(ฟอร์มปริมาณน้ำ!L46,ตารางรอบต่อวินาที!A$5:U$35,17,0),IF(ฟอร์มปริมาณน้ำ!K46=300,VLOOKUP(ฟอร์มปริมาณน้ำ!L46,ตารางรอบต่อวินาที!A$5:U$35,18,0),IF(ฟอร์มปริมาณน้ำ!K46=350,VLOOKUP(ฟอร์มปริมาณน้ำ!L46,ตารางรอบต่อวินาที!A$5:U$35,19,0),IF(ฟอร์มปริมาณน้ำ!K46=400,VLOOKUP(ฟอร์มปริมาณน้ำ!L46,ตารางรอบต่อวินาที!A$5:U$35,20,0),IF(ฟอร์มปริมาณน้ำ!K46=450,VLOOKUP(ฟอร์มปริมาณน้ำ!L46,ตารางรอบต่อวินาที!A$5:U$35,21,0),""))))))</f>
      </c>
      <c r="F78" s="109">
        <f t="shared" si="5"/>
        <v>0</v>
      </c>
      <c r="H78" s="96"/>
      <c r="N78" s="84"/>
    </row>
    <row r="79" spans="1:14" ht="12.75">
      <c r="A79" s="107"/>
      <c r="B79" s="108">
        <f>IF(ฟอร์มปริมาณน้ำ!K47=0,"",IF(ฟอร์มปริมาณน้ำ!K47=1,VLOOKUP(ฟอร์มปริมาณน้ำ!L47,ตารางรอบต่อวินาที!A$5:U$35,2,0),IF(ฟอร์มปริมาณน้ำ!K47=2,VLOOKUP(ฟอร์มปริมาณน้ำ!L47,ตารางรอบต่อวินาที!A$5:U$35,3,0),IF(ฟอร์มปริมาณน้ำ!K47=4,VLOOKUP(ฟอร์มปริมาณน้ำ!L47,ตารางรอบต่อวินาที!A$5:U$35,4,0),IF(ฟอร์มปริมาณน้ำ!K47=6,VLOOKUP(ฟอร์มปริมาณน้ำ!L47,ตารางรอบต่อวินาที!A$5:U$35,5,0),IF(ฟอร์มปริมาณน้ำ!K47=8,VLOOKUP(ฟอร์มปริมาณน้ำ!L47,ตารางรอบต่อวินาที!A$5:U$35,6,0),""))))))</f>
      </c>
      <c r="C79" s="108">
        <f>IF(ฟอร์มปริมาณน้ำ!K47=0,"",IF(ฟอร์มปริมาณน้ำ!K47=10,VLOOKUP(ฟอร์มปริมาณน้ำ!L47,ตารางรอบต่อวินาที!A$5:U$35,7,0),IF(ฟอร์มปริมาณน้ำ!K47=20,VLOOKUP(ฟอร์มปริมาณน้ำ!L47,ตารางรอบต่อวินาที!A$5:U$35,8,0),IF(ฟอร์มปริมาณน้ำ!K47=30,VLOOKUP(ฟอร์มปริมาณน้ำ!L47,ตารางรอบต่อวินาที!A$5:U$35,9,0),IF(ฟอร์มปริมาณน้ำ!K47=40,VLOOKUP(ฟอร์มปริมาณน้ำ!L47,ตารางรอบต่อวินาที!A$5:U$35,10,0),IF(ฟอร์มปริมาณน้ำ!K47=50,VLOOKUP(ฟอร์มปริมาณน้ำ!L47,ตารางรอบต่อวินาที!A$5:U$35,11,0),""))))))</f>
      </c>
      <c r="D79" s="108">
        <f>IF(ฟอร์มปริมาณน้ำ!K47=0,"",IF(ฟอร์มปริมาณน้ำ!K47=60,VLOOKUP(ฟอร์มปริมาณน้ำ!L47,ตารางรอบต่อวินาที!A$5:U$35,12,0),IF(ฟอร์มปริมาณน้ำ!K47=80,VLOOKUP(ฟอร์มปริมาณน้ำ!L47,ตารางรอบต่อวินาที!A$5:U$35,13,0),IF(ฟอร์มปริมาณน้ำ!K47=100,VLOOKUP(ฟอร์มปริมาณน้ำ!L47,ตารางรอบต่อวินาที!A$5:U$35,14,0),IF(ฟอร์มปริมาณน้ำ!K47=150,VLOOKUP(ฟอร์มปริมาณน้ำ!L47,ตารางรอบต่อวินาที!A$5:U$35,15,0),IF(ฟอร์มปริมาณน้ำ!K47=200,VLOOKUP(ฟอร์มปริมาณน้ำ!L47,ตารางรอบต่อวินาที!A$5:U$35,16,0),""))))))</f>
      </c>
      <c r="E79" s="109">
        <f>IF(ฟอร์มปริมาณน้ำ!K47=0,"",IF(ฟอร์มปริมาณน้ำ!K47=250,VLOOKUP(ฟอร์มปริมาณน้ำ!L47,ตารางรอบต่อวินาที!A$5:U$35,17,0),IF(ฟอร์มปริมาณน้ำ!K47=300,VLOOKUP(ฟอร์มปริมาณน้ำ!L47,ตารางรอบต่อวินาที!A$5:U$35,18,0),IF(ฟอร์มปริมาณน้ำ!K47=350,VLOOKUP(ฟอร์มปริมาณน้ำ!L47,ตารางรอบต่อวินาที!A$5:U$35,19,0),IF(ฟอร์มปริมาณน้ำ!K47=400,VLOOKUP(ฟอร์มปริมาณน้ำ!L47,ตารางรอบต่อวินาที!A$5:U$35,20,0),IF(ฟอร์มปริมาณน้ำ!K47=450,VLOOKUP(ฟอร์มปริมาณน้ำ!L47,ตารางรอบต่อวินาที!A$5:U$35,21,0),""))))))</f>
      </c>
      <c r="F79" s="109">
        <f t="shared" si="5"/>
        <v>0</v>
      </c>
      <c r="H79" s="96"/>
      <c r="N79" s="84"/>
    </row>
    <row r="80" spans="1:14" ht="12.75">
      <c r="A80" s="110"/>
      <c r="B80" s="93">
        <f>IF(ฟอร์มปริมาณน้ำ!K48=0,"",IF(ฟอร์มปริมาณน้ำ!K48=1,VLOOKUP(ฟอร์มปริมาณน้ำ!L48,ตารางรอบต่อวินาที!A$5:U$35,2,0),IF(ฟอร์มปริมาณน้ำ!K48=2,VLOOKUP(ฟอร์มปริมาณน้ำ!L48,ตารางรอบต่อวินาที!A$5:U$35,3,0),IF(ฟอร์มปริมาณน้ำ!K48=4,VLOOKUP(ฟอร์มปริมาณน้ำ!L48,ตารางรอบต่อวินาที!A$5:U$35,4,0),IF(ฟอร์มปริมาณน้ำ!K48=6,VLOOKUP(ฟอร์มปริมาณน้ำ!L48,ตารางรอบต่อวินาที!A$5:U$35,5,0),IF(ฟอร์มปริมาณน้ำ!K48=8,VLOOKUP(ฟอร์มปริมาณน้ำ!L48,ตารางรอบต่อวินาที!A$5:U$35,6,0),""))))))</f>
      </c>
      <c r="C80" s="93">
        <f>IF(ฟอร์มปริมาณน้ำ!K48=0,"",IF(ฟอร์มปริมาณน้ำ!K48=10,VLOOKUP(ฟอร์มปริมาณน้ำ!L48,ตารางรอบต่อวินาที!A$5:U$35,7,0),IF(ฟอร์มปริมาณน้ำ!K48=20,VLOOKUP(ฟอร์มปริมาณน้ำ!L48,ตารางรอบต่อวินาที!A$5:U$35,8,0),IF(ฟอร์มปริมาณน้ำ!K48=30,VLOOKUP(ฟอร์มปริมาณน้ำ!L48,ตารางรอบต่อวินาที!A$5:U$35,9,0),IF(ฟอร์มปริมาณน้ำ!K48=40,VLOOKUP(ฟอร์มปริมาณน้ำ!L48,ตารางรอบต่อวินาที!A$5:U$35,10,0),IF(ฟอร์มปริมาณน้ำ!K48=50,VLOOKUP(ฟอร์มปริมาณน้ำ!L48,ตารางรอบต่อวินาที!A$5:U$35,11,0),""))))))</f>
      </c>
      <c r="D80" s="93">
        <f>IF(ฟอร์มปริมาณน้ำ!K48=0,"",IF(ฟอร์มปริมาณน้ำ!K48=60,VLOOKUP(ฟอร์มปริมาณน้ำ!L48,ตารางรอบต่อวินาที!A$5:U$35,12,0),IF(ฟอร์มปริมาณน้ำ!K48=80,VLOOKUP(ฟอร์มปริมาณน้ำ!L48,ตารางรอบต่อวินาที!A$5:U$35,13,0),IF(ฟอร์มปริมาณน้ำ!K48=100,VLOOKUP(ฟอร์มปริมาณน้ำ!L48,ตารางรอบต่อวินาที!A$5:U$35,14,0),IF(ฟอร์มปริมาณน้ำ!K48=150,VLOOKUP(ฟอร์มปริมาณน้ำ!L48,ตารางรอบต่อวินาที!A$5:U$35,15,0),IF(ฟอร์มปริมาณน้ำ!K48=200,VLOOKUP(ฟอร์มปริมาณน้ำ!L48,ตารางรอบต่อวินาที!A$5:U$35,16,0),""))))))</f>
      </c>
      <c r="E80" s="111">
        <f>IF(ฟอร์มปริมาณน้ำ!K48=0,"",IF(ฟอร์มปริมาณน้ำ!K48=250,VLOOKUP(ฟอร์มปริมาณน้ำ!L48,ตารางรอบต่อวินาที!A$5:U$35,17,0),IF(ฟอร์มปริมาณน้ำ!K48=300,VLOOKUP(ฟอร์มปริมาณน้ำ!L48,ตารางรอบต่อวินาที!A$5:U$35,18,0),IF(ฟอร์มปริมาณน้ำ!K48=350,VLOOKUP(ฟอร์มปริมาณน้ำ!L48,ตารางรอบต่อวินาที!A$5:U$35,19,0),IF(ฟอร์มปริมาณน้ำ!K48=400,VLOOKUP(ฟอร์มปริมาณน้ำ!L48,ตารางรอบต่อวินาที!A$5:U$35,20,0),IF(ฟอร์มปริมาณน้ำ!K48=450,VLOOKUP(ฟอร์มปริมาณน้ำ!L48,ตารางรอบต่อวินาที!A$5:U$35,21,0),""))))))</f>
      </c>
      <c r="F80" s="111">
        <f t="shared" si="5"/>
        <v>0</v>
      </c>
      <c r="H80" s="96"/>
      <c r="N80" s="84"/>
    </row>
    <row r="81" spans="1:14" ht="12.75">
      <c r="A81" s="107">
        <v>6</v>
      </c>
      <c r="B81" s="108">
        <f>IF(ฟอร์มปริมาณน้ำ!K50=0,"",IF(ฟอร์มปริมาณน้ำ!K50=1,VLOOKUP(ฟอร์มปริมาณน้ำ!L50,ตารางรอบต่อวินาที!A$5:U$35,2,0),IF(ฟอร์มปริมาณน้ำ!K50=2,VLOOKUP(ฟอร์มปริมาณน้ำ!L50,ตารางรอบต่อวินาที!A$5:U$35,3,0),IF(ฟอร์มปริมาณน้ำ!K50=4,VLOOKUP(ฟอร์มปริมาณน้ำ!L50,ตารางรอบต่อวินาที!A$5:U$35,4,0),IF(ฟอร์มปริมาณน้ำ!K50=6,VLOOKUP(ฟอร์มปริมาณน้ำ!L50,ตารางรอบต่อวินาที!A$5:U$35,5,0),IF(ฟอร์มปริมาณน้ำ!K50=8,VLOOKUP(ฟอร์มปริมาณน้ำ!L50,ตารางรอบต่อวินาที!A$5:U$35,6,0),""))))))</f>
      </c>
      <c r="C81" s="108">
        <f>IF(ฟอร์มปริมาณน้ำ!K50=0,"",IF(ฟอร์มปริมาณน้ำ!K50=10,VLOOKUP(ฟอร์มปริมาณน้ำ!L50,ตารางรอบต่อวินาที!A$5:U$35,7,0),IF(ฟอร์มปริมาณน้ำ!K50=20,VLOOKUP(ฟอร์มปริมาณน้ำ!L50,ตารางรอบต่อวินาที!A$5:U$35,8,0),IF(ฟอร์มปริมาณน้ำ!K50=30,VLOOKUP(ฟอร์มปริมาณน้ำ!L50,ตารางรอบต่อวินาที!A$5:U$35,9,0),IF(ฟอร์มปริมาณน้ำ!K50=40,VLOOKUP(ฟอร์มปริมาณน้ำ!L50,ตารางรอบต่อวินาที!A$5:U$35,10,0),IF(ฟอร์มปริมาณน้ำ!K50=50,VLOOKUP(ฟอร์มปริมาณน้ำ!L50,ตารางรอบต่อวินาที!A$5:U$35,11,0),""))))))</f>
      </c>
      <c r="D81" s="108">
        <f>IF(ฟอร์มปริมาณน้ำ!K50=0,"",IF(ฟอร์มปริมาณน้ำ!K50=60,VLOOKUP(ฟอร์มปริมาณน้ำ!L50,ตารางรอบต่อวินาที!A$5:U$35,12,0),IF(ฟอร์มปริมาณน้ำ!K50=80,VLOOKUP(ฟอร์มปริมาณน้ำ!L50,ตารางรอบต่อวินาที!A$5:U$35,13,0),IF(ฟอร์มปริมาณน้ำ!K50=100,VLOOKUP(ฟอร์มปริมาณน้ำ!L50,ตารางรอบต่อวินาที!A$5:U$35,14,0),IF(ฟอร์มปริมาณน้ำ!K50=150,VLOOKUP(ฟอร์มปริมาณน้ำ!L50,ตารางรอบต่อวินาที!A$5:U$35,15,0),IF(ฟอร์มปริมาณน้ำ!K50=200,VLOOKUP(ฟอร์มปริมาณน้ำ!L50,ตารางรอบต่อวินาที!A$5:U$35,16,0),""))))))</f>
      </c>
      <c r="E81" s="109">
        <f>IF(ฟอร์มปริมาณน้ำ!K50=0,"",IF(ฟอร์มปริมาณน้ำ!K50=250,VLOOKUP(ฟอร์มปริมาณน้ำ!L50,ตารางรอบต่อวินาที!A$5:U$35,17,0),IF(ฟอร์มปริมาณน้ำ!K50=300,VLOOKUP(ฟอร์มปริมาณน้ำ!L50,ตารางรอบต่อวินาที!A$5:U$35,18,0),IF(ฟอร์มปริมาณน้ำ!K50=350,VLOOKUP(ฟอร์มปริมาณน้ำ!L50,ตารางรอบต่อวินาที!A$5:U$35,19,0),IF(ฟอร์มปริมาณน้ำ!K50=400,VLOOKUP(ฟอร์มปริมาณน้ำ!L50,ตารางรอบต่อวินาที!A$5:U$35,20,0),IF(ฟอร์มปริมาณน้ำ!K50=450,VLOOKUP(ฟอร์มปริมาณน้ำ!L50,ตารางรอบต่อวินาที!A$5:U$35,21,0),""))))))</f>
      </c>
      <c r="F81" s="109">
        <f aca="true" t="shared" si="6" ref="F81:F86">SUM(B81:E81)</f>
        <v>0</v>
      </c>
      <c r="N81" s="84"/>
    </row>
    <row r="82" spans="1:14" ht="12.75">
      <c r="A82" s="107"/>
      <c r="B82" s="108">
        <f>IF(ฟอร์มปริมาณน้ำ!K51=0,"",IF(ฟอร์มปริมาณน้ำ!K51=1,VLOOKUP(ฟอร์มปริมาณน้ำ!L51,ตารางรอบต่อวินาที!A$5:U$35,2,0),IF(ฟอร์มปริมาณน้ำ!K51=2,VLOOKUP(ฟอร์มปริมาณน้ำ!L51,ตารางรอบต่อวินาที!A$5:U$35,3,0),IF(ฟอร์มปริมาณน้ำ!K51=4,VLOOKUP(ฟอร์มปริมาณน้ำ!L51,ตารางรอบต่อวินาที!A$5:U$35,4,0),IF(ฟอร์มปริมาณน้ำ!K51=6,VLOOKUP(ฟอร์มปริมาณน้ำ!L51,ตารางรอบต่อวินาที!A$5:U$35,5,0),IF(ฟอร์มปริมาณน้ำ!K51=8,VLOOKUP(ฟอร์มปริมาณน้ำ!L51,ตารางรอบต่อวินาที!A$5:U$35,6,0),""))))))</f>
      </c>
      <c r="C82" s="108">
        <f>IF(ฟอร์มปริมาณน้ำ!K51=0,"",IF(ฟอร์มปริมาณน้ำ!K51=10,VLOOKUP(ฟอร์มปริมาณน้ำ!L51,ตารางรอบต่อวินาที!A$5:U$35,7,0),IF(ฟอร์มปริมาณน้ำ!K51=20,VLOOKUP(ฟอร์มปริมาณน้ำ!L51,ตารางรอบต่อวินาที!A$5:U$35,8,0),IF(ฟอร์มปริมาณน้ำ!K51=30,VLOOKUP(ฟอร์มปริมาณน้ำ!L51,ตารางรอบต่อวินาที!A$5:U$35,9,0),IF(ฟอร์มปริมาณน้ำ!K51=40,VLOOKUP(ฟอร์มปริมาณน้ำ!L51,ตารางรอบต่อวินาที!A$5:U$35,10,0),IF(ฟอร์มปริมาณน้ำ!K51=50,VLOOKUP(ฟอร์มปริมาณน้ำ!L51,ตารางรอบต่อวินาที!A$5:U$35,11,0),""))))))</f>
      </c>
      <c r="D82" s="108">
        <f>IF(ฟอร์มปริมาณน้ำ!K51=0,"",IF(ฟอร์มปริมาณน้ำ!K51=60,VLOOKUP(ฟอร์มปริมาณน้ำ!L51,ตารางรอบต่อวินาที!A$5:U$35,12,0),IF(ฟอร์มปริมาณน้ำ!K51=80,VLOOKUP(ฟอร์มปริมาณน้ำ!L51,ตารางรอบต่อวินาที!A$5:U$35,13,0),IF(ฟอร์มปริมาณน้ำ!K51=100,VLOOKUP(ฟอร์มปริมาณน้ำ!L51,ตารางรอบต่อวินาที!A$5:U$35,14,0),IF(ฟอร์มปริมาณน้ำ!K51=150,VLOOKUP(ฟอร์มปริมาณน้ำ!L51,ตารางรอบต่อวินาที!A$5:U$35,15,0),IF(ฟอร์มปริมาณน้ำ!K51=200,VLOOKUP(ฟอร์มปริมาณน้ำ!L51,ตารางรอบต่อวินาที!A$5:U$35,16,0),""))))))</f>
      </c>
      <c r="E82" s="109">
        <f>IF(ฟอร์มปริมาณน้ำ!K51=0,"",IF(ฟอร์มปริมาณน้ำ!K51=250,VLOOKUP(ฟอร์มปริมาณน้ำ!L51,ตารางรอบต่อวินาที!A$5:U$35,17,0),IF(ฟอร์มปริมาณน้ำ!K51=300,VLOOKUP(ฟอร์มปริมาณน้ำ!L51,ตารางรอบต่อวินาที!A$5:U$35,18,0),IF(ฟอร์มปริมาณน้ำ!K51=350,VLOOKUP(ฟอร์มปริมาณน้ำ!L51,ตารางรอบต่อวินาที!A$5:U$35,19,0),IF(ฟอร์มปริมาณน้ำ!K51=400,VLOOKUP(ฟอร์มปริมาณน้ำ!L51,ตารางรอบต่อวินาที!A$5:U$35,20,0),IF(ฟอร์มปริมาณน้ำ!K51=450,VLOOKUP(ฟอร์มปริมาณน้ำ!L51,ตารางรอบต่อวินาที!A$5:U$35,21,0),""))))))</f>
      </c>
      <c r="F82" s="109">
        <f t="shared" si="6"/>
        <v>0</v>
      </c>
      <c r="N82" s="84"/>
    </row>
    <row r="83" spans="1:14" ht="12.75">
      <c r="A83" s="107"/>
      <c r="B83" s="108">
        <f>IF(ฟอร์มปริมาณน้ำ!K52=0,"",IF(ฟอร์มปริมาณน้ำ!K52=1,VLOOKUP(ฟอร์มปริมาณน้ำ!L52,ตารางรอบต่อวินาที!A$5:U$35,2,0),IF(ฟอร์มปริมาณน้ำ!K52=2,VLOOKUP(ฟอร์มปริมาณน้ำ!L52,ตารางรอบต่อวินาที!A$5:U$35,3,0),IF(ฟอร์มปริมาณน้ำ!K52=4,VLOOKUP(ฟอร์มปริมาณน้ำ!L52,ตารางรอบต่อวินาที!A$5:U$35,4,0),IF(ฟอร์มปริมาณน้ำ!K52=6,VLOOKUP(ฟอร์มปริมาณน้ำ!L52,ตารางรอบต่อวินาที!A$5:U$35,5,0),IF(ฟอร์มปริมาณน้ำ!K52=8,VLOOKUP(ฟอร์มปริมาณน้ำ!L52,ตารางรอบต่อวินาที!A$5:U$35,6,0),""))))))</f>
      </c>
      <c r="C83" s="108">
        <f>IF(ฟอร์มปริมาณน้ำ!K52=0,"",IF(ฟอร์มปริมาณน้ำ!K52=10,VLOOKUP(ฟอร์มปริมาณน้ำ!L52,ตารางรอบต่อวินาที!A$5:U$35,7,0),IF(ฟอร์มปริมาณน้ำ!K52=20,VLOOKUP(ฟอร์มปริมาณน้ำ!L52,ตารางรอบต่อวินาที!A$5:U$35,8,0),IF(ฟอร์มปริมาณน้ำ!K52=30,VLOOKUP(ฟอร์มปริมาณน้ำ!L52,ตารางรอบต่อวินาที!A$5:U$35,9,0),IF(ฟอร์มปริมาณน้ำ!K52=40,VLOOKUP(ฟอร์มปริมาณน้ำ!L52,ตารางรอบต่อวินาที!A$5:U$35,10,0),IF(ฟอร์มปริมาณน้ำ!K52=50,VLOOKUP(ฟอร์มปริมาณน้ำ!L52,ตารางรอบต่อวินาที!A$5:U$35,11,0),""))))))</f>
      </c>
      <c r="D83" s="108">
        <f>IF(ฟอร์มปริมาณน้ำ!K52=0,"",IF(ฟอร์มปริมาณน้ำ!K52=60,VLOOKUP(ฟอร์มปริมาณน้ำ!L52,ตารางรอบต่อวินาที!A$5:U$35,12,0),IF(ฟอร์มปริมาณน้ำ!K52=80,VLOOKUP(ฟอร์มปริมาณน้ำ!L52,ตารางรอบต่อวินาที!A$5:U$35,13,0),IF(ฟอร์มปริมาณน้ำ!K52=100,VLOOKUP(ฟอร์มปริมาณน้ำ!L52,ตารางรอบต่อวินาที!A$5:U$35,14,0),IF(ฟอร์มปริมาณน้ำ!K52=150,VLOOKUP(ฟอร์มปริมาณน้ำ!L52,ตารางรอบต่อวินาที!A$5:U$35,15,0),IF(ฟอร์มปริมาณน้ำ!K52=200,VLOOKUP(ฟอร์มปริมาณน้ำ!L52,ตารางรอบต่อวินาที!A$5:U$35,16,0),""))))))</f>
      </c>
      <c r="E83" s="109">
        <f>IF(ฟอร์มปริมาณน้ำ!K52=0,"",IF(ฟอร์มปริมาณน้ำ!K52=250,VLOOKUP(ฟอร์มปริมาณน้ำ!L52,ตารางรอบต่อวินาที!A$5:U$35,17,0),IF(ฟอร์มปริมาณน้ำ!K52=300,VLOOKUP(ฟอร์มปริมาณน้ำ!L52,ตารางรอบต่อวินาที!A$5:U$35,18,0),IF(ฟอร์มปริมาณน้ำ!K52=350,VLOOKUP(ฟอร์มปริมาณน้ำ!L52,ตารางรอบต่อวินาที!A$5:U$35,19,0),IF(ฟอร์มปริมาณน้ำ!K52=400,VLOOKUP(ฟอร์มปริมาณน้ำ!L52,ตารางรอบต่อวินาที!A$5:U$35,20,0),IF(ฟอร์มปริมาณน้ำ!K52=450,VLOOKUP(ฟอร์มปริมาณน้ำ!L52,ตารางรอบต่อวินาที!A$5:U$35,21,0),""))))))</f>
      </c>
      <c r="F83" s="109">
        <f t="shared" si="6"/>
        <v>0</v>
      </c>
      <c r="N83" s="84"/>
    </row>
    <row r="84" spans="1:14" ht="12.75">
      <c r="A84" s="107"/>
      <c r="B84" s="108">
        <f>IF(ฟอร์มปริมาณน้ำ!K53=0,"",IF(ฟอร์มปริมาณน้ำ!K53=1,VLOOKUP(ฟอร์มปริมาณน้ำ!L53,ตารางรอบต่อวินาที!A$5:U$35,2,0),IF(ฟอร์มปริมาณน้ำ!K53=2,VLOOKUP(ฟอร์มปริมาณน้ำ!L53,ตารางรอบต่อวินาที!A$5:U$35,3,0),IF(ฟอร์มปริมาณน้ำ!K53=4,VLOOKUP(ฟอร์มปริมาณน้ำ!L53,ตารางรอบต่อวินาที!A$5:U$35,4,0),IF(ฟอร์มปริมาณน้ำ!K53=6,VLOOKUP(ฟอร์มปริมาณน้ำ!L53,ตารางรอบต่อวินาที!A$5:U$35,5,0),IF(ฟอร์มปริมาณน้ำ!K53=8,VLOOKUP(ฟอร์มปริมาณน้ำ!L53,ตารางรอบต่อวินาที!A$5:U$35,6,0),""))))))</f>
      </c>
      <c r="C84" s="108">
        <f>IF(ฟอร์มปริมาณน้ำ!K53=0,"",IF(ฟอร์มปริมาณน้ำ!K53=10,VLOOKUP(ฟอร์มปริมาณน้ำ!L53,ตารางรอบต่อวินาที!A$5:U$35,7,0),IF(ฟอร์มปริมาณน้ำ!K53=20,VLOOKUP(ฟอร์มปริมาณน้ำ!L53,ตารางรอบต่อวินาที!A$5:U$35,8,0),IF(ฟอร์มปริมาณน้ำ!K53=30,VLOOKUP(ฟอร์มปริมาณน้ำ!L53,ตารางรอบต่อวินาที!A$5:U$35,9,0),IF(ฟอร์มปริมาณน้ำ!K53=40,VLOOKUP(ฟอร์มปริมาณน้ำ!L53,ตารางรอบต่อวินาที!A$5:U$35,10,0),IF(ฟอร์มปริมาณน้ำ!K53=50,VLOOKUP(ฟอร์มปริมาณน้ำ!L53,ตารางรอบต่อวินาที!A$5:U$35,11,0),""))))))</f>
      </c>
      <c r="D84" s="108">
        <f>IF(ฟอร์มปริมาณน้ำ!K53=0,"",IF(ฟอร์มปริมาณน้ำ!K53=60,VLOOKUP(ฟอร์มปริมาณน้ำ!L53,ตารางรอบต่อวินาที!A$5:U$35,12,0),IF(ฟอร์มปริมาณน้ำ!K53=80,VLOOKUP(ฟอร์มปริมาณน้ำ!L53,ตารางรอบต่อวินาที!A$5:U$35,13,0),IF(ฟอร์มปริมาณน้ำ!K53=100,VLOOKUP(ฟอร์มปริมาณน้ำ!L53,ตารางรอบต่อวินาที!A$5:U$35,14,0),IF(ฟอร์มปริมาณน้ำ!K53=150,VLOOKUP(ฟอร์มปริมาณน้ำ!L53,ตารางรอบต่อวินาที!A$5:U$35,15,0),IF(ฟอร์มปริมาณน้ำ!K53=200,VLOOKUP(ฟอร์มปริมาณน้ำ!L53,ตารางรอบต่อวินาที!A$5:U$35,16,0),""))))))</f>
      </c>
      <c r="E84" s="109">
        <f>IF(ฟอร์มปริมาณน้ำ!K53=0,"",IF(ฟอร์มปริมาณน้ำ!K53=250,VLOOKUP(ฟอร์มปริมาณน้ำ!L53,ตารางรอบต่อวินาที!A$5:U$35,17,0),IF(ฟอร์มปริมาณน้ำ!K53=300,VLOOKUP(ฟอร์มปริมาณน้ำ!L53,ตารางรอบต่อวินาที!A$5:U$35,18,0),IF(ฟอร์มปริมาณน้ำ!K53=350,VLOOKUP(ฟอร์มปริมาณน้ำ!L53,ตารางรอบต่อวินาที!A$5:U$35,19,0),IF(ฟอร์มปริมาณน้ำ!K53=400,VLOOKUP(ฟอร์มปริมาณน้ำ!L53,ตารางรอบต่อวินาที!A$5:U$35,20,0),IF(ฟอร์มปริมาณน้ำ!K53=450,VLOOKUP(ฟอร์มปริมาณน้ำ!L53,ตารางรอบต่อวินาที!A$5:U$35,21,0),""))))))</f>
      </c>
      <c r="F84" s="109">
        <f t="shared" si="6"/>
        <v>0</v>
      </c>
      <c r="N84" s="84"/>
    </row>
    <row r="85" spans="1:14" ht="12.75">
      <c r="A85" s="107"/>
      <c r="B85" s="108">
        <f>IF(ฟอร์มปริมาณน้ำ!K54=0,"",IF(ฟอร์มปริมาณน้ำ!K54=1,VLOOKUP(ฟอร์มปริมาณน้ำ!L54,ตารางรอบต่อวินาที!A$5:U$35,2,0),IF(ฟอร์มปริมาณน้ำ!K54=2,VLOOKUP(ฟอร์มปริมาณน้ำ!L54,ตารางรอบต่อวินาที!A$5:U$35,3,0),IF(ฟอร์มปริมาณน้ำ!K54=4,VLOOKUP(ฟอร์มปริมาณน้ำ!L54,ตารางรอบต่อวินาที!A$5:U$35,4,0),IF(ฟอร์มปริมาณน้ำ!K54=6,VLOOKUP(ฟอร์มปริมาณน้ำ!L54,ตารางรอบต่อวินาที!A$5:U$35,5,0),IF(ฟอร์มปริมาณน้ำ!K54=8,VLOOKUP(ฟอร์มปริมาณน้ำ!L54,ตารางรอบต่อวินาที!A$5:U$35,6,0),""))))))</f>
      </c>
      <c r="C85" s="108">
        <f>IF(ฟอร์มปริมาณน้ำ!K54=0,"",IF(ฟอร์มปริมาณน้ำ!K54=10,VLOOKUP(ฟอร์มปริมาณน้ำ!L54,ตารางรอบต่อวินาที!A$5:U$35,7,0),IF(ฟอร์มปริมาณน้ำ!K54=20,VLOOKUP(ฟอร์มปริมาณน้ำ!L54,ตารางรอบต่อวินาที!A$5:U$35,8,0),IF(ฟอร์มปริมาณน้ำ!K54=30,VLOOKUP(ฟอร์มปริมาณน้ำ!L54,ตารางรอบต่อวินาที!A$5:U$35,9,0),IF(ฟอร์มปริมาณน้ำ!K54=40,VLOOKUP(ฟอร์มปริมาณน้ำ!L54,ตารางรอบต่อวินาที!A$5:U$35,10,0),IF(ฟอร์มปริมาณน้ำ!K54=50,VLOOKUP(ฟอร์มปริมาณน้ำ!L54,ตารางรอบต่อวินาที!A$5:U$35,11,0),""))))))</f>
      </c>
      <c r="D85" s="108">
        <f>IF(ฟอร์มปริมาณน้ำ!K54=0,"",IF(ฟอร์มปริมาณน้ำ!K54=60,VLOOKUP(ฟอร์มปริมาณน้ำ!L54,ตารางรอบต่อวินาที!A$5:U$35,12,0),IF(ฟอร์มปริมาณน้ำ!K54=80,VLOOKUP(ฟอร์มปริมาณน้ำ!L54,ตารางรอบต่อวินาที!A$5:U$35,13,0),IF(ฟอร์มปริมาณน้ำ!K54=100,VLOOKUP(ฟอร์มปริมาณน้ำ!L54,ตารางรอบต่อวินาที!A$5:U$35,14,0),IF(ฟอร์มปริมาณน้ำ!K54=150,VLOOKUP(ฟอร์มปริมาณน้ำ!L54,ตารางรอบต่อวินาที!A$5:U$35,15,0),IF(ฟอร์มปริมาณน้ำ!K54=200,VLOOKUP(ฟอร์มปริมาณน้ำ!L54,ตารางรอบต่อวินาที!A$5:U$35,16,0),""))))))</f>
      </c>
      <c r="E85" s="109">
        <f>IF(ฟอร์มปริมาณน้ำ!K54=0,"",IF(ฟอร์มปริมาณน้ำ!K54=250,VLOOKUP(ฟอร์มปริมาณน้ำ!L54,ตารางรอบต่อวินาที!A$5:U$35,17,0),IF(ฟอร์มปริมาณน้ำ!K54=300,VLOOKUP(ฟอร์มปริมาณน้ำ!L54,ตารางรอบต่อวินาที!A$5:U$35,18,0),IF(ฟอร์มปริมาณน้ำ!K54=350,VLOOKUP(ฟอร์มปริมาณน้ำ!L54,ตารางรอบต่อวินาที!A$5:U$35,19,0),IF(ฟอร์มปริมาณน้ำ!K54=400,VLOOKUP(ฟอร์มปริมาณน้ำ!L54,ตารางรอบต่อวินาที!A$5:U$35,20,0),IF(ฟอร์มปริมาณน้ำ!K54=450,VLOOKUP(ฟอร์มปริมาณน้ำ!L54,ตารางรอบต่อวินาที!A$5:U$35,21,0),""))))))</f>
      </c>
      <c r="F85" s="109">
        <f t="shared" si="6"/>
        <v>0</v>
      </c>
      <c r="H85" s="96"/>
      <c r="N85" s="84"/>
    </row>
    <row r="86" spans="1:14" ht="12.75">
      <c r="A86" s="110"/>
      <c r="B86" s="93">
        <f>IF(ฟอร์มปริมาณน้ำ!K55=0,"",IF(ฟอร์มปริมาณน้ำ!K55=1,VLOOKUP(ฟอร์มปริมาณน้ำ!L55,ตารางรอบต่อวินาที!A$5:U$35,2,0),IF(ฟอร์มปริมาณน้ำ!K55=2,VLOOKUP(ฟอร์มปริมาณน้ำ!L55,ตารางรอบต่อวินาที!A$5:U$35,3,0),IF(ฟอร์มปริมาณน้ำ!K55=4,VLOOKUP(ฟอร์มปริมาณน้ำ!L55,ตารางรอบต่อวินาที!A$5:U$35,4,0),IF(ฟอร์มปริมาณน้ำ!K55=6,VLOOKUP(ฟอร์มปริมาณน้ำ!L55,ตารางรอบต่อวินาที!A$5:U$35,5,0),IF(ฟอร์มปริมาณน้ำ!K55=8,VLOOKUP(ฟอร์มปริมาณน้ำ!L55,ตารางรอบต่อวินาที!A$5:U$35,6,0),""))))))</f>
      </c>
      <c r="C86" s="93">
        <f>IF(ฟอร์มปริมาณน้ำ!K55=0,"",IF(ฟอร์มปริมาณน้ำ!K55=10,VLOOKUP(ฟอร์มปริมาณน้ำ!L55,ตารางรอบต่อวินาที!A$5:U$35,7,0),IF(ฟอร์มปริมาณน้ำ!K55=20,VLOOKUP(ฟอร์มปริมาณน้ำ!L55,ตารางรอบต่อวินาที!A$5:U$35,8,0),IF(ฟอร์มปริมาณน้ำ!K55=30,VLOOKUP(ฟอร์มปริมาณน้ำ!L55,ตารางรอบต่อวินาที!A$5:U$35,9,0),IF(ฟอร์มปริมาณน้ำ!K55=40,VLOOKUP(ฟอร์มปริมาณน้ำ!L55,ตารางรอบต่อวินาที!A$5:U$35,10,0),IF(ฟอร์มปริมาณน้ำ!K55=50,VLOOKUP(ฟอร์มปริมาณน้ำ!L55,ตารางรอบต่อวินาที!A$5:U$35,11,0),""))))))</f>
      </c>
      <c r="D86" s="93">
        <f>IF(ฟอร์มปริมาณน้ำ!K55=0,"",IF(ฟอร์มปริมาณน้ำ!K55=60,VLOOKUP(ฟอร์มปริมาณน้ำ!L55,ตารางรอบต่อวินาที!A$5:U$35,12,0),IF(ฟอร์มปริมาณน้ำ!K55=80,VLOOKUP(ฟอร์มปริมาณน้ำ!L55,ตารางรอบต่อวินาที!A$5:U$35,13,0),IF(ฟอร์มปริมาณน้ำ!K55=100,VLOOKUP(ฟอร์มปริมาณน้ำ!L55,ตารางรอบต่อวินาที!A$5:U$35,14,0),IF(ฟอร์มปริมาณน้ำ!K55=150,VLOOKUP(ฟอร์มปริมาณน้ำ!L55,ตารางรอบต่อวินาที!A$5:U$35,15,0),IF(ฟอร์มปริมาณน้ำ!K55=200,VLOOKUP(ฟอร์มปริมาณน้ำ!L55,ตารางรอบต่อวินาที!A$5:U$35,16,0),""))))))</f>
      </c>
      <c r="E86" s="111">
        <f>IF(ฟอร์มปริมาณน้ำ!K55=0,"",IF(ฟอร์มปริมาณน้ำ!K55=250,VLOOKUP(ฟอร์มปริมาณน้ำ!L55,ตารางรอบต่อวินาที!A$5:U$35,17,0),IF(ฟอร์มปริมาณน้ำ!K55=300,VLOOKUP(ฟอร์มปริมาณน้ำ!L55,ตารางรอบต่อวินาที!A$5:U$35,18,0),IF(ฟอร์มปริมาณน้ำ!K55=350,VLOOKUP(ฟอร์มปริมาณน้ำ!L55,ตารางรอบต่อวินาที!A$5:U$35,19,0),IF(ฟอร์มปริมาณน้ำ!K55=400,VLOOKUP(ฟอร์มปริมาณน้ำ!L55,ตารางรอบต่อวินาที!A$5:U$35,20,0),IF(ฟอร์มปริมาณน้ำ!K55=450,VLOOKUP(ฟอร์มปริมาณน้ำ!L55,ตารางรอบต่อวินาที!A$5:U$35,21,0),""))))))</f>
      </c>
      <c r="F86" s="111">
        <f t="shared" si="6"/>
        <v>0</v>
      </c>
      <c r="H86" s="96"/>
      <c r="N86" s="84"/>
    </row>
    <row r="87" spans="1:14" ht="12.75">
      <c r="A87" s="107">
        <v>7</v>
      </c>
      <c r="B87" s="108">
        <f>IF(ฟอร์มปริมาณน้ำ!K57=0,"",IF(ฟอร์มปริมาณน้ำ!K57=1,VLOOKUP(ฟอร์มปริมาณน้ำ!L57,ตารางรอบต่อวินาที!A$5:U$35,2,0),IF(ฟอร์มปริมาณน้ำ!K57=2,VLOOKUP(ฟอร์มปริมาณน้ำ!L57,ตารางรอบต่อวินาที!A$5:U$35,3,0),IF(ฟอร์มปริมาณน้ำ!K57=4,VLOOKUP(ฟอร์มปริมาณน้ำ!L57,ตารางรอบต่อวินาที!A$5:U$35,4,0),IF(ฟอร์มปริมาณน้ำ!K57=6,VLOOKUP(ฟอร์มปริมาณน้ำ!L57,ตารางรอบต่อวินาที!A$5:U$35,5,0),IF(ฟอร์มปริมาณน้ำ!K57=8,VLOOKUP(ฟอร์มปริมาณน้ำ!L57,ตารางรอบต่อวินาที!A$5:U$35,6,0),""))))))</f>
      </c>
      <c r="C87" s="108">
        <f>IF(ฟอร์มปริมาณน้ำ!K57=0,"",IF(ฟอร์มปริมาณน้ำ!K57=10,VLOOKUP(ฟอร์มปริมาณน้ำ!L57,ตารางรอบต่อวินาที!A$5:U$35,7,0),IF(ฟอร์มปริมาณน้ำ!K57=20,VLOOKUP(ฟอร์มปริมาณน้ำ!L57,ตารางรอบต่อวินาที!A$5:U$35,8,0),IF(ฟอร์มปริมาณน้ำ!K57=30,VLOOKUP(ฟอร์มปริมาณน้ำ!L57,ตารางรอบต่อวินาที!A$5:U$35,9,0),IF(ฟอร์มปริมาณน้ำ!K57=40,VLOOKUP(ฟอร์มปริมาณน้ำ!L57,ตารางรอบต่อวินาที!A$5:U$35,10,0),IF(ฟอร์มปริมาณน้ำ!K57=50,VLOOKUP(ฟอร์มปริมาณน้ำ!L57,ตารางรอบต่อวินาที!A$5:U$35,11,0),""))))))</f>
      </c>
      <c r="D87" s="108">
        <f>IF(ฟอร์มปริมาณน้ำ!K57=0,"",IF(ฟอร์มปริมาณน้ำ!K57=60,VLOOKUP(ฟอร์มปริมาณน้ำ!L57,ตารางรอบต่อวินาที!A$5:U$35,12,0),IF(ฟอร์มปริมาณน้ำ!K57=80,VLOOKUP(ฟอร์มปริมาณน้ำ!L57,ตารางรอบต่อวินาที!A$5:U$35,13,0),IF(ฟอร์มปริมาณน้ำ!K57=100,VLOOKUP(ฟอร์มปริมาณน้ำ!L57,ตารางรอบต่อวินาที!A$5:U$35,14,0),IF(ฟอร์มปริมาณน้ำ!K57=150,VLOOKUP(ฟอร์มปริมาณน้ำ!L57,ตารางรอบต่อวินาที!A$5:U$35,15,0),IF(ฟอร์มปริมาณน้ำ!K57=200,VLOOKUP(ฟอร์มปริมาณน้ำ!L57,ตารางรอบต่อวินาที!A$5:U$35,16,0),""))))))</f>
      </c>
      <c r="E87" s="109">
        <f>IF(ฟอร์มปริมาณน้ำ!K57=0,"",IF(ฟอร์มปริมาณน้ำ!K57=250,VLOOKUP(ฟอร์มปริมาณน้ำ!L57,ตารางรอบต่อวินาที!A$5:U$35,17,0),IF(ฟอร์มปริมาณน้ำ!K57=300,VLOOKUP(ฟอร์มปริมาณน้ำ!L57,ตารางรอบต่อวินาที!A$5:U$35,18,0),IF(ฟอร์มปริมาณน้ำ!K57=350,VLOOKUP(ฟอร์มปริมาณน้ำ!L57,ตารางรอบต่อวินาที!A$5:U$35,19,0),IF(ฟอร์มปริมาณน้ำ!K57=400,VLOOKUP(ฟอร์มปริมาณน้ำ!L57,ตารางรอบต่อวินาที!A$5:U$35,20,0),IF(ฟอร์มปริมาณน้ำ!K57=450,VLOOKUP(ฟอร์มปริมาณน้ำ!L57,ตารางรอบต่อวินาที!A$5:U$35,21,0),""))))))</f>
      </c>
      <c r="F87" s="109">
        <f aca="true" t="shared" si="7" ref="F87:F92">SUM(B87:E87)</f>
        <v>0</v>
      </c>
      <c r="H87" s="96"/>
      <c r="N87" s="84"/>
    </row>
    <row r="88" spans="1:14" ht="12.75">
      <c r="A88" s="107"/>
      <c r="B88" s="108">
        <f>IF(ฟอร์มปริมาณน้ำ!K58=0,"",IF(ฟอร์มปริมาณน้ำ!K58=1,VLOOKUP(ฟอร์มปริมาณน้ำ!L58,ตารางรอบต่อวินาที!A$5:U$35,2,0),IF(ฟอร์มปริมาณน้ำ!K58=2,VLOOKUP(ฟอร์มปริมาณน้ำ!L58,ตารางรอบต่อวินาที!A$5:U$35,3,0),IF(ฟอร์มปริมาณน้ำ!K58=4,VLOOKUP(ฟอร์มปริมาณน้ำ!L58,ตารางรอบต่อวินาที!A$5:U$35,4,0),IF(ฟอร์มปริมาณน้ำ!K58=6,VLOOKUP(ฟอร์มปริมาณน้ำ!L58,ตารางรอบต่อวินาที!A$5:U$35,5,0),IF(ฟอร์มปริมาณน้ำ!K58=8,VLOOKUP(ฟอร์มปริมาณน้ำ!L58,ตารางรอบต่อวินาที!A$5:U$35,6,0),""))))))</f>
      </c>
      <c r="C88" s="108">
        <f>IF(ฟอร์มปริมาณน้ำ!K58=0,"",IF(ฟอร์มปริมาณน้ำ!K58=10,VLOOKUP(ฟอร์มปริมาณน้ำ!L58,ตารางรอบต่อวินาที!A$5:U$35,7,0),IF(ฟอร์มปริมาณน้ำ!K58=20,VLOOKUP(ฟอร์มปริมาณน้ำ!L58,ตารางรอบต่อวินาที!A$5:U$35,8,0),IF(ฟอร์มปริมาณน้ำ!K58=30,VLOOKUP(ฟอร์มปริมาณน้ำ!L58,ตารางรอบต่อวินาที!A$5:U$35,9,0),IF(ฟอร์มปริมาณน้ำ!K58=40,VLOOKUP(ฟอร์มปริมาณน้ำ!L58,ตารางรอบต่อวินาที!A$5:U$35,10,0),IF(ฟอร์มปริมาณน้ำ!K58=50,VLOOKUP(ฟอร์มปริมาณน้ำ!L58,ตารางรอบต่อวินาที!A$5:U$35,11,0),""))))))</f>
      </c>
      <c r="D88" s="108">
        <f>IF(ฟอร์มปริมาณน้ำ!K58=0,"",IF(ฟอร์มปริมาณน้ำ!K58=60,VLOOKUP(ฟอร์มปริมาณน้ำ!L58,ตารางรอบต่อวินาที!A$5:U$35,12,0),IF(ฟอร์มปริมาณน้ำ!K58=80,VLOOKUP(ฟอร์มปริมาณน้ำ!L58,ตารางรอบต่อวินาที!A$5:U$35,13,0),IF(ฟอร์มปริมาณน้ำ!K58=100,VLOOKUP(ฟอร์มปริมาณน้ำ!L58,ตารางรอบต่อวินาที!A$5:U$35,14,0),IF(ฟอร์มปริมาณน้ำ!K58=150,VLOOKUP(ฟอร์มปริมาณน้ำ!L58,ตารางรอบต่อวินาที!A$5:U$35,15,0),IF(ฟอร์มปริมาณน้ำ!K58=200,VLOOKUP(ฟอร์มปริมาณน้ำ!L58,ตารางรอบต่อวินาที!A$5:U$35,16,0),""))))))</f>
      </c>
      <c r="E88" s="109">
        <f>IF(ฟอร์มปริมาณน้ำ!K58=0,"",IF(ฟอร์มปริมาณน้ำ!K58=250,VLOOKUP(ฟอร์มปริมาณน้ำ!L58,ตารางรอบต่อวินาที!A$5:U$35,17,0),IF(ฟอร์มปริมาณน้ำ!K58=300,VLOOKUP(ฟอร์มปริมาณน้ำ!L58,ตารางรอบต่อวินาที!A$5:U$35,18,0),IF(ฟอร์มปริมาณน้ำ!K58=350,VLOOKUP(ฟอร์มปริมาณน้ำ!L58,ตารางรอบต่อวินาที!A$5:U$35,19,0),IF(ฟอร์มปริมาณน้ำ!K58=400,VLOOKUP(ฟอร์มปริมาณน้ำ!L58,ตารางรอบต่อวินาที!A$5:U$35,20,0),IF(ฟอร์มปริมาณน้ำ!K58=450,VLOOKUP(ฟอร์มปริมาณน้ำ!L58,ตารางรอบต่อวินาที!A$5:U$35,21,0),""))))))</f>
      </c>
      <c r="F88" s="109">
        <f t="shared" si="7"/>
        <v>0</v>
      </c>
      <c r="H88" s="96"/>
      <c r="N88" s="84"/>
    </row>
    <row r="89" spans="1:14" ht="12.75">
      <c r="A89" s="107"/>
      <c r="B89" s="108">
        <f>IF(ฟอร์มปริมาณน้ำ!K59=0,"",IF(ฟอร์มปริมาณน้ำ!K59=1,VLOOKUP(ฟอร์มปริมาณน้ำ!L59,ตารางรอบต่อวินาที!A$5:U$35,2,0),IF(ฟอร์มปริมาณน้ำ!K59=2,VLOOKUP(ฟอร์มปริมาณน้ำ!L59,ตารางรอบต่อวินาที!A$5:U$35,3,0),IF(ฟอร์มปริมาณน้ำ!K59=4,VLOOKUP(ฟอร์มปริมาณน้ำ!L59,ตารางรอบต่อวินาที!A$5:U$35,4,0),IF(ฟอร์มปริมาณน้ำ!K59=6,VLOOKUP(ฟอร์มปริมาณน้ำ!L59,ตารางรอบต่อวินาที!A$5:U$35,5,0),IF(ฟอร์มปริมาณน้ำ!K59=8,VLOOKUP(ฟอร์มปริมาณน้ำ!L59,ตารางรอบต่อวินาที!A$5:U$35,6,0),""))))))</f>
      </c>
      <c r="C89" s="108">
        <f>IF(ฟอร์มปริมาณน้ำ!K59=0,"",IF(ฟอร์มปริมาณน้ำ!K59=10,VLOOKUP(ฟอร์มปริมาณน้ำ!L59,ตารางรอบต่อวินาที!A$5:U$35,7,0),IF(ฟอร์มปริมาณน้ำ!K59=20,VLOOKUP(ฟอร์มปริมาณน้ำ!L59,ตารางรอบต่อวินาที!A$5:U$35,8,0),IF(ฟอร์มปริมาณน้ำ!K59=30,VLOOKUP(ฟอร์มปริมาณน้ำ!L59,ตารางรอบต่อวินาที!A$5:U$35,9,0),IF(ฟอร์มปริมาณน้ำ!K59=40,VLOOKUP(ฟอร์มปริมาณน้ำ!L59,ตารางรอบต่อวินาที!A$5:U$35,10,0),IF(ฟอร์มปริมาณน้ำ!K59=50,VLOOKUP(ฟอร์มปริมาณน้ำ!L59,ตารางรอบต่อวินาที!A$5:U$35,11,0),""))))))</f>
      </c>
      <c r="D89" s="108">
        <f>IF(ฟอร์มปริมาณน้ำ!K59=0,"",IF(ฟอร์มปริมาณน้ำ!K59=60,VLOOKUP(ฟอร์มปริมาณน้ำ!L59,ตารางรอบต่อวินาที!A$5:U$35,12,0),IF(ฟอร์มปริมาณน้ำ!K59=80,VLOOKUP(ฟอร์มปริมาณน้ำ!L59,ตารางรอบต่อวินาที!A$5:U$35,13,0),IF(ฟอร์มปริมาณน้ำ!K59=100,VLOOKUP(ฟอร์มปริมาณน้ำ!L59,ตารางรอบต่อวินาที!A$5:U$35,14,0),IF(ฟอร์มปริมาณน้ำ!K59=150,VLOOKUP(ฟอร์มปริมาณน้ำ!L59,ตารางรอบต่อวินาที!A$5:U$35,15,0),IF(ฟอร์มปริมาณน้ำ!K59=200,VLOOKUP(ฟอร์มปริมาณน้ำ!L59,ตารางรอบต่อวินาที!A$5:U$35,16,0),""))))))</f>
      </c>
      <c r="E89" s="109">
        <f>IF(ฟอร์มปริมาณน้ำ!K59=0,"",IF(ฟอร์มปริมาณน้ำ!K59=250,VLOOKUP(ฟอร์มปริมาณน้ำ!L59,ตารางรอบต่อวินาที!A$5:U$35,17,0),IF(ฟอร์มปริมาณน้ำ!K59=300,VLOOKUP(ฟอร์มปริมาณน้ำ!L59,ตารางรอบต่อวินาที!A$5:U$35,18,0),IF(ฟอร์มปริมาณน้ำ!K59=350,VLOOKUP(ฟอร์มปริมาณน้ำ!L59,ตารางรอบต่อวินาที!A$5:U$35,19,0),IF(ฟอร์มปริมาณน้ำ!K59=400,VLOOKUP(ฟอร์มปริมาณน้ำ!L59,ตารางรอบต่อวินาที!A$5:U$35,20,0),IF(ฟอร์มปริมาณน้ำ!K59=450,VLOOKUP(ฟอร์มปริมาณน้ำ!L59,ตารางรอบต่อวินาที!A$5:U$35,21,0),""))))))</f>
      </c>
      <c r="F89" s="109">
        <f t="shared" si="7"/>
        <v>0</v>
      </c>
      <c r="H89" s="96"/>
      <c r="N89" s="84"/>
    </row>
    <row r="90" spans="1:14" ht="12.75">
      <c r="A90" s="107"/>
      <c r="B90" s="108">
        <f>IF(ฟอร์มปริมาณน้ำ!K60=0,"",IF(ฟอร์มปริมาณน้ำ!K60=1,VLOOKUP(ฟอร์มปริมาณน้ำ!L60,ตารางรอบต่อวินาที!A$5:U$35,2,0),IF(ฟอร์มปริมาณน้ำ!K60=2,VLOOKUP(ฟอร์มปริมาณน้ำ!L60,ตารางรอบต่อวินาที!A$5:U$35,3,0),IF(ฟอร์มปริมาณน้ำ!K60=4,VLOOKUP(ฟอร์มปริมาณน้ำ!L60,ตารางรอบต่อวินาที!A$5:U$35,4,0),IF(ฟอร์มปริมาณน้ำ!K60=6,VLOOKUP(ฟอร์มปริมาณน้ำ!L60,ตารางรอบต่อวินาที!A$5:U$35,5,0),IF(ฟอร์มปริมาณน้ำ!K60=8,VLOOKUP(ฟอร์มปริมาณน้ำ!L60,ตารางรอบต่อวินาที!A$5:U$35,6,0),""))))))</f>
      </c>
      <c r="C90" s="108">
        <f>IF(ฟอร์มปริมาณน้ำ!K60=0,"",IF(ฟอร์มปริมาณน้ำ!K60=10,VLOOKUP(ฟอร์มปริมาณน้ำ!L60,ตารางรอบต่อวินาที!A$5:U$35,7,0),IF(ฟอร์มปริมาณน้ำ!K60=20,VLOOKUP(ฟอร์มปริมาณน้ำ!L60,ตารางรอบต่อวินาที!A$5:U$35,8,0),IF(ฟอร์มปริมาณน้ำ!K60=30,VLOOKUP(ฟอร์มปริมาณน้ำ!L60,ตารางรอบต่อวินาที!A$5:U$35,9,0),IF(ฟอร์มปริมาณน้ำ!K60=40,VLOOKUP(ฟอร์มปริมาณน้ำ!L60,ตารางรอบต่อวินาที!A$5:U$35,10,0),IF(ฟอร์มปริมาณน้ำ!K60=50,VLOOKUP(ฟอร์มปริมาณน้ำ!L60,ตารางรอบต่อวินาที!A$5:U$35,11,0),""))))))</f>
      </c>
      <c r="D90" s="108">
        <f>IF(ฟอร์มปริมาณน้ำ!K60=0,"",IF(ฟอร์มปริมาณน้ำ!K60=60,VLOOKUP(ฟอร์มปริมาณน้ำ!L60,ตารางรอบต่อวินาที!A$5:U$35,12,0),IF(ฟอร์มปริมาณน้ำ!K60=80,VLOOKUP(ฟอร์มปริมาณน้ำ!L60,ตารางรอบต่อวินาที!A$5:U$35,13,0),IF(ฟอร์มปริมาณน้ำ!K60=100,VLOOKUP(ฟอร์มปริมาณน้ำ!L60,ตารางรอบต่อวินาที!A$5:U$35,14,0),IF(ฟอร์มปริมาณน้ำ!K60=150,VLOOKUP(ฟอร์มปริมาณน้ำ!L60,ตารางรอบต่อวินาที!A$5:U$35,15,0),IF(ฟอร์มปริมาณน้ำ!K60=200,VLOOKUP(ฟอร์มปริมาณน้ำ!L60,ตารางรอบต่อวินาที!A$5:U$35,16,0),""))))))</f>
      </c>
      <c r="E90" s="109">
        <f>IF(ฟอร์มปริมาณน้ำ!K60=0,"",IF(ฟอร์มปริมาณน้ำ!K60=250,VLOOKUP(ฟอร์มปริมาณน้ำ!L60,ตารางรอบต่อวินาที!A$5:U$35,17,0),IF(ฟอร์มปริมาณน้ำ!K60=300,VLOOKUP(ฟอร์มปริมาณน้ำ!L60,ตารางรอบต่อวินาที!A$5:U$35,18,0),IF(ฟอร์มปริมาณน้ำ!K60=350,VLOOKUP(ฟอร์มปริมาณน้ำ!L60,ตารางรอบต่อวินาที!A$5:U$35,19,0),IF(ฟอร์มปริมาณน้ำ!K60=400,VLOOKUP(ฟอร์มปริมาณน้ำ!L60,ตารางรอบต่อวินาที!A$5:U$35,20,0),IF(ฟอร์มปริมาณน้ำ!K60=450,VLOOKUP(ฟอร์มปริมาณน้ำ!L60,ตารางรอบต่อวินาที!A$5:U$35,21,0),""))))))</f>
      </c>
      <c r="F90" s="109">
        <f t="shared" si="7"/>
        <v>0</v>
      </c>
      <c r="H90" s="96"/>
      <c r="N90" s="84"/>
    </row>
    <row r="91" spans="1:14" ht="12.75">
      <c r="A91" s="107"/>
      <c r="B91" s="108">
        <f>IF(ฟอร์มปริมาณน้ำ!K61=0,"",IF(ฟอร์มปริมาณน้ำ!K61=1,VLOOKUP(ฟอร์มปริมาณน้ำ!L61,ตารางรอบต่อวินาที!A$5:U$35,2,0),IF(ฟอร์มปริมาณน้ำ!K61=2,VLOOKUP(ฟอร์มปริมาณน้ำ!L61,ตารางรอบต่อวินาที!A$5:U$35,3,0),IF(ฟอร์มปริมาณน้ำ!K61=4,VLOOKUP(ฟอร์มปริมาณน้ำ!L61,ตารางรอบต่อวินาที!A$5:U$35,4,0),IF(ฟอร์มปริมาณน้ำ!K61=6,VLOOKUP(ฟอร์มปริมาณน้ำ!L61,ตารางรอบต่อวินาที!A$5:U$35,5,0),IF(ฟอร์มปริมาณน้ำ!K61=8,VLOOKUP(ฟอร์มปริมาณน้ำ!L61,ตารางรอบต่อวินาที!A$5:U$35,6,0),""))))))</f>
      </c>
      <c r="C91" s="108">
        <f>IF(ฟอร์มปริมาณน้ำ!K61=0,"",IF(ฟอร์มปริมาณน้ำ!K61=10,VLOOKUP(ฟอร์มปริมาณน้ำ!L61,ตารางรอบต่อวินาที!A$5:U$35,7,0),IF(ฟอร์มปริมาณน้ำ!K61=20,VLOOKUP(ฟอร์มปริมาณน้ำ!L61,ตารางรอบต่อวินาที!A$5:U$35,8,0),IF(ฟอร์มปริมาณน้ำ!K61=30,VLOOKUP(ฟอร์มปริมาณน้ำ!L61,ตารางรอบต่อวินาที!A$5:U$35,9,0),IF(ฟอร์มปริมาณน้ำ!K61=40,VLOOKUP(ฟอร์มปริมาณน้ำ!L61,ตารางรอบต่อวินาที!A$5:U$35,10,0),IF(ฟอร์มปริมาณน้ำ!K61=50,VLOOKUP(ฟอร์มปริมาณน้ำ!L61,ตารางรอบต่อวินาที!A$5:U$35,11,0),""))))))</f>
      </c>
      <c r="D91" s="108">
        <f>IF(ฟอร์มปริมาณน้ำ!K61=0,"",IF(ฟอร์มปริมาณน้ำ!K61=60,VLOOKUP(ฟอร์มปริมาณน้ำ!L61,ตารางรอบต่อวินาที!A$5:U$35,12,0),IF(ฟอร์มปริมาณน้ำ!K61=80,VLOOKUP(ฟอร์มปริมาณน้ำ!L61,ตารางรอบต่อวินาที!A$5:U$35,13,0),IF(ฟอร์มปริมาณน้ำ!K61=100,VLOOKUP(ฟอร์มปริมาณน้ำ!L61,ตารางรอบต่อวินาที!A$5:U$35,14,0),IF(ฟอร์มปริมาณน้ำ!K61=150,VLOOKUP(ฟอร์มปริมาณน้ำ!L61,ตารางรอบต่อวินาที!A$5:U$35,15,0),IF(ฟอร์มปริมาณน้ำ!K61=200,VLOOKUP(ฟอร์มปริมาณน้ำ!L61,ตารางรอบต่อวินาที!A$5:U$35,16,0),""))))))</f>
      </c>
      <c r="E91" s="109">
        <f>IF(ฟอร์มปริมาณน้ำ!K61=0,"",IF(ฟอร์มปริมาณน้ำ!K61=250,VLOOKUP(ฟอร์มปริมาณน้ำ!L61,ตารางรอบต่อวินาที!A$5:U$35,17,0),IF(ฟอร์มปริมาณน้ำ!K61=300,VLOOKUP(ฟอร์มปริมาณน้ำ!L61,ตารางรอบต่อวินาที!A$5:U$35,18,0),IF(ฟอร์มปริมาณน้ำ!K61=350,VLOOKUP(ฟอร์มปริมาณน้ำ!L61,ตารางรอบต่อวินาที!A$5:U$35,19,0),IF(ฟอร์มปริมาณน้ำ!K61=400,VLOOKUP(ฟอร์มปริมาณน้ำ!L61,ตารางรอบต่อวินาที!A$5:U$35,20,0),IF(ฟอร์มปริมาณน้ำ!K61=450,VLOOKUP(ฟอร์มปริมาณน้ำ!L61,ตารางรอบต่อวินาที!A$5:U$35,21,0),""))))))</f>
      </c>
      <c r="F91" s="109">
        <f t="shared" si="7"/>
        <v>0</v>
      </c>
      <c r="H91" s="96"/>
      <c r="N91" s="84"/>
    </row>
    <row r="92" spans="1:14" ht="12.75">
      <c r="A92" s="110"/>
      <c r="B92" s="93">
        <f>IF(ฟอร์มปริมาณน้ำ!K62=0,"",IF(ฟอร์มปริมาณน้ำ!K62=1,VLOOKUP(ฟอร์มปริมาณน้ำ!L62,ตารางรอบต่อวินาที!A$5:U$35,2,0),IF(ฟอร์มปริมาณน้ำ!K62=2,VLOOKUP(ฟอร์มปริมาณน้ำ!L62,ตารางรอบต่อวินาที!A$5:U$35,3,0),IF(ฟอร์มปริมาณน้ำ!K62=4,VLOOKUP(ฟอร์มปริมาณน้ำ!L62,ตารางรอบต่อวินาที!A$5:U$35,4,0),IF(ฟอร์มปริมาณน้ำ!K62=6,VLOOKUP(ฟอร์มปริมาณน้ำ!L62,ตารางรอบต่อวินาที!A$5:U$35,5,0),IF(ฟอร์มปริมาณน้ำ!K62=8,VLOOKUP(ฟอร์มปริมาณน้ำ!L62,ตารางรอบต่อวินาที!A$5:U$35,6,0),""))))))</f>
      </c>
      <c r="C92" s="93">
        <f>IF(ฟอร์มปริมาณน้ำ!K62=0,"",IF(ฟอร์มปริมาณน้ำ!K62=10,VLOOKUP(ฟอร์มปริมาณน้ำ!L62,ตารางรอบต่อวินาที!A$5:U$35,7,0),IF(ฟอร์มปริมาณน้ำ!K62=20,VLOOKUP(ฟอร์มปริมาณน้ำ!L62,ตารางรอบต่อวินาที!A$5:U$35,8,0),IF(ฟอร์มปริมาณน้ำ!K62=30,VLOOKUP(ฟอร์มปริมาณน้ำ!L62,ตารางรอบต่อวินาที!A$5:U$35,9,0),IF(ฟอร์มปริมาณน้ำ!K62=40,VLOOKUP(ฟอร์มปริมาณน้ำ!L62,ตารางรอบต่อวินาที!A$5:U$35,10,0),IF(ฟอร์มปริมาณน้ำ!K62=50,VLOOKUP(ฟอร์มปริมาณน้ำ!L62,ตารางรอบต่อวินาที!A$5:U$35,11,0),""))))))</f>
      </c>
      <c r="D92" s="93">
        <f>IF(ฟอร์มปริมาณน้ำ!K62=0,"",IF(ฟอร์มปริมาณน้ำ!K62=60,VLOOKUP(ฟอร์มปริมาณน้ำ!L62,ตารางรอบต่อวินาที!A$5:U$35,12,0),IF(ฟอร์มปริมาณน้ำ!K62=80,VLOOKUP(ฟอร์มปริมาณน้ำ!L62,ตารางรอบต่อวินาที!A$5:U$35,13,0),IF(ฟอร์มปริมาณน้ำ!K62=100,VLOOKUP(ฟอร์มปริมาณน้ำ!L62,ตารางรอบต่อวินาที!A$5:U$35,14,0),IF(ฟอร์มปริมาณน้ำ!K62=150,VLOOKUP(ฟอร์มปริมาณน้ำ!L62,ตารางรอบต่อวินาที!A$5:U$35,15,0),IF(ฟอร์มปริมาณน้ำ!K62=200,VLOOKUP(ฟอร์มปริมาณน้ำ!L62,ตารางรอบต่อวินาที!A$5:U$35,16,0),""))))))</f>
      </c>
      <c r="E92" s="111">
        <f>IF(ฟอร์มปริมาณน้ำ!K62=0,"",IF(ฟอร์มปริมาณน้ำ!K62=250,VLOOKUP(ฟอร์มปริมาณน้ำ!L62,ตารางรอบต่อวินาที!A$5:U$35,17,0),IF(ฟอร์มปริมาณน้ำ!K62=300,VLOOKUP(ฟอร์มปริมาณน้ำ!L62,ตารางรอบต่อวินาที!A$5:U$35,18,0),IF(ฟอร์มปริมาณน้ำ!K62=350,VLOOKUP(ฟอร์มปริมาณน้ำ!L62,ตารางรอบต่อวินาที!A$5:U$35,19,0),IF(ฟอร์มปริมาณน้ำ!K62=400,VLOOKUP(ฟอร์มปริมาณน้ำ!L62,ตารางรอบต่อวินาที!A$5:U$35,20,0),IF(ฟอร์มปริมาณน้ำ!K62=450,VLOOKUP(ฟอร์มปริมาณน้ำ!L62,ตารางรอบต่อวินาที!A$5:U$35,21,0),""))))))</f>
      </c>
      <c r="F92" s="111">
        <f t="shared" si="7"/>
        <v>0</v>
      </c>
      <c r="H92" s="96"/>
      <c r="N92" s="84"/>
    </row>
    <row r="93" spans="1:6" ht="12.75">
      <c r="A93" s="107">
        <v>8</v>
      </c>
      <c r="B93" s="108">
        <f>IF(ฟอร์มปริมาณน้ำ!K64=0,"",IF(ฟอร์มปริมาณน้ำ!K64=1,VLOOKUP(ฟอร์มปริมาณน้ำ!L64,ตารางรอบต่อวินาที!A$5:U$35,2,0),IF(ฟอร์มปริมาณน้ำ!K64=2,VLOOKUP(ฟอร์มปริมาณน้ำ!L64,ตารางรอบต่อวินาที!A$5:U$35,3,0),IF(ฟอร์มปริมาณน้ำ!K64=4,VLOOKUP(ฟอร์มปริมาณน้ำ!L64,ตารางรอบต่อวินาที!A$5:U$35,4,0),IF(ฟอร์มปริมาณน้ำ!K64=6,VLOOKUP(ฟอร์มปริมาณน้ำ!L64,ตารางรอบต่อวินาที!A$5:U$35,5,0),IF(ฟอร์มปริมาณน้ำ!K64=8,VLOOKUP(ฟอร์มปริมาณน้ำ!L64,ตารางรอบต่อวินาที!A$5:U$35,6,0),""))))))</f>
      </c>
      <c r="C93" s="108">
        <f>IF(ฟอร์มปริมาณน้ำ!K64=0,"",IF(ฟอร์มปริมาณน้ำ!K64=10,VLOOKUP(ฟอร์มปริมาณน้ำ!L64,ตารางรอบต่อวินาที!A$5:U$35,7,0),IF(ฟอร์มปริมาณน้ำ!K64=20,VLOOKUP(ฟอร์มปริมาณน้ำ!L64,ตารางรอบต่อวินาที!A$5:U$35,8,0),IF(ฟอร์มปริมาณน้ำ!K64=30,VLOOKUP(ฟอร์มปริมาณน้ำ!L64,ตารางรอบต่อวินาที!A$5:U$35,9,0),IF(ฟอร์มปริมาณน้ำ!K64=40,VLOOKUP(ฟอร์มปริมาณน้ำ!L64,ตารางรอบต่อวินาที!A$5:U$35,10,0),IF(ฟอร์มปริมาณน้ำ!K64=50,VLOOKUP(ฟอร์มปริมาณน้ำ!L64,ตารางรอบต่อวินาที!A$5:U$35,11,0),""))))))</f>
      </c>
      <c r="D93" s="108">
        <f>IF(ฟอร์มปริมาณน้ำ!K64=0,"",IF(ฟอร์มปริมาณน้ำ!K64=60,VLOOKUP(ฟอร์มปริมาณน้ำ!L64,ตารางรอบต่อวินาที!A$5:U$35,12,0),IF(ฟอร์มปริมาณน้ำ!K64=80,VLOOKUP(ฟอร์มปริมาณน้ำ!L64,ตารางรอบต่อวินาที!A$5:U$35,13,0),IF(ฟอร์มปริมาณน้ำ!K64=100,VLOOKUP(ฟอร์มปริมาณน้ำ!L64,ตารางรอบต่อวินาที!A$5:U$35,14,0),IF(ฟอร์มปริมาณน้ำ!K64=150,VLOOKUP(ฟอร์มปริมาณน้ำ!L64,ตารางรอบต่อวินาที!A$5:U$35,15,0),IF(ฟอร์มปริมาณน้ำ!K64=200,VLOOKUP(ฟอร์มปริมาณน้ำ!L64,ตารางรอบต่อวินาที!A$5:U$35,16,0),""))))))</f>
      </c>
      <c r="E93" s="109">
        <f>IF(ฟอร์มปริมาณน้ำ!K64=0,"",IF(ฟอร์มปริมาณน้ำ!K64=250,VLOOKUP(ฟอร์มปริมาณน้ำ!L64,ตารางรอบต่อวินาที!A$5:U$35,17,0),IF(ฟอร์มปริมาณน้ำ!K64=300,VLOOKUP(ฟอร์มปริมาณน้ำ!L64,ตารางรอบต่อวินาที!A$5:U$35,18,0),IF(ฟอร์มปริมาณน้ำ!K64=350,VLOOKUP(ฟอร์มปริมาณน้ำ!L64,ตารางรอบต่อวินาที!A$5:U$35,19,0),IF(ฟอร์มปริมาณน้ำ!K64=400,VLOOKUP(ฟอร์มปริมาณน้ำ!L64,ตารางรอบต่อวินาที!A$5:U$35,20,0),IF(ฟอร์มปริมาณน้ำ!K64=450,VLOOKUP(ฟอร์มปริมาณน้ำ!L64,ตารางรอบต่อวินาที!A$5:U$35,21,0),""))))))</f>
      </c>
      <c r="F93" s="109">
        <f aca="true" t="shared" si="8" ref="F93:F98">SUM(B93:E93)</f>
        <v>0</v>
      </c>
    </row>
    <row r="94" spans="1:6" ht="12.75">
      <c r="A94" s="107"/>
      <c r="B94" s="108">
        <f>IF(ฟอร์มปริมาณน้ำ!K65=0,"",IF(ฟอร์มปริมาณน้ำ!K65=1,VLOOKUP(ฟอร์มปริมาณน้ำ!L65,ตารางรอบต่อวินาที!A$5:U$35,2,0),IF(ฟอร์มปริมาณน้ำ!K65=2,VLOOKUP(ฟอร์มปริมาณน้ำ!L65,ตารางรอบต่อวินาที!A$5:U$35,3,0),IF(ฟอร์มปริมาณน้ำ!K65=4,VLOOKUP(ฟอร์มปริมาณน้ำ!L65,ตารางรอบต่อวินาที!A$5:U$35,4,0),IF(ฟอร์มปริมาณน้ำ!K65=6,VLOOKUP(ฟอร์มปริมาณน้ำ!L65,ตารางรอบต่อวินาที!A$5:U$35,5,0),IF(ฟอร์มปริมาณน้ำ!K65=8,VLOOKUP(ฟอร์มปริมาณน้ำ!L65,ตารางรอบต่อวินาที!A$5:U$35,6,0),""))))))</f>
      </c>
      <c r="C94" s="108">
        <f>IF(ฟอร์มปริมาณน้ำ!K65=0,"",IF(ฟอร์มปริมาณน้ำ!K65=10,VLOOKUP(ฟอร์มปริมาณน้ำ!L65,ตารางรอบต่อวินาที!A$5:U$35,7,0),IF(ฟอร์มปริมาณน้ำ!K65=20,VLOOKUP(ฟอร์มปริมาณน้ำ!L65,ตารางรอบต่อวินาที!A$5:U$35,8,0),IF(ฟอร์มปริมาณน้ำ!K65=30,VLOOKUP(ฟอร์มปริมาณน้ำ!L65,ตารางรอบต่อวินาที!A$5:U$35,9,0),IF(ฟอร์มปริมาณน้ำ!K65=40,VLOOKUP(ฟอร์มปริมาณน้ำ!L65,ตารางรอบต่อวินาที!A$5:U$35,10,0),IF(ฟอร์มปริมาณน้ำ!K65=50,VLOOKUP(ฟอร์มปริมาณน้ำ!L65,ตารางรอบต่อวินาที!A$5:U$35,11,0),""))))))</f>
      </c>
      <c r="D94" s="108">
        <f>IF(ฟอร์มปริมาณน้ำ!K65=0,"",IF(ฟอร์มปริมาณน้ำ!K65=60,VLOOKUP(ฟอร์มปริมาณน้ำ!L65,ตารางรอบต่อวินาที!A$5:U$35,12,0),IF(ฟอร์มปริมาณน้ำ!K65=80,VLOOKUP(ฟอร์มปริมาณน้ำ!L65,ตารางรอบต่อวินาที!A$5:U$35,13,0),IF(ฟอร์มปริมาณน้ำ!K65=100,VLOOKUP(ฟอร์มปริมาณน้ำ!L65,ตารางรอบต่อวินาที!A$5:U$35,14,0),IF(ฟอร์มปริมาณน้ำ!K65=150,VLOOKUP(ฟอร์มปริมาณน้ำ!L65,ตารางรอบต่อวินาที!A$5:U$35,15,0),IF(ฟอร์มปริมาณน้ำ!K65=200,VLOOKUP(ฟอร์มปริมาณน้ำ!L65,ตารางรอบต่อวินาที!A$5:U$35,16,0),""))))))</f>
      </c>
      <c r="E94" s="109">
        <f>IF(ฟอร์มปริมาณน้ำ!K65=0,"",IF(ฟอร์มปริมาณน้ำ!K65=250,VLOOKUP(ฟอร์มปริมาณน้ำ!L65,ตารางรอบต่อวินาที!A$5:U$35,17,0),IF(ฟอร์มปริมาณน้ำ!K65=300,VLOOKUP(ฟอร์มปริมาณน้ำ!L65,ตารางรอบต่อวินาที!A$5:U$35,18,0),IF(ฟอร์มปริมาณน้ำ!K65=350,VLOOKUP(ฟอร์มปริมาณน้ำ!L65,ตารางรอบต่อวินาที!A$5:U$35,19,0),IF(ฟอร์มปริมาณน้ำ!K65=400,VLOOKUP(ฟอร์มปริมาณน้ำ!L65,ตารางรอบต่อวินาที!A$5:U$35,20,0),IF(ฟอร์มปริมาณน้ำ!K65=450,VLOOKUP(ฟอร์มปริมาณน้ำ!L65,ตารางรอบต่อวินาที!A$5:U$35,21,0),""))))))</f>
      </c>
      <c r="F94" s="109">
        <f t="shared" si="8"/>
        <v>0</v>
      </c>
    </row>
    <row r="95" spans="1:6" ht="12.75">
      <c r="A95" s="107"/>
      <c r="B95" s="108">
        <f>IF(ฟอร์มปริมาณน้ำ!K66=0,"",IF(ฟอร์มปริมาณน้ำ!K66=1,VLOOKUP(ฟอร์มปริมาณน้ำ!L66,ตารางรอบต่อวินาที!A$5:U$35,2,0),IF(ฟอร์มปริมาณน้ำ!K66=2,VLOOKUP(ฟอร์มปริมาณน้ำ!L66,ตารางรอบต่อวินาที!A$5:U$35,3,0),IF(ฟอร์มปริมาณน้ำ!K66=4,VLOOKUP(ฟอร์มปริมาณน้ำ!L66,ตารางรอบต่อวินาที!A$5:U$35,4,0),IF(ฟอร์มปริมาณน้ำ!K66=6,VLOOKUP(ฟอร์มปริมาณน้ำ!L66,ตารางรอบต่อวินาที!A$5:U$35,5,0),IF(ฟอร์มปริมาณน้ำ!K66=8,VLOOKUP(ฟอร์มปริมาณน้ำ!L66,ตารางรอบต่อวินาที!A$5:U$35,6,0),""))))))</f>
      </c>
      <c r="C95" s="108">
        <f>IF(ฟอร์มปริมาณน้ำ!K66=0,"",IF(ฟอร์มปริมาณน้ำ!K66=10,VLOOKUP(ฟอร์มปริมาณน้ำ!L66,ตารางรอบต่อวินาที!A$5:U$35,7,0),IF(ฟอร์มปริมาณน้ำ!K66=20,VLOOKUP(ฟอร์มปริมาณน้ำ!L66,ตารางรอบต่อวินาที!A$5:U$35,8,0),IF(ฟอร์มปริมาณน้ำ!K66=30,VLOOKUP(ฟอร์มปริมาณน้ำ!L66,ตารางรอบต่อวินาที!A$5:U$35,9,0),IF(ฟอร์มปริมาณน้ำ!K66=40,VLOOKUP(ฟอร์มปริมาณน้ำ!L66,ตารางรอบต่อวินาที!A$5:U$35,10,0),IF(ฟอร์มปริมาณน้ำ!K66=50,VLOOKUP(ฟอร์มปริมาณน้ำ!L66,ตารางรอบต่อวินาที!A$5:U$35,11,0),""))))))</f>
      </c>
      <c r="D95" s="108">
        <f>IF(ฟอร์มปริมาณน้ำ!K66=0,"",IF(ฟอร์มปริมาณน้ำ!K66=60,VLOOKUP(ฟอร์มปริมาณน้ำ!L66,ตารางรอบต่อวินาที!A$5:U$35,12,0),IF(ฟอร์มปริมาณน้ำ!K66=80,VLOOKUP(ฟอร์มปริมาณน้ำ!L66,ตารางรอบต่อวินาที!A$5:U$35,13,0),IF(ฟอร์มปริมาณน้ำ!K66=100,VLOOKUP(ฟอร์มปริมาณน้ำ!L66,ตารางรอบต่อวินาที!A$5:U$35,14,0),IF(ฟอร์มปริมาณน้ำ!K66=150,VLOOKUP(ฟอร์มปริมาณน้ำ!L66,ตารางรอบต่อวินาที!A$5:U$35,15,0),IF(ฟอร์มปริมาณน้ำ!K66=200,VLOOKUP(ฟอร์มปริมาณน้ำ!L66,ตารางรอบต่อวินาที!A$5:U$35,16,0),""))))))</f>
      </c>
      <c r="E95" s="109">
        <f>IF(ฟอร์มปริมาณน้ำ!K66=0,"",IF(ฟอร์มปริมาณน้ำ!K66=250,VLOOKUP(ฟอร์มปริมาณน้ำ!L66,ตารางรอบต่อวินาที!A$5:U$35,17,0),IF(ฟอร์มปริมาณน้ำ!K66=300,VLOOKUP(ฟอร์มปริมาณน้ำ!L66,ตารางรอบต่อวินาที!A$5:U$35,18,0),IF(ฟอร์มปริมาณน้ำ!K66=350,VLOOKUP(ฟอร์มปริมาณน้ำ!L66,ตารางรอบต่อวินาที!A$5:U$35,19,0),IF(ฟอร์มปริมาณน้ำ!K66=400,VLOOKUP(ฟอร์มปริมาณน้ำ!L66,ตารางรอบต่อวินาที!A$5:U$35,20,0),IF(ฟอร์มปริมาณน้ำ!K66=450,VLOOKUP(ฟอร์มปริมาณน้ำ!L66,ตารางรอบต่อวินาที!A$5:U$35,21,0),""))))))</f>
      </c>
      <c r="F95" s="109">
        <f t="shared" si="8"/>
        <v>0</v>
      </c>
    </row>
    <row r="96" spans="1:6" ht="12.75">
      <c r="A96" s="107"/>
      <c r="B96" s="108">
        <f>IF(ฟอร์มปริมาณน้ำ!K67=0,"",IF(ฟอร์มปริมาณน้ำ!K67=1,VLOOKUP(ฟอร์มปริมาณน้ำ!L67,ตารางรอบต่อวินาที!A$5:U$35,2,0),IF(ฟอร์มปริมาณน้ำ!K67=2,VLOOKUP(ฟอร์มปริมาณน้ำ!L67,ตารางรอบต่อวินาที!A$5:U$35,3,0),IF(ฟอร์มปริมาณน้ำ!K67=4,VLOOKUP(ฟอร์มปริมาณน้ำ!L67,ตารางรอบต่อวินาที!A$5:U$35,4,0),IF(ฟอร์มปริมาณน้ำ!K67=6,VLOOKUP(ฟอร์มปริมาณน้ำ!L67,ตารางรอบต่อวินาที!A$5:U$35,5,0),IF(ฟอร์มปริมาณน้ำ!K67=8,VLOOKUP(ฟอร์มปริมาณน้ำ!L67,ตารางรอบต่อวินาที!A$5:U$35,6,0),""))))))</f>
      </c>
      <c r="C96" s="108">
        <f>IF(ฟอร์มปริมาณน้ำ!K67=0,"",IF(ฟอร์มปริมาณน้ำ!K67=10,VLOOKUP(ฟอร์มปริมาณน้ำ!L67,ตารางรอบต่อวินาที!A$5:U$35,7,0),IF(ฟอร์มปริมาณน้ำ!K67=20,VLOOKUP(ฟอร์มปริมาณน้ำ!L67,ตารางรอบต่อวินาที!A$5:U$35,8,0),IF(ฟอร์มปริมาณน้ำ!K67=30,VLOOKUP(ฟอร์มปริมาณน้ำ!L67,ตารางรอบต่อวินาที!A$5:U$35,9,0),IF(ฟอร์มปริมาณน้ำ!K67=40,VLOOKUP(ฟอร์มปริมาณน้ำ!L67,ตารางรอบต่อวินาที!A$5:U$35,10,0),IF(ฟอร์มปริมาณน้ำ!K67=50,VLOOKUP(ฟอร์มปริมาณน้ำ!L67,ตารางรอบต่อวินาที!A$5:U$35,11,0),""))))))</f>
      </c>
      <c r="D96" s="108">
        <f>IF(ฟอร์มปริมาณน้ำ!K67=0,"",IF(ฟอร์มปริมาณน้ำ!K67=60,VLOOKUP(ฟอร์มปริมาณน้ำ!L67,ตารางรอบต่อวินาที!A$5:U$35,12,0),IF(ฟอร์มปริมาณน้ำ!K67=80,VLOOKUP(ฟอร์มปริมาณน้ำ!L67,ตารางรอบต่อวินาที!A$5:U$35,13,0),IF(ฟอร์มปริมาณน้ำ!K67=100,VLOOKUP(ฟอร์มปริมาณน้ำ!L67,ตารางรอบต่อวินาที!A$5:U$35,14,0),IF(ฟอร์มปริมาณน้ำ!K67=150,VLOOKUP(ฟอร์มปริมาณน้ำ!L67,ตารางรอบต่อวินาที!A$5:U$35,15,0),IF(ฟอร์มปริมาณน้ำ!K67=200,VLOOKUP(ฟอร์มปริมาณน้ำ!L67,ตารางรอบต่อวินาที!A$5:U$35,16,0),""))))))</f>
      </c>
      <c r="E96" s="109">
        <f>IF(ฟอร์มปริมาณน้ำ!K67=0,"",IF(ฟอร์มปริมาณน้ำ!K67=250,VLOOKUP(ฟอร์มปริมาณน้ำ!L67,ตารางรอบต่อวินาที!A$5:U$35,17,0),IF(ฟอร์มปริมาณน้ำ!K67=300,VLOOKUP(ฟอร์มปริมาณน้ำ!L67,ตารางรอบต่อวินาที!A$5:U$35,18,0),IF(ฟอร์มปริมาณน้ำ!K67=350,VLOOKUP(ฟอร์มปริมาณน้ำ!L67,ตารางรอบต่อวินาที!A$5:U$35,19,0),IF(ฟอร์มปริมาณน้ำ!K67=400,VLOOKUP(ฟอร์มปริมาณน้ำ!L67,ตารางรอบต่อวินาที!A$5:U$35,20,0),IF(ฟอร์มปริมาณน้ำ!K67=450,VLOOKUP(ฟอร์มปริมาณน้ำ!L67,ตารางรอบต่อวินาที!A$5:U$35,21,0),""))))))</f>
      </c>
      <c r="F96" s="109">
        <f t="shared" si="8"/>
        <v>0</v>
      </c>
    </row>
    <row r="97" spans="1:6" ht="12.75">
      <c r="A97" s="107"/>
      <c r="B97" s="108">
        <f>IF(ฟอร์มปริมาณน้ำ!K68=0,"",IF(ฟอร์มปริมาณน้ำ!K68=1,VLOOKUP(ฟอร์มปริมาณน้ำ!L68,ตารางรอบต่อวินาที!A$5:U$35,2,0),IF(ฟอร์มปริมาณน้ำ!K68=2,VLOOKUP(ฟอร์มปริมาณน้ำ!L68,ตารางรอบต่อวินาที!A$5:U$35,3,0),IF(ฟอร์มปริมาณน้ำ!K68=4,VLOOKUP(ฟอร์มปริมาณน้ำ!L68,ตารางรอบต่อวินาที!A$5:U$35,4,0),IF(ฟอร์มปริมาณน้ำ!K68=6,VLOOKUP(ฟอร์มปริมาณน้ำ!L68,ตารางรอบต่อวินาที!A$5:U$35,5,0),IF(ฟอร์มปริมาณน้ำ!K68=8,VLOOKUP(ฟอร์มปริมาณน้ำ!L68,ตารางรอบต่อวินาที!A$5:U$35,6,0),""))))))</f>
      </c>
      <c r="C97" s="108">
        <f>IF(ฟอร์มปริมาณน้ำ!K68=0,"",IF(ฟอร์มปริมาณน้ำ!K68=10,VLOOKUP(ฟอร์มปริมาณน้ำ!L68,ตารางรอบต่อวินาที!A$5:U$35,7,0),IF(ฟอร์มปริมาณน้ำ!K68=20,VLOOKUP(ฟอร์มปริมาณน้ำ!L68,ตารางรอบต่อวินาที!A$5:U$35,8,0),IF(ฟอร์มปริมาณน้ำ!K68=30,VLOOKUP(ฟอร์มปริมาณน้ำ!L68,ตารางรอบต่อวินาที!A$5:U$35,9,0),IF(ฟอร์มปริมาณน้ำ!K68=40,VLOOKUP(ฟอร์มปริมาณน้ำ!L68,ตารางรอบต่อวินาที!A$5:U$35,10,0),IF(ฟอร์มปริมาณน้ำ!K68=50,VLOOKUP(ฟอร์มปริมาณน้ำ!L68,ตารางรอบต่อวินาที!A$5:U$35,11,0),""))))))</f>
      </c>
      <c r="D97" s="108">
        <f>IF(ฟอร์มปริมาณน้ำ!K68=0,"",IF(ฟอร์มปริมาณน้ำ!K68=60,VLOOKUP(ฟอร์มปริมาณน้ำ!L68,ตารางรอบต่อวินาที!A$5:U$35,12,0),IF(ฟอร์มปริมาณน้ำ!K68=80,VLOOKUP(ฟอร์มปริมาณน้ำ!L68,ตารางรอบต่อวินาที!A$5:U$35,13,0),IF(ฟอร์มปริมาณน้ำ!K68=100,VLOOKUP(ฟอร์มปริมาณน้ำ!L68,ตารางรอบต่อวินาที!A$5:U$35,14,0),IF(ฟอร์มปริมาณน้ำ!K68=150,VLOOKUP(ฟอร์มปริมาณน้ำ!L68,ตารางรอบต่อวินาที!A$5:U$35,15,0),IF(ฟอร์มปริมาณน้ำ!K68=200,VLOOKUP(ฟอร์มปริมาณน้ำ!L68,ตารางรอบต่อวินาที!A$5:U$35,16,0),""))))))</f>
      </c>
      <c r="E97" s="109">
        <f>IF(ฟอร์มปริมาณน้ำ!K68=0,"",IF(ฟอร์มปริมาณน้ำ!K68=250,VLOOKUP(ฟอร์มปริมาณน้ำ!L68,ตารางรอบต่อวินาที!A$5:U$35,17,0),IF(ฟอร์มปริมาณน้ำ!K68=300,VLOOKUP(ฟอร์มปริมาณน้ำ!L68,ตารางรอบต่อวินาที!A$5:U$35,18,0),IF(ฟอร์มปริมาณน้ำ!K68=350,VLOOKUP(ฟอร์มปริมาณน้ำ!L68,ตารางรอบต่อวินาที!A$5:U$35,19,0),IF(ฟอร์มปริมาณน้ำ!K68=400,VLOOKUP(ฟอร์มปริมาณน้ำ!L68,ตารางรอบต่อวินาที!A$5:U$35,20,0),IF(ฟอร์มปริมาณน้ำ!K68=450,VLOOKUP(ฟอร์มปริมาณน้ำ!L68,ตารางรอบต่อวินาที!A$5:U$35,21,0),""))))))</f>
      </c>
      <c r="F97" s="109">
        <f t="shared" si="8"/>
        <v>0</v>
      </c>
    </row>
    <row r="98" spans="1:6" ht="12.75">
      <c r="A98" s="110"/>
      <c r="B98" s="93">
        <f>IF(ฟอร์มปริมาณน้ำ!K69=0,"",IF(ฟอร์มปริมาณน้ำ!K69=1,VLOOKUP(ฟอร์มปริมาณน้ำ!L69,ตารางรอบต่อวินาที!A$5:U$35,2,0),IF(ฟอร์มปริมาณน้ำ!K69=2,VLOOKUP(ฟอร์มปริมาณน้ำ!L69,ตารางรอบต่อวินาที!A$5:U$35,3,0),IF(ฟอร์มปริมาณน้ำ!K69=4,VLOOKUP(ฟอร์มปริมาณน้ำ!L69,ตารางรอบต่อวินาที!A$5:U$35,4,0),IF(ฟอร์มปริมาณน้ำ!K69=6,VLOOKUP(ฟอร์มปริมาณน้ำ!L69,ตารางรอบต่อวินาที!A$5:U$35,5,0),IF(ฟอร์มปริมาณน้ำ!K69=8,VLOOKUP(ฟอร์มปริมาณน้ำ!L69,ตารางรอบต่อวินาที!A$5:U$35,6,0),""))))))</f>
      </c>
      <c r="C98" s="93">
        <f>IF(ฟอร์มปริมาณน้ำ!K69=0,"",IF(ฟอร์มปริมาณน้ำ!K69=10,VLOOKUP(ฟอร์มปริมาณน้ำ!L69,ตารางรอบต่อวินาที!A$5:U$35,7,0),IF(ฟอร์มปริมาณน้ำ!K69=20,VLOOKUP(ฟอร์มปริมาณน้ำ!L69,ตารางรอบต่อวินาที!A$5:U$35,8,0),IF(ฟอร์มปริมาณน้ำ!K69=30,VLOOKUP(ฟอร์มปริมาณน้ำ!L69,ตารางรอบต่อวินาที!A$5:U$35,9,0),IF(ฟอร์มปริมาณน้ำ!K69=40,VLOOKUP(ฟอร์มปริมาณน้ำ!L69,ตารางรอบต่อวินาที!A$5:U$35,10,0),IF(ฟอร์มปริมาณน้ำ!K69=50,VLOOKUP(ฟอร์มปริมาณน้ำ!L69,ตารางรอบต่อวินาที!A$5:U$35,11,0),""))))))</f>
      </c>
      <c r="D98" s="93">
        <f>IF(ฟอร์มปริมาณน้ำ!K69=0,"",IF(ฟอร์มปริมาณน้ำ!K69=60,VLOOKUP(ฟอร์มปริมาณน้ำ!L69,ตารางรอบต่อวินาที!A$5:U$35,12,0),IF(ฟอร์มปริมาณน้ำ!K69=80,VLOOKUP(ฟอร์มปริมาณน้ำ!L69,ตารางรอบต่อวินาที!A$5:U$35,13,0),IF(ฟอร์มปริมาณน้ำ!K69=100,VLOOKUP(ฟอร์มปริมาณน้ำ!L69,ตารางรอบต่อวินาที!A$5:U$35,14,0),IF(ฟอร์มปริมาณน้ำ!K69=150,VLOOKUP(ฟอร์มปริมาณน้ำ!L69,ตารางรอบต่อวินาที!A$5:U$35,15,0),IF(ฟอร์มปริมาณน้ำ!K69=200,VLOOKUP(ฟอร์มปริมาณน้ำ!L69,ตารางรอบต่อวินาที!A$5:U$35,16,0),""))))))</f>
      </c>
      <c r="E98" s="111">
        <f>IF(ฟอร์มปริมาณน้ำ!K69=0,"",IF(ฟอร์มปริมาณน้ำ!K69=250,VLOOKUP(ฟอร์มปริมาณน้ำ!L69,ตารางรอบต่อวินาที!A$5:U$35,17,0),IF(ฟอร์มปริมาณน้ำ!K69=300,VLOOKUP(ฟอร์มปริมาณน้ำ!L69,ตารางรอบต่อวินาที!A$5:U$35,18,0),IF(ฟอร์มปริมาณน้ำ!K69=350,VLOOKUP(ฟอร์มปริมาณน้ำ!L69,ตารางรอบต่อวินาที!A$5:U$35,19,0),IF(ฟอร์มปริมาณน้ำ!K69=400,VLOOKUP(ฟอร์มปริมาณน้ำ!L69,ตารางรอบต่อวินาที!A$5:U$35,20,0),IF(ฟอร์มปริมาณน้ำ!K69=450,VLOOKUP(ฟอร์มปริมาณน้ำ!L69,ตารางรอบต่อวินาที!A$5:U$35,21,0),""))))))</f>
      </c>
      <c r="F98" s="111">
        <f t="shared" si="8"/>
        <v>0</v>
      </c>
    </row>
    <row r="99" spans="1:6" ht="12.75">
      <c r="A99" s="107">
        <v>9</v>
      </c>
      <c r="B99" s="108">
        <f>IF(ฟอร์มปริมาณน้ำ!K71=0,"",IF(ฟอร์มปริมาณน้ำ!K71=1,VLOOKUP(ฟอร์มปริมาณน้ำ!L71,ตารางรอบต่อวินาที!A$5:U$35,2,0),IF(ฟอร์มปริมาณน้ำ!K71=2,VLOOKUP(ฟอร์มปริมาณน้ำ!L71,ตารางรอบต่อวินาที!A$5:U$35,3,0),IF(ฟอร์มปริมาณน้ำ!K71=4,VLOOKUP(ฟอร์มปริมาณน้ำ!L71,ตารางรอบต่อวินาที!A$5:U$35,4,0),IF(ฟอร์มปริมาณน้ำ!K71=6,VLOOKUP(ฟอร์มปริมาณน้ำ!L71,ตารางรอบต่อวินาที!A$5:U$35,5,0),IF(ฟอร์มปริมาณน้ำ!K71=8,VLOOKUP(ฟอร์มปริมาณน้ำ!L71,ตารางรอบต่อวินาที!A$5:U$35,6,0),""))))))</f>
      </c>
      <c r="C99" s="108">
        <f>IF(ฟอร์มปริมาณน้ำ!K71=0,"",IF(ฟอร์มปริมาณน้ำ!K71=10,VLOOKUP(ฟอร์มปริมาณน้ำ!L71,ตารางรอบต่อวินาที!A$5:U$35,7,0),IF(ฟอร์มปริมาณน้ำ!K71=20,VLOOKUP(ฟอร์มปริมาณน้ำ!L71,ตารางรอบต่อวินาที!A$5:U$35,8,0),IF(ฟอร์มปริมาณน้ำ!K71=30,VLOOKUP(ฟอร์มปริมาณน้ำ!L71,ตารางรอบต่อวินาที!A$5:U$35,9,0),IF(ฟอร์มปริมาณน้ำ!K71=40,VLOOKUP(ฟอร์มปริมาณน้ำ!L71,ตารางรอบต่อวินาที!A$5:U$35,10,0),IF(ฟอร์มปริมาณน้ำ!K71=50,VLOOKUP(ฟอร์มปริมาณน้ำ!L71,ตารางรอบต่อวินาที!A$5:U$35,11,0),""))))))</f>
      </c>
      <c r="D99" s="108">
        <f>IF(ฟอร์มปริมาณน้ำ!K71=0,"",IF(ฟอร์มปริมาณน้ำ!K71=60,VLOOKUP(ฟอร์มปริมาณน้ำ!L71,ตารางรอบต่อวินาที!A$5:U$35,12,0),IF(ฟอร์มปริมาณน้ำ!K71=80,VLOOKUP(ฟอร์มปริมาณน้ำ!L71,ตารางรอบต่อวินาที!A$5:U$35,13,0),IF(ฟอร์มปริมาณน้ำ!K71=100,VLOOKUP(ฟอร์มปริมาณน้ำ!L71,ตารางรอบต่อวินาที!A$5:U$35,14,0),IF(ฟอร์มปริมาณน้ำ!K71=150,VLOOKUP(ฟอร์มปริมาณน้ำ!L71,ตารางรอบต่อวินาที!A$5:U$35,15,0),IF(ฟอร์มปริมาณน้ำ!K71=200,VLOOKUP(ฟอร์มปริมาณน้ำ!L71,ตารางรอบต่อวินาที!A$5:U$35,16,0),""))))))</f>
      </c>
      <c r="E99" s="109">
        <f>IF(ฟอร์มปริมาณน้ำ!K71=0,"",IF(ฟอร์มปริมาณน้ำ!K71=250,VLOOKUP(ฟอร์มปริมาณน้ำ!L71,ตารางรอบต่อวินาที!A$5:U$35,17,0),IF(ฟอร์มปริมาณน้ำ!K71=300,VLOOKUP(ฟอร์มปริมาณน้ำ!L71,ตารางรอบต่อวินาที!A$5:U$35,18,0),IF(ฟอร์มปริมาณน้ำ!K71=350,VLOOKUP(ฟอร์มปริมาณน้ำ!L71,ตารางรอบต่อวินาที!A$5:U$35,19,0),IF(ฟอร์มปริมาณน้ำ!K71=400,VLOOKUP(ฟอร์มปริมาณน้ำ!L71,ตารางรอบต่อวินาที!A$5:U$35,20,0),IF(ฟอร์มปริมาณน้ำ!K71=450,VLOOKUP(ฟอร์มปริมาณน้ำ!L71,ตารางรอบต่อวินาที!A$5:U$35,21,0),""))))))</f>
      </c>
      <c r="F99" s="109">
        <f aca="true" t="shared" si="9" ref="F99:F104">SUM(B99:E99)</f>
        <v>0</v>
      </c>
    </row>
    <row r="100" spans="1:6" ht="12.75">
      <c r="A100" s="107"/>
      <c r="B100" s="108">
        <f>IF(ฟอร์มปริมาณน้ำ!K72=0,"",IF(ฟอร์มปริมาณน้ำ!K72=1,VLOOKUP(ฟอร์มปริมาณน้ำ!L72,ตารางรอบต่อวินาที!A$5:U$35,2,0),IF(ฟอร์มปริมาณน้ำ!K72=2,VLOOKUP(ฟอร์มปริมาณน้ำ!L72,ตารางรอบต่อวินาที!A$5:U$35,3,0),IF(ฟอร์มปริมาณน้ำ!K72=4,VLOOKUP(ฟอร์มปริมาณน้ำ!L72,ตารางรอบต่อวินาที!A$5:U$35,4,0),IF(ฟอร์มปริมาณน้ำ!K72=6,VLOOKUP(ฟอร์มปริมาณน้ำ!L72,ตารางรอบต่อวินาที!A$5:U$35,5,0),IF(ฟอร์มปริมาณน้ำ!K72=8,VLOOKUP(ฟอร์มปริมาณน้ำ!L72,ตารางรอบต่อวินาที!A$5:U$35,6,0),""))))))</f>
      </c>
      <c r="C100" s="108">
        <f>IF(ฟอร์มปริมาณน้ำ!K72=0,"",IF(ฟอร์มปริมาณน้ำ!K72=10,VLOOKUP(ฟอร์มปริมาณน้ำ!L72,ตารางรอบต่อวินาที!A$5:U$35,7,0),IF(ฟอร์มปริมาณน้ำ!K72=20,VLOOKUP(ฟอร์มปริมาณน้ำ!L72,ตารางรอบต่อวินาที!A$5:U$35,8,0),IF(ฟอร์มปริมาณน้ำ!K72=30,VLOOKUP(ฟอร์มปริมาณน้ำ!L72,ตารางรอบต่อวินาที!A$5:U$35,9,0),IF(ฟอร์มปริมาณน้ำ!K72=40,VLOOKUP(ฟอร์มปริมาณน้ำ!L72,ตารางรอบต่อวินาที!A$5:U$35,10,0),IF(ฟอร์มปริมาณน้ำ!K72=50,VLOOKUP(ฟอร์มปริมาณน้ำ!L72,ตารางรอบต่อวินาที!A$5:U$35,11,0),""))))))</f>
      </c>
      <c r="D100" s="108">
        <f>IF(ฟอร์มปริมาณน้ำ!K72=0,"",IF(ฟอร์มปริมาณน้ำ!K72=60,VLOOKUP(ฟอร์มปริมาณน้ำ!L72,ตารางรอบต่อวินาที!A$5:U$35,12,0),IF(ฟอร์มปริมาณน้ำ!K72=80,VLOOKUP(ฟอร์มปริมาณน้ำ!L72,ตารางรอบต่อวินาที!A$5:U$35,13,0),IF(ฟอร์มปริมาณน้ำ!K72=100,VLOOKUP(ฟอร์มปริมาณน้ำ!L72,ตารางรอบต่อวินาที!A$5:U$35,14,0),IF(ฟอร์มปริมาณน้ำ!K72=150,VLOOKUP(ฟอร์มปริมาณน้ำ!L72,ตารางรอบต่อวินาที!A$5:U$35,15,0),IF(ฟอร์มปริมาณน้ำ!K72=200,VLOOKUP(ฟอร์มปริมาณน้ำ!L72,ตารางรอบต่อวินาที!A$5:U$35,16,0),""))))))</f>
      </c>
      <c r="E100" s="109">
        <f>IF(ฟอร์มปริมาณน้ำ!K72=0,"",IF(ฟอร์มปริมาณน้ำ!K72=250,VLOOKUP(ฟอร์มปริมาณน้ำ!L72,ตารางรอบต่อวินาที!A$5:U$35,17,0),IF(ฟอร์มปริมาณน้ำ!K72=300,VLOOKUP(ฟอร์มปริมาณน้ำ!L72,ตารางรอบต่อวินาที!A$5:U$35,18,0),IF(ฟอร์มปริมาณน้ำ!K72=350,VLOOKUP(ฟอร์มปริมาณน้ำ!L72,ตารางรอบต่อวินาที!A$5:U$35,19,0),IF(ฟอร์มปริมาณน้ำ!K72=400,VLOOKUP(ฟอร์มปริมาณน้ำ!L72,ตารางรอบต่อวินาที!A$5:U$35,20,0),IF(ฟอร์มปริมาณน้ำ!K72=450,VLOOKUP(ฟอร์มปริมาณน้ำ!L72,ตารางรอบต่อวินาที!A$5:U$35,21,0),""))))))</f>
      </c>
      <c r="F100" s="109">
        <f t="shared" si="9"/>
        <v>0</v>
      </c>
    </row>
    <row r="101" spans="1:6" ht="12.75">
      <c r="A101" s="107"/>
      <c r="B101" s="108">
        <f>IF(ฟอร์มปริมาณน้ำ!K73=0,"",IF(ฟอร์มปริมาณน้ำ!K73=1,VLOOKUP(ฟอร์มปริมาณน้ำ!L73,ตารางรอบต่อวินาที!A$5:U$35,2,0),IF(ฟอร์มปริมาณน้ำ!K73=2,VLOOKUP(ฟอร์มปริมาณน้ำ!L73,ตารางรอบต่อวินาที!A$5:U$35,3,0),IF(ฟอร์มปริมาณน้ำ!K73=4,VLOOKUP(ฟอร์มปริมาณน้ำ!L73,ตารางรอบต่อวินาที!A$5:U$35,4,0),IF(ฟอร์มปริมาณน้ำ!K73=6,VLOOKUP(ฟอร์มปริมาณน้ำ!L73,ตารางรอบต่อวินาที!A$5:U$35,5,0),IF(ฟอร์มปริมาณน้ำ!K73=8,VLOOKUP(ฟอร์มปริมาณน้ำ!L73,ตารางรอบต่อวินาที!A$5:U$35,6,0),""))))))</f>
      </c>
      <c r="C101" s="108">
        <f>IF(ฟอร์มปริมาณน้ำ!K73=0,"",IF(ฟอร์มปริมาณน้ำ!K73=10,VLOOKUP(ฟอร์มปริมาณน้ำ!L73,ตารางรอบต่อวินาที!A$5:U$35,7,0),IF(ฟอร์มปริมาณน้ำ!K73=20,VLOOKUP(ฟอร์มปริมาณน้ำ!L73,ตารางรอบต่อวินาที!A$5:U$35,8,0),IF(ฟอร์มปริมาณน้ำ!K73=30,VLOOKUP(ฟอร์มปริมาณน้ำ!L73,ตารางรอบต่อวินาที!A$5:U$35,9,0),IF(ฟอร์มปริมาณน้ำ!K73=40,VLOOKUP(ฟอร์มปริมาณน้ำ!L73,ตารางรอบต่อวินาที!A$5:U$35,10,0),IF(ฟอร์มปริมาณน้ำ!K73=50,VLOOKUP(ฟอร์มปริมาณน้ำ!L73,ตารางรอบต่อวินาที!A$5:U$35,11,0),""))))))</f>
      </c>
      <c r="D101" s="108">
        <f>IF(ฟอร์มปริมาณน้ำ!K73=0,"",IF(ฟอร์มปริมาณน้ำ!K73=60,VLOOKUP(ฟอร์มปริมาณน้ำ!L73,ตารางรอบต่อวินาที!A$5:U$35,12,0),IF(ฟอร์มปริมาณน้ำ!K73=80,VLOOKUP(ฟอร์มปริมาณน้ำ!L73,ตารางรอบต่อวินาที!A$5:U$35,13,0),IF(ฟอร์มปริมาณน้ำ!K73=100,VLOOKUP(ฟอร์มปริมาณน้ำ!L73,ตารางรอบต่อวินาที!A$5:U$35,14,0),IF(ฟอร์มปริมาณน้ำ!K73=150,VLOOKUP(ฟอร์มปริมาณน้ำ!L73,ตารางรอบต่อวินาที!A$5:U$35,15,0),IF(ฟอร์มปริมาณน้ำ!K73=200,VLOOKUP(ฟอร์มปริมาณน้ำ!L73,ตารางรอบต่อวินาที!A$5:U$35,16,0),""))))))</f>
      </c>
      <c r="E101" s="109">
        <f>IF(ฟอร์มปริมาณน้ำ!K73=0,"",IF(ฟอร์มปริมาณน้ำ!K73=250,VLOOKUP(ฟอร์มปริมาณน้ำ!L73,ตารางรอบต่อวินาที!A$5:U$35,17,0),IF(ฟอร์มปริมาณน้ำ!K73=300,VLOOKUP(ฟอร์มปริมาณน้ำ!L73,ตารางรอบต่อวินาที!A$5:U$35,18,0),IF(ฟอร์มปริมาณน้ำ!K73=350,VLOOKUP(ฟอร์มปริมาณน้ำ!L73,ตารางรอบต่อวินาที!A$5:U$35,19,0),IF(ฟอร์มปริมาณน้ำ!K73=400,VLOOKUP(ฟอร์มปริมาณน้ำ!L73,ตารางรอบต่อวินาที!A$5:U$35,20,0),IF(ฟอร์มปริมาณน้ำ!K73=450,VLOOKUP(ฟอร์มปริมาณน้ำ!L73,ตารางรอบต่อวินาที!A$5:U$35,21,0),""))))))</f>
      </c>
      <c r="F101" s="109">
        <f t="shared" si="9"/>
        <v>0</v>
      </c>
    </row>
    <row r="102" spans="1:6" ht="12.75">
      <c r="A102" s="107"/>
      <c r="B102" s="108">
        <f>IF(ฟอร์มปริมาณน้ำ!K74=0,"",IF(ฟอร์มปริมาณน้ำ!K74=1,VLOOKUP(ฟอร์มปริมาณน้ำ!L74,ตารางรอบต่อวินาที!A$5:U$35,2,0),IF(ฟอร์มปริมาณน้ำ!K74=2,VLOOKUP(ฟอร์มปริมาณน้ำ!L74,ตารางรอบต่อวินาที!A$5:U$35,3,0),IF(ฟอร์มปริมาณน้ำ!K74=4,VLOOKUP(ฟอร์มปริมาณน้ำ!L74,ตารางรอบต่อวินาที!A$5:U$35,4,0),IF(ฟอร์มปริมาณน้ำ!K74=6,VLOOKUP(ฟอร์มปริมาณน้ำ!L74,ตารางรอบต่อวินาที!A$5:U$35,5,0),IF(ฟอร์มปริมาณน้ำ!K74=8,VLOOKUP(ฟอร์มปริมาณน้ำ!L74,ตารางรอบต่อวินาที!A$5:U$35,6,0),""))))))</f>
      </c>
      <c r="C102" s="108">
        <f>IF(ฟอร์มปริมาณน้ำ!K74=0,"",IF(ฟอร์มปริมาณน้ำ!K74=10,VLOOKUP(ฟอร์มปริมาณน้ำ!L74,ตารางรอบต่อวินาที!A$5:U$35,7,0),IF(ฟอร์มปริมาณน้ำ!K74=20,VLOOKUP(ฟอร์มปริมาณน้ำ!L74,ตารางรอบต่อวินาที!A$5:U$35,8,0),IF(ฟอร์มปริมาณน้ำ!K74=30,VLOOKUP(ฟอร์มปริมาณน้ำ!L74,ตารางรอบต่อวินาที!A$5:U$35,9,0),IF(ฟอร์มปริมาณน้ำ!K74=40,VLOOKUP(ฟอร์มปริมาณน้ำ!L74,ตารางรอบต่อวินาที!A$5:U$35,10,0),IF(ฟอร์มปริมาณน้ำ!K74=50,VLOOKUP(ฟอร์มปริมาณน้ำ!L74,ตารางรอบต่อวินาที!A$5:U$35,11,0),""))))))</f>
      </c>
      <c r="D102" s="108">
        <f>IF(ฟอร์มปริมาณน้ำ!K74=0,"",IF(ฟอร์มปริมาณน้ำ!K74=60,VLOOKUP(ฟอร์มปริมาณน้ำ!L74,ตารางรอบต่อวินาที!A$5:U$35,12,0),IF(ฟอร์มปริมาณน้ำ!K74=80,VLOOKUP(ฟอร์มปริมาณน้ำ!L74,ตารางรอบต่อวินาที!A$5:U$35,13,0),IF(ฟอร์มปริมาณน้ำ!K74=100,VLOOKUP(ฟอร์มปริมาณน้ำ!L74,ตารางรอบต่อวินาที!A$5:U$35,14,0),IF(ฟอร์มปริมาณน้ำ!K74=150,VLOOKUP(ฟอร์มปริมาณน้ำ!L74,ตารางรอบต่อวินาที!A$5:U$35,15,0),IF(ฟอร์มปริมาณน้ำ!K74=200,VLOOKUP(ฟอร์มปริมาณน้ำ!L74,ตารางรอบต่อวินาที!A$5:U$35,16,0),""))))))</f>
      </c>
      <c r="E102" s="109">
        <f>IF(ฟอร์มปริมาณน้ำ!K74=0,"",IF(ฟอร์มปริมาณน้ำ!K74=250,VLOOKUP(ฟอร์มปริมาณน้ำ!L74,ตารางรอบต่อวินาที!A$5:U$35,17,0),IF(ฟอร์มปริมาณน้ำ!K74=300,VLOOKUP(ฟอร์มปริมาณน้ำ!L74,ตารางรอบต่อวินาที!A$5:U$35,18,0),IF(ฟอร์มปริมาณน้ำ!K74=350,VLOOKUP(ฟอร์มปริมาณน้ำ!L74,ตารางรอบต่อวินาที!A$5:U$35,19,0),IF(ฟอร์มปริมาณน้ำ!K74=400,VLOOKUP(ฟอร์มปริมาณน้ำ!L74,ตารางรอบต่อวินาที!A$5:U$35,20,0),IF(ฟอร์มปริมาณน้ำ!K74=450,VLOOKUP(ฟอร์มปริมาณน้ำ!L74,ตารางรอบต่อวินาที!A$5:U$35,21,0),""))))))</f>
      </c>
      <c r="F102" s="109">
        <f t="shared" si="9"/>
        <v>0</v>
      </c>
    </row>
    <row r="103" spans="1:6" ht="12.75">
      <c r="A103" s="107"/>
      <c r="B103" s="108">
        <f>IF(ฟอร์มปริมาณน้ำ!K75=0,"",IF(ฟอร์มปริมาณน้ำ!K75=1,VLOOKUP(ฟอร์มปริมาณน้ำ!L75,ตารางรอบต่อวินาที!A$5:U$35,2,0),IF(ฟอร์มปริมาณน้ำ!K75=2,VLOOKUP(ฟอร์มปริมาณน้ำ!L75,ตารางรอบต่อวินาที!A$5:U$35,3,0),IF(ฟอร์มปริมาณน้ำ!K75=4,VLOOKUP(ฟอร์มปริมาณน้ำ!L75,ตารางรอบต่อวินาที!A$5:U$35,4,0),IF(ฟอร์มปริมาณน้ำ!K75=6,VLOOKUP(ฟอร์มปริมาณน้ำ!L75,ตารางรอบต่อวินาที!A$5:U$35,5,0),IF(ฟอร์มปริมาณน้ำ!K75=8,VLOOKUP(ฟอร์มปริมาณน้ำ!L75,ตารางรอบต่อวินาที!A$5:U$35,6,0),""))))))</f>
      </c>
      <c r="C103" s="108">
        <f>IF(ฟอร์มปริมาณน้ำ!K75=0,"",IF(ฟอร์มปริมาณน้ำ!K75=10,VLOOKUP(ฟอร์มปริมาณน้ำ!L75,ตารางรอบต่อวินาที!A$5:U$35,7,0),IF(ฟอร์มปริมาณน้ำ!K75=20,VLOOKUP(ฟอร์มปริมาณน้ำ!L75,ตารางรอบต่อวินาที!A$5:U$35,8,0),IF(ฟอร์มปริมาณน้ำ!K75=30,VLOOKUP(ฟอร์มปริมาณน้ำ!L75,ตารางรอบต่อวินาที!A$5:U$35,9,0),IF(ฟอร์มปริมาณน้ำ!K75=40,VLOOKUP(ฟอร์มปริมาณน้ำ!L75,ตารางรอบต่อวินาที!A$5:U$35,10,0),IF(ฟอร์มปริมาณน้ำ!K75=50,VLOOKUP(ฟอร์มปริมาณน้ำ!L75,ตารางรอบต่อวินาที!A$5:U$35,11,0),""))))))</f>
      </c>
      <c r="D103" s="108">
        <f>IF(ฟอร์มปริมาณน้ำ!K75=0,"",IF(ฟอร์มปริมาณน้ำ!K75=60,VLOOKUP(ฟอร์มปริมาณน้ำ!L75,ตารางรอบต่อวินาที!A$5:U$35,12,0),IF(ฟอร์มปริมาณน้ำ!K75=80,VLOOKUP(ฟอร์มปริมาณน้ำ!L75,ตารางรอบต่อวินาที!A$5:U$35,13,0),IF(ฟอร์มปริมาณน้ำ!K75=100,VLOOKUP(ฟอร์มปริมาณน้ำ!L75,ตารางรอบต่อวินาที!A$5:U$35,14,0),IF(ฟอร์มปริมาณน้ำ!K75=150,VLOOKUP(ฟอร์มปริมาณน้ำ!L75,ตารางรอบต่อวินาที!A$5:U$35,15,0),IF(ฟอร์มปริมาณน้ำ!K75=200,VLOOKUP(ฟอร์มปริมาณน้ำ!L75,ตารางรอบต่อวินาที!A$5:U$35,16,0),""))))))</f>
      </c>
      <c r="E103" s="109">
        <f>IF(ฟอร์มปริมาณน้ำ!K75=0,"",IF(ฟอร์มปริมาณน้ำ!K75=250,VLOOKUP(ฟอร์มปริมาณน้ำ!L75,ตารางรอบต่อวินาที!A$5:U$35,17,0),IF(ฟอร์มปริมาณน้ำ!K75=300,VLOOKUP(ฟอร์มปริมาณน้ำ!L75,ตารางรอบต่อวินาที!A$5:U$35,18,0),IF(ฟอร์มปริมาณน้ำ!K75=350,VLOOKUP(ฟอร์มปริมาณน้ำ!L75,ตารางรอบต่อวินาที!A$5:U$35,19,0),IF(ฟอร์มปริมาณน้ำ!K75=400,VLOOKUP(ฟอร์มปริมาณน้ำ!L75,ตารางรอบต่อวินาที!A$5:U$35,20,0),IF(ฟอร์มปริมาณน้ำ!K75=450,VLOOKUP(ฟอร์มปริมาณน้ำ!L75,ตารางรอบต่อวินาที!A$5:U$35,21,0),""))))))</f>
      </c>
      <c r="F103" s="109">
        <f t="shared" si="9"/>
        <v>0</v>
      </c>
    </row>
    <row r="104" spans="1:6" ht="12.75">
      <c r="A104" s="110"/>
      <c r="B104" s="93">
        <f>IF(ฟอร์มปริมาณน้ำ!K76=0,"",IF(ฟอร์มปริมาณน้ำ!K76=1,VLOOKUP(ฟอร์มปริมาณน้ำ!L76,ตารางรอบต่อวินาที!A$5:U$35,2,0),IF(ฟอร์มปริมาณน้ำ!K76=2,VLOOKUP(ฟอร์มปริมาณน้ำ!L76,ตารางรอบต่อวินาที!A$5:U$35,3,0),IF(ฟอร์มปริมาณน้ำ!K76=4,VLOOKUP(ฟอร์มปริมาณน้ำ!L76,ตารางรอบต่อวินาที!A$5:U$35,4,0),IF(ฟอร์มปริมาณน้ำ!K76=6,VLOOKUP(ฟอร์มปริมาณน้ำ!L76,ตารางรอบต่อวินาที!A$5:U$35,5,0),IF(ฟอร์มปริมาณน้ำ!K76=8,VLOOKUP(ฟอร์มปริมาณน้ำ!L76,ตารางรอบต่อวินาที!A$5:U$35,6,0),""))))))</f>
      </c>
      <c r="C104" s="93">
        <f>IF(ฟอร์มปริมาณน้ำ!K76=0,"",IF(ฟอร์มปริมาณน้ำ!K76=10,VLOOKUP(ฟอร์มปริมาณน้ำ!L76,ตารางรอบต่อวินาที!A$5:U$35,7,0),IF(ฟอร์มปริมาณน้ำ!K76=20,VLOOKUP(ฟอร์มปริมาณน้ำ!L76,ตารางรอบต่อวินาที!A$5:U$35,8,0),IF(ฟอร์มปริมาณน้ำ!K76=30,VLOOKUP(ฟอร์มปริมาณน้ำ!L76,ตารางรอบต่อวินาที!A$5:U$35,9,0),IF(ฟอร์มปริมาณน้ำ!K76=40,VLOOKUP(ฟอร์มปริมาณน้ำ!L76,ตารางรอบต่อวินาที!A$5:U$35,10,0),IF(ฟอร์มปริมาณน้ำ!K76=50,VLOOKUP(ฟอร์มปริมาณน้ำ!L76,ตารางรอบต่อวินาที!A$5:U$35,11,0),""))))))</f>
      </c>
      <c r="D104" s="93">
        <f>IF(ฟอร์มปริมาณน้ำ!K76=0,"",IF(ฟอร์มปริมาณน้ำ!K76=60,VLOOKUP(ฟอร์มปริมาณน้ำ!L76,ตารางรอบต่อวินาที!A$5:U$35,12,0),IF(ฟอร์มปริมาณน้ำ!K76=80,VLOOKUP(ฟอร์มปริมาณน้ำ!L76,ตารางรอบต่อวินาที!A$5:U$35,13,0),IF(ฟอร์มปริมาณน้ำ!K76=100,VLOOKUP(ฟอร์มปริมาณน้ำ!L76,ตารางรอบต่อวินาที!A$5:U$35,14,0),IF(ฟอร์มปริมาณน้ำ!K76=150,VLOOKUP(ฟอร์มปริมาณน้ำ!L76,ตารางรอบต่อวินาที!A$5:U$35,15,0),IF(ฟอร์มปริมาณน้ำ!K76=200,VLOOKUP(ฟอร์มปริมาณน้ำ!L76,ตารางรอบต่อวินาที!A$5:U$35,16,0),""))))))</f>
      </c>
      <c r="E104" s="111">
        <f>IF(ฟอร์มปริมาณน้ำ!K76=0,"",IF(ฟอร์มปริมาณน้ำ!K76=250,VLOOKUP(ฟอร์มปริมาณน้ำ!L76,ตารางรอบต่อวินาที!A$5:U$35,17,0),IF(ฟอร์มปริมาณน้ำ!K76=300,VLOOKUP(ฟอร์มปริมาณน้ำ!L76,ตารางรอบต่อวินาที!A$5:U$35,18,0),IF(ฟอร์มปริมาณน้ำ!K76=350,VLOOKUP(ฟอร์มปริมาณน้ำ!L76,ตารางรอบต่อวินาที!A$5:U$35,19,0),IF(ฟอร์มปริมาณน้ำ!K76=400,VLOOKUP(ฟอร์มปริมาณน้ำ!L76,ตารางรอบต่อวินาที!A$5:U$35,20,0),IF(ฟอร์มปริมาณน้ำ!K76=450,VLOOKUP(ฟอร์มปริมาณน้ำ!L76,ตารางรอบต่อวินาที!A$5:U$35,21,0),""))))))</f>
      </c>
      <c r="F104" s="111">
        <f t="shared" si="9"/>
        <v>0</v>
      </c>
    </row>
    <row r="105" spans="1:6" ht="12.75">
      <c r="A105" s="107">
        <v>10</v>
      </c>
      <c r="B105" s="108">
        <f>IF(ฟอร์มปริมาณน้ำ!K78=0,"",IF(ฟอร์มปริมาณน้ำ!K78=1,VLOOKUP(ฟอร์มปริมาณน้ำ!L78,ตารางรอบต่อวินาที!A$5:U$35,2,0),IF(ฟอร์มปริมาณน้ำ!K78=2,VLOOKUP(ฟอร์มปริมาณน้ำ!L78,ตารางรอบต่อวินาที!A$5:U$35,3,0),IF(ฟอร์มปริมาณน้ำ!K78=4,VLOOKUP(ฟอร์มปริมาณน้ำ!L78,ตารางรอบต่อวินาที!A$5:U$35,4,0),IF(ฟอร์มปริมาณน้ำ!K78=6,VLOOKUP(ฟอร์มปริมาณน้ำ!L78,ตารางรอบต่อวินาที!A$5:U$35,5,0),IF(ฟอร์มปริมาณน้ำ!K78=8,VLOOKUP(ฟอร์มปริมาณน้ำ!L78,ตารางรอบต่อวินาที!A$5:U$35,6,0),""))))))</f>
      </c>
      <c r="C105" s="108">
        <f>IF(ฟอร์มปริมาณน้ำ!K78=0,"",IF(ฟอร์มปริมาณน้ำ!K78=10,VLOOKUP(ฟอร์มปริมาณน้ำ!L78,ตารางรอบต่อวินาที!A$5:U$35,7,0),IF(ฟอร์มปริมาณน้ำ!K78=20,VLOOKUP(ฟอร์มปริมาณน้ำ!L78,ตารางรอบต่อวินาที!A$5:U$35,8,0),IF(ฟอร์มปริมาณน้ำ!K78=30,VLOOKUP(ฟอร์มปริมาณน้ำ!L78,ตารางรอบต่อวินาที!A$5:U$35,9,0),IF(ฟอร์มปริมาณน้ำ!K78=40,VLOOKUP(ฟอร์มปริมาณน้ำ!L78,ตารางรอบต่อวินาที!A$5:U$35,10,0),IF(ฟอร์มปริมาณน้ำ!K78=50,VLOOKUP(ฟอร์มปริมาณน้ำ!L78,ตารางรอบต่อวินาที!A$5:U$35,11,0),""))))))</f>
      </c>
      <c r="D105" s="108">
        <f>IF(ฟอร์มปริมาณน้ำ!K78=0,"",IF(ฟอร์มปริมาณน้ำ!K78=60,VLOOKUP(ฟอร์มปริมาณน้ำ!L78,ตารางรอบต่อวินาที!A$5:U$35,12,0),IF(ฟอร์มปริมาณน้ำ!K78=80,VLOOKUP(ฟอร์มปริมาณน้ำ!L78,ตารางรอบต่อวินาที!A$5:U$35,13,0),IF(ฟอร์มปริมาณน้ำ!K78=100,VLOOKUP(ฟอร์มปริมาณน้ำ!L78,ตารางรอบต่อวินาที!A$5:U$35,14,0),IF(ฟอร์มปริมาณน้ำ!K78=150,VLOOKUP(ฟอร์มปริมาณน้ำ!L78,ตารางรอบต่อวินาที!A$5:U$35,15,0),IF(ฟอร์มปริมาณน้ำ!K78=200,VLOOKUP(ฟอร์มปริมาณน้ำ!L78,ตารางรอบต่อวินาที!A$5:U$35,16,0),""))))))</f>
      </c>
      <c r="E105" s="109">
        <f>IF(ฟอร์มปริมาณน้ำ!K78=0,"",IF(ฟอร์มปริมาณน้ำ!K78=250,VLOOKUP(ฟอร์มปริมาณน้ำ!L78,ตารางรอบต่อวินาที!A$5:U$35,17,0),IF(ฟอร์มปริมาณน้ำ!K78=300,VLOOKUP(ฟอร์มปริมาณน้ำ!L78,ตารางรอบต่อวินาที!A$5:U$35,18,0),IF(ฟอร์มปริมาณน้ำ!K78=350,VLOOKUP(ฟอร์มปริมาณน้ำ!L78,ตารางรอบต่อวินาที!A$5:U$35,19,0),IF(ฟอร์มปริมาณน้ำ!K78=400,VLOOKUP(ฟอร์มปริมาณน้ำ!L78,ตารางรอบต่อวินาที!A$5:U$35,20,0),IF(ฟอร์มปริมาณน้ำ!K78=450,VLOOKUP(ฟอร์มปริมาณน้ำ!L78,ตารางรอบต่อวินาที!A$5:U$35,21,0),""))))))</f>
      </c>
      <c r="F105" s="109">
        <f aca="true" t="shared" si="10" ref="F105:F110">SUM(B105:E105)</f>
        <v>0</v>
      </c>
    </row>
    <row r="106" spans="1:6" ht="12.75">
      <c r="A106" s="107"/>
      <c r="B106" s="108">
        <f>IF(ฟอร์มปริมาณน้ำ!K79=0,"",IF(ฟอร์มปริมาณน้ำ!K79=1,VLOOKUP(ฟอร์มปริมาณน้ำ!L79,ตารางรอบต่อวินาที!A$5:U$35,2,0),IF(ฟอร์มปริมาณน้ำ!K79=2,VLOOKUP(ฟอร์มปริมาณน้ำ!L79,ตารางรอบต่อวินาที!A$5:U$35,3,0),IF(ฟอร์มปริมาณน้ำ!K79=4,VLOOKUP(ฟอร์มปริมาณน้ำ!L79,ตารางรอบต่อวินาที!A$5:U$35,4,0),IF(ฟอร์มปริมาณน้ำ!K79=6,VLOOKUP(ฟอร์มปริมาณน้ำ!L79,ตารางรอบต่อวินาที!A$5:U$35,5,0),IF(ฟอร์มปริมาณน้ำ!K79=8,VLOOKUP(ฟอร์มปริมาณน้ำ!L79,ตารางรอบต่อวินาที!A$5:U$35,6,0),""))))))</f>
      </c>
      <c r="C106" s="108">
        <f>IF(ฟอร์มปริมาณน้ำ!K79=0,"",IF(ฟอร์มปริมาณน้ำ!K79=10,VLOOKUP(ฟอร์มปริมาณน้ำ!L79,ตารางรอบต่อวินาที!A$5:U$35,7,0),IF(ฟอร์มปริมาณน้ำ!K79=20,VLOOKUP(ฟอร์มปริมาณน้ำ!L79,ตารางรอบต่อวินาที!A$5:U$35,8,0),IF(ฟอร์มปริมาณน้ำ!K79=30,VLOOKUP(ฟอร์มปริมาณน้ำ!L79,ตารางรอบต่อวินาที!A$5:U$35,9,0),IF(ฟอร์มปริมาณน้ำ!K79=40,VLOOKUP(ฟอร์มปริมาณน้ำ!L79,ตารางรอบต่อวินาที!A$5:U$35,10,0),IF(ฟอร์มปริมาณน้ำ!K79=50,VLOOKUP(ฟอร์มปริมาณน้ำ!L79,ตารางรอบต่อวินาที!A$5:U$35,11,0),""))))))</f>
      </c>
      <c r="D106" s="108">
        <f>IF(ฟอร์มปริมาณน้ำ!K79=0,"",IF(ฟอร์มปริมาณน้ำ!K79=60,VLOOKUP(ฟอร์มปริมาณน้ำ!L79,ตารางรอบต่อวินาที!A$5:U$35,12,0),IF(ฟอร์มปริมาณน้ำ!K79=80,VLOOKUP(ฟอร์มปริมาณน้ำ!L79,ตารางรอบต่อวินาที!A$5:U$35,13,0),IF(ฟอร์มปริมาณน้ำ!K79=100,VLOOKUP(ฟอร์มปริมาณน้ำ!L79,ตารางรอบต่อวินาที!A$5:U$35,14,0),IF(ฟอร์มปริมาณน้ำ!K79=150,VLOOKUP(ฟอร์มปริมาณน้ำ!L79,ตารางรอบต่อวินาที!A$5:U$35,15,0),IF(ฟอร์มปริมาณน้ำ!K79=200,VLOOKUP(ฟอร์มปริมาณน้ำ!L79,ตารางรอบต่อวินาที!A$5:U$35,16,0),""))))))</f>
      </c>
      <c r="E106" s="109">
        <f>IF(ฟอร์มปริมาณน้ำ!K79=0,"",IF(ฟอร์มปริมาณน้ำ!K79=250,VLOOKUP(ฟอร์มปริมาณน้ำ!L79,ตารางรอบต่อวินาที!A$5:U$35,17,0),IF(ฟอร์มปริมาณน้ำ!K79=300,VLOOKUP(ฟอร์มปริมาณน้ำ!L79,ตารางรอบต่อวินาที!A$5:U$35,18,0),IF(ฟอร์มปริมาณน้ำ!K79=350,VLOOKUP(ฟอร์มปริมาณน้ำ!L79,ตารางรอบต่อวินาที!A$5:U$35,19,0),IF(ฟอร์มปริมาณน้ำ!K79=400,VLOOKUP(ฟอร์มปริมาณน้ำ!L79,ตารางรอบต่อวินาที!A$5:U$35,20,0),IF(ฟอร์มปริมาณน้ำ!K79=450,VLOOKUP(ฟอร์มปริมาณน้ำ!L79,ตารางรอบต่อวินาที!A$5:U$35,21,0),""))))))</f>
      </c>
      <c r="F106" s="109">
        <f t="shared" si="10"/>
        <v>0</v>
      </c>
    </row>
    <row r="107" spans="1:6" ht="12.75">
      <c r="A107" s="107"/>
      <c r="B107" s="108">
        <f>IF(ฟอร์มปริมาณน้ำ!K80=0,"",IF(ฟอร์มปริมาณน้ำ!K80=1,VLOOKUP(ฟอร์มปริมาณน้ำ!L80,ตารางรอบต่อวินาที!A$5:U$35,2,0),IF(ฟอร์มปริมาณน้ำ!K80=2,VLOOKUP(ฟอร์มปริมาณน้ำ!L80,ตารางรอบต่อวินาที!A$5:U$35,3,0),IF(ฟอร์มปริมาณน้ำ!K80=4,VLOOKUP(ฟอร์มปริมาณน้ำ!L80,ตารางรอบต่อวินาที!A$5:U$35,4,0),IF(ฟอร์มปริมาณน้ำ!K80=6,VLOOKUP(ฟอร์มปริมาณน้ำ!L80,ตารางรอบต่อวินาที!A$5:U$35,5,0),IF(ฟอร์มปริมาณน้ำ!K80=8,VLOOKUP(ฟอร์มปริมาณน้ำ!L80,ตารางรอบต่อวินาที!A$5:U$35,6,0),""))))))</f>
      </c>
      <c r="C107" s="108">
        <f>IF(ฟอร์มปริมาณน้ำ!K80=0,"",IF(ฟอร์มปริมาณน้ำ!K80=10,VLOOKUP(ฟอร์มปริมาณน้ำ!L80,ตารางรอบต่อวินาที!A$5:U$35,7,0),IF(ฟอร์มปริมาณน้ำ!K80=20,VLOOKUP(ฟอร์มปริมาณน้ำ!L80,ตารางรอบต่อวินาที!A$5:U$35,8,0),IF(ฟอร์มปริมาณน้ำ!K80=30,VLOOKUP(ฟอร์มปริมาณน้ำ!L80,ตารางรอบต่อวินาที!A$5:U$35,9,0),IF(ฟอร์มปริมาณน้ำ!K80=40,VLOOKUP(ฟอร์มปริมาณน้ำ!L80,ตารางรอบต่อวินาที!A$5:U$35,10,0),IF(ฟอร์มปริมาณน้ำ!K80=50,VLOOKUP(ฟอร์มปริมาณน้ำ!L80,ตารางรอบต่อวินาที!A$5:U$35,11,0),""))))))</f>
      </c>
      <c r="D107" s="108">
        <f>IF(ฟอร์มปริมาณน้ำ!K80=0,"",IF(ฟอร์มปริมาณน้ำ!K80=60,VLOOKUP(ฟอร์มปริมาณน้ำ!L80,ตารางรอบต่อวินาที!A$5:U$35,12,0),IF(ฟอร์มปริมาณน้ำ!K80=80,VLOOKUP(ฟอร์มปริมาณน้ำ!L80,ตารางรอบต่อวินาที!A$5:U$35,13,0),IF(ฟอร์มปริมาณน้ำ!K80=100,VLOOKUP(ฟอร์มปริมาณน้ำ!L80,ตารางรอบต่อวินาที!A$5:U$35,14,0),IF(ฟอร์มปริมาณน้ำ!K80=150,VLOOKUP(ฟอร์มปริมาณน้ำ!L80,ตารางรอบต่อวินาที!A$5:U$35,15,0),IF(ฟอร์มปริมาณน้ำ!K80=200,VLOOKUP(ฟอร์มปริมาณน้ำ!L80,ตารางรอบต่อวินาที!A$5:U$35,16,0),""))))))</f>
      </c>
      <c r="E107" s="109">
        <f>IF(ฟอร์มปริมาณน้ำ!K80=0,"",IF(ฟอร์มปริมาณน้ำ!K80=250,VLOOKUP(ฟอร์มปริมาณน้ำ!L80,ตารางรอบต่อวินาที!A$5:U$35,17,0),IF(ฟอร์มปริมาณน้ำ!K80=300,VLOOKUP(ฟอร์มปริมาณน้ำ!L80,ตารางรอบต่อวินาที!A$5:U$35,18,0),IF(ฟอร์มปริมาณน้ำ!K80=350,VLOOKUP(ฟอร์มปริมาณน้ำ!L80,ตารางรอบต่อวินาที!A$5:U$35,19,0),IF(ฟอร์มปริมาณน้ำ!K80=400,VLOOKUP(ฟอร์มปริมาณน้ำ!L80,ตารางรอบต่อวินาที!A$5:U$35,20,0),IF(ฟอร์มปริมาณน้ำ!K80=450,VLOOKUP(ฟอร์มปริมาณน้ำ!L80,ตารางรอบต่อวินาที!A$5:U$35,21,0),""))))))</f>
      </c>
      <c r="F107" s="109">
        <f t="shared" si="10"/>
        <v>0</v>
      </c>
    </row>
    <row r="108" spans="1:6" ht="12.75">
      <c r="A108" s="107"/>
      <c r="B108" s="108">
        <f>IF(ฟอร์มปริมาณน้ำ!K81=0,"",IF(ฟอร์มปริมาณน้ำ!K81=1,VLOOKUP(ฟอร์มปริมาณน้ำ!L81,ตารางรอบต่อวินาที!A$5:U$35,2,0),IF(ฟอร์มปริมาณน้ำ!K81=2,VLOOKUP(ฟอร์มปริมาณน้ำ!L81,ตารางรอบต่อวินาที!A$5:U$35,3,0),IF(ฟอร์มปริมาณน้ำ!K81=4,VLOOKUP(ฟอร์มปริมาณน้ำ!L81,ตารางรอบต่อวินาที!A$5:U$35,4,0),IF(ฟอร์มปริมาณน้ำ!K81=6,VLOOKUP(ฟอร์มปริมาณน้ำ!L81,ตารางรอบต่อวินาที!A$5:U$35,5,0),IF(ฟอร์มปริมาณน้ำ!K81=8,VLOOKUP(ฟอร์มปริมาณน้ำ!L81,ตารางรอบต่อวินาที!A$5:U$35,6,0),""))))))</f>
      </c>
      <c r="C108" s="108">
        <f>IF(ฟอร์มปริมาณน้ำ!K81=0,"",IF(ฟอร์มปริมาณน้ำ!K81=10,VLOOKUP(ฟอร์มปริมาณน้ำ!L81,ตารางรอบต่อวินาที!A$5:U$35,7,0),IF(ฟอร์มปริมาณน้ำ!K81=20,VLOOKUP(ฟอร์มปริมาณน้ำ!L81,ตารางรอบต่อวินาที!A$5:U$35,8,0),IF(ฟอร์มปริมาณน้ำ!K81=30,VLOOKUP(ฟอร์มปริมาณน้ำ!L81,ตารางรอบต่อวินาที!A$5:U$35,9,0),IF(ฟอร์มปริมาณน้ำ!K81=40,VLOOKUP(ฟอร์มปริมาณน้ำ!L81,ตารางรอบต่อวินาที!A$5:U$35,10,0),IF(ฟอร์มปริมาณน้ำ!K81=50,VLOOKUP(ฟอร์มปริมาณน้ำ!L81,ตารางรอบต่อวินาที!A$5:U$35,11,0),""))))))</f>
      </c>
      <c r="D108" s="108">
        <f>IF(ฟอร์มปริมาณน้ำ!K81=0,"",IF(ฟอร์มปริมาณน้ำ!K81=60,VLOOKUP(ฟอร์มปริมาณน้ำ!L81,ตารางรอบต่อวินาที!A$5:U$35,12,0),IF(ฟอร์มปริมาณน้ำ!K81=80,VLOOKUP(ฟอร์มปริมาณน้ำ!L81,ตารางรอบต่อวินาที!A$5:U$35,13,0),IF(ฟอร์มปริมาณน้ำ!K81=100,VLOOKUP(ฟอร์มปริมาณน้ำ!L81,ตารางรอบต่อวินาที!A$5:U$35,14,0),IF(ฟอร์มปริมาณน้ำ!K81=150,VLOOKUP(ฟอร์มปริมาณน้ำ!L81,ตารางรอบต่อวินาที!A$5:U$35,15,0),IF(ฟอร์มปริมาณน้ำ!K81=200,VLOOKUP(ฟอร์มปริมาณน้ำ!L81,ตารางรอบต่อวินาที!A$5:U$35,16,0),""))))))</f>
      </c>
      <c r="E108" s="109">
        <f>IF(ฟอร์มปริมาณน้ำ!K81=0,"",IF(ฟอร์มปริมาณน้ำ!K81=250,VLOOKUP(ฟอร์มปริมาณน้ำ!L81,ตารางรอบต่อวินาที!A$5:U$35,17,0),IF(ฟอร์มปริมาณน้ำ!K81=300,VLOOKUP(ฟอร์มปริมาณน้ำ!L81,ตารางรอบต่อวินาที!A$5:U$35,18,0),IF(ฟอร์มปริมาณน้ำ!K81=350,VLOOKUP(ฟอร์มปริมาณน้ำ!L81,ตารางรอบต่อวินาที!A$5:U$35,19,0),IF(ฟอร์มปริมาณน้ำ!K81=400,VLOOKUP(ฟอร์มปริมาณน้ำ!L81,ตารางรอบต่อวินาที!A$5:U$35,20,0),IF(ฟอร์มปริมาณน้ำ!K81=450,VLOOKUP(ฟอร์มปริมาณน้ำ!L81,ตารางรอบต่อวินาที!A$5:U$35,21,0),""))))))</f>
      </c>
      <c r="F108" s="109">
        <f t="shared" si="10"/>
        <v>0</v>
      </c>
    </row>
    <row r="109" spans="1:6" ht="12.75">
      <c r="A109" s="107"/>
      <c r="B109" s="108">
        <f>IF(ฟอร์มปริมาณน้ำ!K82=0,"",IF(ฟอร์มปริมาณน้ำ!K82=1,VLOOKUP(ฟอร์มปริมาณน้ำ!L82,ตารางรอบต่อวินาที!A$5:U$35,2,0),IF(ฟอร์มปริมาณน้ำ!K82=2,VLOOKUP(ฟอร์มปริมาณน้ำ!L82,ตารางรอบต่อวินาที!A$5:U$35,3,0),IF(ฟอร์มปริมาณน้ำ!K82=4,VLOOKUP(ฟอร์มปริมาณน้ำ!L82,ตารางรอบต่อวินาที!A$5:U$35,4,0),IF(ฟอร์มปริมาณน้ำ!K82=6,VLOOKUP(ฟอร์มปริมาณน้ำ!L82,ตารางรอบต่อวินาที!A$5:U$35,5,0),IF(ฟอร์มปริมาณน้ำ!K82=8,VLOOKUP(ฟอร์มปริมาณน้ำ!L82,ตารางรอบต่อวินาที!A$5:U$35,6,0),""))))))</f>
      </c>
      <c r="C109" s="108">
        <f>IF(ฟอร์มปริมาณน้ำ!K82=0,"",IF(ฟอร์มปริมาณน้ำ!K82=10,VLOOKUP(ฟอร์มปริมาณน้ำ!L82,ตารางรอบต่อวินาที!A$5:U$35,7,0),IF(ฟอร์มปริมาณน้ำ!K82=20,VLOOKUP(ฟอร์มปริมาณน้ำ!L82,ตารางรอบต่อวินาที!A$5:U$35,8,0),IF(ฟอร์มปริมาณน้ำ!K82=30,VLOOKUP(ฟอร์มปริมาณน้ำ!L82,ตารางรอบต่อวินาที!A$5:U$35,9,0),IF(ฟอร์มปริมาณน้ำ!K82=40,VLOOKUP(ฟอร์มปริมาณน้ำ!L82,ตารางรอบต่อวินาที!A$5:U$35,10,0),IF(ฟอร์มปริมาณน้ำ!K82=50,VLOOKUP(ฟอร์มปริมาณน้ำ!L82,ตารางรอบต่อวินาที!A$5:U$35,11,0),""))))))</f>
      </c>
      <c r="D109" s="108">
        <f>IF(ฟอร์มปริมาณน้ำ!K82=0,"",IF(ฟอร์มปริมาณน้ำ!K82=60,VLOOKUP(ฟอร์มปริมาณน้ำ!L82,ตารางรอบต่อวินาที!A$5:U$35,12,0),IF(ฟอร์มปริมาณน้ำ!K82=80,VLOOKUP(ฟอร์มปริมาณน้ำ!L82,ตารางรอบต่อวินาที!A$5:U$35,13,0),IF(ฟอร์มปริมาณน้ำ!K82=100,VLOOKUP(ฟอร์มปริมาณน้ำ!L82,ตารางรอบต่อวินาที!A$5:U$35,14,0),IF(ฟอร์มปริมาณน้ำ!K82=150,VLOOKUP(ฟอร์มปริมาณน้ำ!L82,ตารางรอบต่อวินาที!A$5:U$35,15,0),IF(ฟอร์มปริมาณน้ำ!K82=200,VLOOKUP(ฟอร์มปริมาณน้ำ!L82,ตารางรอบต่อวินาที!A$5:U$35,16,0),""))))))</f>
      </c>
      <c r="E109" s="109">
        <f>IF(ฟอร์มปริมาณน้ำ!K82=0,"",IF(ฟอร์มปริมาณน้ำ!K82=250,VLOOKUP(ฟอร์มปริมาณน้ำ!L82,ตารางรอบต่อวินาที!A$5:U$35,17,0),IF(ฟอร์มปริมาณน้ำ!K82=300,VLOOKUP(ฟอร์มปริมาณน้ำ!L82,ตารางรอบต่อวินาที!A$5:U$35,18,0),IF(ฟอร์มปริมาณน้ำ!K82=350,VLOOKUP(ฟอร์มปริมาณน้ำ!L82,ตารางรอบต่อวินาที!A$5:U$35,19,0),IF(ฟอร์มปริมาณน้ำ!K82=400,VLOOKUP(ฟอร์มปริมาณน้ำ!L82,ตารางรอบต่อวินาที!A$5:U$35,20,0),IF(ฟอร์มปริมาณน้ำ!K82=450,VLOOKUP(ฟอร์มปริมาณน้ำ!L82,ตารางรอบต่อวินาที!A$5:U$35,21,0),""))))))</f>
      </c>
      <c r="F109" s="109">
        <f t="shared" si="10"/>
        <v>0</v>
      </c>
    </row>
    <row r="110" spans="1:6" ht="12.75">
      <c r="A110" s="110"/>
      <c r="B110" s="93">
        <f>IF(ฟอร์มปริมาณน้ำ!K83=0,"",IF(ฟอร์มปริมาณน้ำ!K83=1,VLOOKUP(ฟอร์มปริมาณน้ำ!L83,ตารางรอบต่อวินาที!A$5:U$35,2,0),IF(ฟอร์มปริมาณน้ำ!K83=2,VLOOKUP(ฟอร์มปริมาณน้ำ!L83,ตารางรอบต่อวินาที!A$5:U$35,3,0),IF(ฟอร์มปริมาณน้ำ!K83=4,VLOOKUP(ฟอร์มปริมาณน้ำ!L83,ตารางรอบต่อวินาที!A$5:U$35,4,0),IF(ฟอร์มปริมาณน้ำ!K83=6,VLOOKUP(ฟอร์มปริมาณน้ำ!L83,ตารางรอบต่อวินาที!A$5:U$35,5,0),IF(ฟอร์มปริมาณน้ำ!K83=8,VLOOKUP(ฟอร์มปริมาณน้ำ!L83,ตารางรอบต่อวินาที!A$5:U$35,6,0),""))))))</f>
      </c>
      <c r="C110" s="93">
        <f>IF(ฟอร์มปริมาณน้ำ!K83=0,"",IF(ฟอร์มปริมาณน้ำ!K83=10,VLOOKUP(ฟอร์มปริมาณน้ำ!L83,ตารางรอบต่อวินาที!A$5:U$35,7,0),IF(ฟอร์มปริมาณน้ำ!K83=20,VLOOKUP(ฟอร์มปริมาณน้ำ!L83,ตารางรอบต่อวินาที!A$5:U$35,8,0),IF(ฟอร์มปริมาณน้ำ!K83=30,VLOOKUP(ฟอร์มปริมาณน้ำ!L83,ตารางรอบต่อวินาที!A$5:U$35,9,0),IF(ฟอร์มปริมาณน้ำ!K83=40,VLOOKUP(ฟอร์มปริมาณน้ำ!L83,ตารางรอบต่อวินาที!A$5:U$35,10,0),IF(ฟอร์มปริมาณน้ำ!K83=50,VLOOKUP(ฟอร์มปริมาณน้ำ!L83,ตารางรอบต่อวินาที!A$5:U$35,11,0),""))))))</f>
      </c>
      <c r="D110" s="93">
        <f>IF(ฟอร์มปริมาณน้ำ!K83=0,"",IF(ฟอร์มปริมาณน้ำ!K83=60,VLOOKUP(ฟอร์มปริมาณน้ำ!L83,ตารางรอบต่อวินาที!A$5:U$35,12,0),IF(ฟอร์มปริมาณน้ำ!K83=80,VLOOKUP(ฟอร์มปริมาณน้ำ!L83,ตารางรอบต่อวินาที!A$5:U$35,13,0),IF(ฟอร์มปริมาณน้ำ!K83=100,VLOOKUP(ฟอร์มปริมาณน้ำ!L83,ตารางรอบต่อวินาที!A$5:U$35,14,0),IF(ฟอร์มปริมาณน้ำ!K83=150,VLOOKUP(ฟอร์มปริมาณน้ำ!L83,ตารางรอบต่อวินาที!A$5:U$35,15,0),IF(ฟอร์มปริมาณน้ำ!K83=200,VLOOKUP(ฟอร์มปริมาณน้ำ!L83,ตารางรอบต่อวินาที!A$5:U$35,16,0),""))))))</f>
      </c>
      <c r="E110" s="111">
        <f>IF(ฟอร์มปริมาณน้ำ!K83=0,"",IF(ฟอร์มปริมาณน้ำ!K83=250,VLOOKUP(ฟอร์มปริมาณน้ำ!L83,ตารางรอบต่อวินาที!A$5:U$35,17,0),IF(ฟอร์มปริมาณน้ำ!K83=300,VLOOKUP(ฟอร์มปริมาณน้ำ!L83,ตารางรอบต่อวินาที!A$5:U$35,18,0),IF(ฟอร์มปริมาณน้ำ!K83=350,VLOOKUP(ฟอร์มปริมาณน้ำ!L83,ตารางรอบต่อวินาที!A$5:U$35,19,0),IF(ฟอร์มปริมาณน้ำ!K83=400,VLOOKUP(ฟอร์มปริมาณน้ำ!L83,ตารางรอบต่อวินาที!A$5:U$35,20,0),IF(ฟอร์มปริมาณน้ำ!K83=450,VLOOKUP(ฟอร์มปริมาณน้ำ!L83,ตารางรอบต่อวินาที!A$5:U$35,21,0),""))))))</f>
      </c>
      <c r="F110" s="111">
        <f t="shared" si="10"/>
        <v>0</v>
      </c>
    </row>
    <row r="111" spans="1:6" ht="12.75">
      <c r="A111" s="107">
        <v>11</v>
      </c>
      <c r="B111" s="108">
        <f>IF(ฟอร์มปริมาณน้ำ!K85=0,"",IF(ฟอร์มปริมาณน้ำ!K85=1,VLOOKUP(ฟอร์มปริมาณน้ำ!L85,ตารางรอบต่อวินาที!A$5:U$35,2,0),IF(ฟอร์มปริมาณน้ำ!K85=2,VLOOKUP(ฟอร์มปริมาณน้ำ!L85,ตารางรอบต่อวินาที!A$5:U$35,3,0),IF(ฟอร์มปริมาณน้ำ!K85=4,VLOOKUP(ฟอร์มปริมาณน้ำ!L85,ตารางรอบต่อวินาที!A$5:U$35,4,0),IF(ฟอร์มปริมาณน้ำ!K85=6,VLOOKUP(ฟอร์มปริมาณน้ำ!L85,ตารางรอบต่อวินาที!A$5:U$35,5,0),IF(ฟอร์มปริมาณน้ำ!K85=8,VLOOKUP(ฟอร์มปริมาณน้ำ!L85,ตารางรอบต่อวินาที!A$5:U$35,6,0),""))))))</f>
      </c>
      <c r="C111" s="108">
        <f>IF(ฟอร์มปริมาณน้ำ!K85=0,"",IF(ฟอร์มปริมาณน้ำ!K85=10,VLOOKUP(ฟอร์มปริมาณน้ำ!L85,ตารางรอบต่อวินาที!A$5:U$35,7,0),IF(ฟอร์มปริมาณน้ำ!K85=20,VLOOKUP(ฟอร์มปริมาณน้ำ!L85,ตารางรอบต่อวินาที!A$5:U$35,8,0),IF(ฟอร์มปริมาณน้ำ!K85=30,VLOOKUP(ฟอร์มปริมาณน้ำ!L85,ตารางรอบต่อวินาที!A$5:U$35,9,0),IF(ฟอร์มปริมาณน้ำ!K85=40,VLOOKUP(ฟอร์มปริมาณน้ำ!L85,ตารางรอบต่อวินาที!A$5:U$35,10,0),IF(ฟอร์มปริมาณน้ำ!K85=50,VLOOKUP(ฟอร์มปริมาณน้ำ!L85,ตารางรอบต่อวินาที!A$5:U$35,11,0),""))))))</f>
      </c>
      <c r="D111" s="108">
        <f>IF(ฟอร์มปริมาณน้ำ!K85=0,"",IF(ฟอร์มปริมาณน้ำ!K85=60,VLOOKUP(ฟอร์มปริมาณน้ำ!L85,ตารางรอบต่อวินาที!A$5:U$35,12,0),IF(ฟอร์มปริมาณน้ำ!K85=80,VLOOKUP(ฟอร์มปริมาณน้ำ!L85,ตารางรอบต่อวินาที!A$5:U$35,13,0),IF(ฟอร์มปริมาณน้ำ!K85=100,VLOOKUP(ฟอร์มปริมาณน้ำ!L85,ตารางรอบต่อวินาที!A$5:U$35,14,0),IF(ฟอร์มปริมาณน้ำ!K85=150,VLOOKUP(ฟอร์มปริมาณน้ำ!L85,ตารางรอบต่อวินาที!A$5:U$35,15,0),IF(ฟอร์มปริมาณน้ำ!K85=200,VLOOKUP(ฟอร์มปริมาณน้ำ!L85,ตารางรอบต่อวินาที!A$5:U$35,16,0),""))))))</f>
      </c>
      <c r="E111" s="109">
        <f>IF(ฟอร์มปริมาณน้ำ!K85=0,"",IF(ฟอร์มปริมาณน้ำ!K85=250,VLOOKUP(ฟอร์มปริมาณน้ำ!L85,ตารางรอบต่อวินาที!A$5:U$35,17,0),IF(ฟอร์มปริมาณน้ำ!K85=300,VLOOKUP(ฟอร์มปริมาณน้ำ!L85,ตารางรอบต่อวินาที!A$5:U$35,18,0),IF(ฟอร์มปริมาณน้ำ!K85=350,VLOOKUP(ฟอร์มปริมาณน้ำ!L85,ตารางรอบต่อวินาที!A$5:U$35,19,0),IF(ฟอร์มปริมาณน้ำ!K85=400,VLOOKUP(ฟอร์มปริมาณน้ำ!L85,ตารางรอบต่อวินาที!A$5:U$35,20,0),IF(ฟอร์มปริมาณน้ำ!K85=450,VLOOKUP(ฟอร์มปริมาณน้ำ!L85,ตารางรอบต่อวินาที!A$5:U$35,21,0),""))))))</f>
      </c>
      <c r="F111" s="109">
        <f aca="true" t="shared" si="11" ref="F111:F116">SUM(B111:E111)</f>
        <v>0</v>
      </c>
    </row>
    <row r="112" spans="1:6" ht="12.75">
      <c r="A112" s="107"/>
      <c r="B112" s="108">
        <f>IF(ฟอร์มปริมาณน้ำ!K86=0,"",IF(ฟอร์มปริมาณน้ำ!K86=1,VLOOKUP(ฟอร์มปริมาณน้ำ!L86,ตารางรอบต่อวินาที!A$5:U$35,2,0),IF(ฟอร์มปริมาณน้ำ!K86=2,VLOOKUP(ฟอร์มปริมาณน้ำ!L86,ตารางรอบต่อวินาที!A$5:U$35,3,0),IF(ฟอร์มปริมาณน้ำ!K86=4,VLOOKUP(ฟอร์มปริมาณน้ำ!L86,ตารางรอบต่อวินาที!A$5:U$35,4,0),IF(ฟอร์มปริมาณน้ำ!K86=6,VLOOKUP(ฟอร์มปริมาณน้ำ!L86,ตารางรอบต่อวินาที!A$5:U$35,5,0),IF(ฟอร์มปริมาณน้ำ!K86=8,VLOOKUP(ฟอร์มปริมาณน้ำ!L86,ตารางรอบต่อวินาที!A$5:U$35,6,0),""))))))</f>
      </c>
      <c r="C112" s="108">
        <f>IF(ฟอร์มปริมาณน้ำ!K86=0,"",IF(ฟอร์มปริมาณน้ำ!K86=10,VLOOKUP(ฟอร์มปริมาณน้ำ!L86,ตารางรอบต่อวินาที!A$5:U$35,7,0),IF(ฟอร์มปริมาณน้ำ!K86=20,VLOOKUP(ฟอร์มปริมาณน้ำ!L86,ตารางรอบต่อวินาที!A$5:U$35,8,0),IF(ฟอร์มปริมาณน้ำ!K86=30,VLOOKUP(ฟอร์มปริมาณน้ำ!L86,ตารางรอบต่อวินาที!A$5:U$35,9,0),IF(ฟอร์มปริมาณน้ำ!K86=40,VLOOKUP(ฟอร์มปริมาณน้ำ!L86,ตารางรอบต่อวินาที!A$5:U$35,10,0),IF(ฟอร์มปริมาณน้ำ!K86=50,VLOOKUP(ฟอร์มปริมาณน้ำ!L86,ตารางรอบต่อวินาที!A$5:U$35,11,0),""))))))</f>
      </c>
      <c r="D112" s="108">
        <f>IF(ฟอร์มปริมาณน้ำ!K86=0,"",IF(ฟอร์มปริมาณน้ำ!K86=60,VLOOKUP(ฟอร์มปริมาณน้ำ!L86,ตารางรอบต่อวินาที!A$5:U$35,12,0),IF(ฟอร์มปริมาณน้ำ!K86=80,VLOOKUP(ฟอร์มปริมาณน้ำ!L86,ตารางรอบต่อวินาที!A$5:U$35,13,0),IF(ฟอร์มปริมาณน้ำ!K86=100,VLOOKUP(ฟอร์มปริมาณน้ำ!L86,ตารางรอบต่อวินาที!A$5:U$35,14,0),IF(ฟอร์มปริมาณน้ำ!K86=150,VLOOKUP(ฟอร์มปริมาณน้ำ!L86,ตารางรอบต่อวินาที!A$5:U$35,15,0),IF(ฟอร์มปริมาณน้ำ!K86=200,VLOOKUP(ฟอร์มปริมาณน้ำ!L86,ตารางรอบต่อวินาที!A$5:U$35,16,0),""))))))</f>
      </c>
      <c r="E112" s="109">
        <f>IF(ฟอร์มปริมาณน้ำ!K86=0,"",IF(ฟอร์มปริมาณน้ำ!K86=250,VLOOKUP(ฟอร์มปริมาณน้ำ!L86,ตารางรอบต่อวินาที!A$5:U$35,17,0),IF(ฟอร์มปริมาณน้ำ!K86=300,VLOOKUP(ฟอร์มปริมาณน้ำ!L86,ตารางรอบต่อวินาที!A$5:U$35,18,0),IF(ฟอร์มปริมาณน้ำ!K86=350,VLOOKUP(ฟอร์มปริมาณน้ำ!L86,ตารางรอบต่อวินาที!A$5:U$35,19,0),IF(ฟอร์มปริมาณน้ำ!K86=400,VLOOKUP(ฟอร์มปริมาณน้ำ!L86,ตารางรอบต่อวินาที!A$5:U$35,20,0),IF(ฟอร์มปริมาณน้ำ!K86=450,VLOOKUP(ฟอร์มปริมาณน้ำ!L86,ตารางรอบต่อวินาที!A$5:U$35,21,0),""))))))</f>
      </c>
      <c r="F112" s="109">
        <f t="shared" si="11"/>
        <v>0</v>
      </c>
    </row>
    <row r="113" spans="1:6" ht="12.75">
      <c r="A113" s="107"/>
      <c r="B113" s="108">
        <f>IF(ฟอร์มปริมาณน้ำ!K87=0,"",IF(ฟอร์มปริมาณน้ำ!K87=1,VLOOKUP(ฟอร์มปริมาณน้ำ!L87,ตารางรอบต่อวินาที!A$5:U$35,2,0),IF(ฟอร์มปริมาณน้ำ!K87=2,VLOOKUP(ฟอร์มปริมาณน้ำ!L87,ตารางรอบต่อวินาที!A$5:U$35,3,0),IF(ฟอร์มปริมาณน้ำ!K87=4,VLOOKUP(ฟอร์มปริมาณน้ำ!L87,ตารางรอบต่อวินาที!A$5:U$35,4,0),IF(ฟอร์มปริมาณน้ำ!K87=6,VLOOKUP(ฟอร์มปริมาณน้ำ!L87,ตารางรอบต่อวินาที!A$5:U$35,5,0),IF(ฟอร์มปริมาณน้ำ!K87=8,VLOOKUP(ฟอร์มปริมาณน้ำ!L87,ตารางรอบต่อวินาที!A$5:U$35,6,0),""))))))</f>
      </c>
      <c r="C113" s="108">
        <f>IF(ฟอร์มปริมาณน้ำ!K87=0,"",IF(ฟอร์มปริมาณน้ำ!K87=10,VLOOKUP(ฟอร์มปริมาณน้ำ!L87,ตารางรอบต่อวินาที!A$5:U$35,7,0),IF(ฟอร์มปริมาณน้ำ!K87=20,VLOOKUP(ฟอร์มปริมาณน้ำ!L87,ตารางรอบต่อวินาที!A$5:U$35,8,0),IF(ฟอร์มปริมาณน้ำ!K87=30,VLOOKUP(ฟอร์มปริมาณน้ำ!L87,ตารางรอบต่อวินาที!A$5:U$35,9,0),IF(ฟอร์มปริมาณน้ำ!K87=40,VLOOKUP(ฟอร์มปริมาณน้ำ!L87,ตารางรอบต่อวินาที!A$5:U$35,10,0),IF(ฟอร์มปริมาณน้ำ!K87=50,VLOOKUP(ฟอร์มปริมาณน้ำ!L87,ตารางรอบต่อวินาที!A$5:U$35,11,0),""))))))</f>
      </c>
      <c r="D113" s="108">
        <f>IF(ฟอร์มปริมาณน้ำ!K87=0,"",IF(ฟอร์มปริมาณน้ำ!K87=60,VLOOKUP(ฟอร์มปริมาณน้ำ!L87,ตารางรอบต่อวินาที!A$5:U$35,12,0),IF(ฟอร์มปริมาณน้ำ!K87=80,VLOOKUP(ฟอร์มปริมาณน้ำ!L87,ตารางรอบต่อวินาที!A$5:U$35,13,0),IF(ฟอร์มปริมาณน้ำ!K87=100,VLOOKUP(ฟอร์มปริมาณน้ำ!L87,ตารางรอบต่อวินาที!A$5:U$35,14,0),IF(ฟอร์มปริมาณน้ำ!K87=150,VLOOKUP(ฟอร์มปริมาณน้ำ!L87,ตารางรอบต่อวินาที!A$5:U$35,15,0),IF(ฟอร์มปริมาณน้ำ!K87=200,VLOOKUP(ฟอร์มปริมาณน้ำ!L87,ตารางรอบต่อวินาที!A$5:U$35,16,0),""))))))</f>
      </c>
      <c r="E113" s="109">
        <f>IF(ฟอร์มปริมาณน้ำ!K87=0,"",IF(ฟอร์มปริมาณน้ำ!K87=250,VLOOKUP(ฟอร์มปริมาณน้ำ!L87,ตารางรอบต่อวินาที!A$5:U$35,17,0),IF(ฟอร์มปริมาณน้ำ!K87=300,VLOOKUP(ฟอร์มปริมาณน้ำ!L87,ตารางรอบต่อวินาที!A$5:U$35,18,0),IF(ฟอร์มปริมาณน้ำ!K87=350,VLOOKUP(ฟอร์มปริมาณน้ำ!L87,ตารางรอบต่อวินาที!A$5:U$35,19,0),IF(ฟอร์มปริมาณน้ำ!K87=400,VLOOKUP(ฟอร์มปริมาณน้ำ!L87,ตารางรอบต่อวินาที!A$5:U$35,20,0),IF(ฟอร์มปริมาณน้ำ!K87=450,VLOOKUP(ฟอร์มปริมาณน้ำ!L87,ตารางรอบต่อวินาที!A$5:U$35,21,0),""))))))</f>
      </c>
      <c r="F113" s="109">
        <f t="shared" si="11"/>
        <v>0</v>
      </c>
    </row>
    <row r="114" spans="1:6" ht="12.75">
      <c r="A114" s="107"/>
      <c r="B114" s="108">
        <f>IF(ฟอร์มปริมาณน้ำ!K88=0,"",IF(ฟอร์มปริมาณน้ำ!K88=1,VLOOKUP(ฟอร์มปริมาณน้ำ!L88,ตารางรอบต่อวินาที!A$5:U$35,2,0),IF(ฟอร์มปริมาณน้ำ!K88=2,VLOOKUP(ฟอร์มปริมาณน้ำ!L88,ตารางรอบต่อวินาที!A$5:U$35,3,0),IF(ฟอร์มปริมาณน้ำ!K88=4,VLOOKUP(ฟอร์มปริมาณน้ำ!L88,ตารางรอบต่อวินาที!A$5:U$35,4,0),IF(ฟอร์มปริมาณน้ำ!K88=6,VLOOKUP(ฟอร์มปริมาณน้ำ!L88,ตารางรอบต่อวินาที!A$5:U$35,5,0),IF(ฟอร์มปริมาณน้ำ!K88=8,VLOOKUP(ฟอร์มปริมาณน้ำ!L88,ตารางรอบต่อวินาที!A$5:U$35,6,0),""))))))</f>
      </c>
      <c r="C114" s="108">
        <f>IF(ฟอร์มปริมาณน้ำ!K88=0,"",IF(ฟอร์มปริมาณน้ำ!K88=10,VLOOKUP(ฟอร์มปริมาณน้ำ!L88,ตารางรอบต่อวินาที!A$5:U$35,7,0),IF(ฟอร์มปริมาณน้ำ!K88=20,VLOOKUP(ฟอร์มปริมาณน้ำ!L88,ตารางรอบต่อวินาที!A$5:U$35,8,0),IF(ฟอร์มปริมาณน้ำ!K88=30,VLOOKUP(ฟอร์มปริมาณน้ำ!L88,ตารางรอบต่อวินาที!A$5:U$35,9,0),IF(ฟอร์มปริมาณน้ำ!K88=40,VLOOKUP(ฟอร์มปริมาณน้ำ!L88,ตารางรอบต่อวินาที!A$5:U$35,10,0),IF(ฟอร์มปริมาณน้ำ!K88=50,VLOOKUP(ฟอร์มปริมาณน้ำ!L88,ตารางรอบต่อวินาที!A$5:U$35,11,0),""))))))</f>
      </c>
      <c r="D114" s="108">
        <f>IF(ฟอร์มปริมาณน้ำ!K88=0,"",IF(ฟอร์มปริมาณน้ำ!K88=60,VLOOKUP(ฟอร์มปริมาณน้ำ!L88,ตารางรอบต่อวินาที!A$5:U$35,12,0),IF(ฟอร์มปริมาณน้ำ!K88=80,VLOOKUP(ฟอร์มปริมาณน้ำ!L88,ตารางรอบต่อวินาที!A$5:U$35,13,0),IF(ฟอร์มปริมาณน้ำ!K88=100,VLOOKUP(ฟอร์มปริมาณน้ำ!L88,ตารางรอบต่อวินาที!A$5:U$35,14,0),IF(ฟอร์มปริมาณน้ำ!K88=150,VLOOKUP(ฟอร์มปริมาณน้ำ!L88,ตารางรอบต่อวินาที!A$5:U$35,15,0),IF(ฟอร์มปริมาณน้ำ!K88=200,VLOOKUP(ฟอร์มปริมาณน้ำ!L88,ตารางรอบต่อวินาที!A$5:U$35,16,0),""))))))</f>
      </c>
      <c r="E114" s="109">
        <f>IF(ฟอร์มปริมาณน้ำ!K88=0,"",IF(ฟอร์มปริมาณน้ำ!K88=250,VLOOKUP(ฟอร์มปริมาณน้ำ!L88,ตารางรอบต่อวินาที!A$5:U$35,17,0),IF(ฟอร์มปริมาณน้ำ!K88=300,VLOOKUP(ฟอร์มปริมาณน้ำ!L88,ตารางรอบต่อวินาที!A$5:U$35,18,0),IF(ฟอร์มปริมาณน้ำ!K88=350,VLOOKUP(ฟอร์มปริมาณน้ำ!L88,ตารางรอบต่อวินาที!A$5:U$35,19,0),IF(ฟอร์มปริมาณน้ำ!K88=400,VLOOKUP(ฟอร์มปริมาณน้ำ!L88,ตารางรอบต่อวินาที!A$5:U$35,20,0),IF(ฟอร์มปริมาณน้ำ!K88=450,VLOOKUP(ฟอร์มปริมาณน้ำ!L88,ตารางรอบต่อวินาที!A$5:U$35,21,0),""))))))</f>
      </c>
      <c r="F114" s="109">
        <f t="shared" si="11"/>
        <v>0</v>
      </c>
    </row>
    <row r="115" spans="1:6" ht="12.75">
      <c r="A115" s="107"/>
      <c r="B115" s="108">
        <f>IF(ฟอร์มปริมาณน้ำ!K89=0,"",IF(ฟอร์มปริมาณน้ำ!K89=1,VLOOKUP(ฟอร์มปริมาณน้ำ!L89,ตารางรอบต่อวินาที!A$5:U$35,2,0),IF(ฟอร์มปริมาณน้ำ!K89=2,VLOOKUP(ฟอร์มปริมาณน้ำ!L89,ตารางรอบต่อวินาที!A$5:U$35,3,0),IF(ฟอร์มปริมาณน้ำ!K89=4,VLOOKUP(ฟอร์มปริมาณน้ำ!L89,ตารางรอบต่อวินาที!A$5:U$35,4,0),IF(ฟอร์มปริมาณน้ำ!K89=6,VLOOKUP(ฟอร์มปริมาณน้ำ!L89,ตารางรอบต่อวินาที!A$5:U$35,5,0),IF(ฟอร์มปริมาณน้ำ!K89=8,VLOOKUP(ฟอร์มปริมาณน้ำ!L89,ตารางรอบต่อวินาที!A$5:U$35,6,0),""))))))</f>
      </c>
      <c r="C115" s="108">
        <f>IF(ฟอร์มปริมาณน้ำ!K89=0,"",IF(ฟอร์มปริมาณน้ำ!K89=10,VLOOKUP(ฟอร์มปริมาณน้ำ!L89,ตารางรอบต่อวินาที!A$5:U$35,7,0),IF(ฟอร์มปริมาณน้ำ!K89=20,VLOOKUP(ฟอร์มปริมาณน้ำ!L89,ตารางรอบต่อวินาที!A$5:U$35,8,0),IF(ฟอร์มปริมาณน้ำ!K89=30,VLOOKUP(ฟอร์มปริมาณน้ำ!L89,ตารางรอบต่อวินาที!A$5:U$35,9,0),IF(ฟอร์มปริมาณน้ำ!K89=40,VLOOKUP(ฟอร์มปริมาณน้ำ!L89,ตารางรอบต่อวินาที!A$5:U$35,10,0),IF(ฟอร์มปริมาณน้ำ!K89=50,VLOOKUP(ฟอร์มปริมาณน้ำ!L89,ตารางรอบต่อวินาที!A$5:U$35,11,0),""))))))</f>
      </c>
      <c r="D115" s="108">
        <f>IF(ฟอร์มปริมาณน้ำ!K89=0,"",IF(ฟอร์มปริมาณน้ำ!K89=60,VLOOKUP(ฟอร์มปริมาณน้ำ!L89,ตารางรอบต่อวินาที!A$5:U$35,12,0),IF(ฟอร์มปริมาณน้ำ!K89=80,VLOOKUP(ฟอร์มปริมาณน้ำ!L89,ตารางรอบต่อวินาที!A$5:U$35,13,0),IF(ฟอร์มปริมาณน้ำ!K89=100,VLOOKUP(ฟอร์มปริมาณน้ำ!L89,ตารางรอบต่อวินาที!A$5:U$35,14,0),IF(ฟอร์มปริมาณน้ำ!K89=150,VLOOKUP(ฟอร์มปริมาณน้ำ!L89,ตารางรอบต่อวินาที!A$5:U$35,15,0),IF(ฟอร์มปริมาณน้ำ!K89=200,VLOOKUP(ฟอร์มปริมาณน้ำ!L89,ตารางรอบต่อวินาที!A$5:U$35,16,0),""))))))</f>
      </c>
      <c r="E115" s="109">
        <f>IF(ฟอร์มปริมาณน้ำ!K89=0,"",IF(ฟอร์มปริมาณน้ำ!K89=250,VLOOKUP(ฟอร์มปริมาณน้ำ!L89,ตารางรอบต่อวินาที!A$5:U$35,17,0),IF(ฟอร์มปริมาณน้ำ!K89=300,VLOOKUP(ฟอร์มปริมาณน้ำ!L89,ตารางรอบต่อวินาที!A$5:U$35,18,0),IF(ฟอร์มปริมาณน้ำ!K89=350,VLOOKUP(ฟอร์มปริมาณน้ำ!L89,ตารางรอบต่อวินาที!A$5:U$35,19,0),IF(ฟอร์มปริมาณน้ำ!K89=400,VLOOKUP(ฟอร์มปริมาณน้ำ!L89,ตารางรอบต่อวินาที!A$5:U$35,20,0),IF(ฟอร์มปริมาณน้ำ!K89=450,VLOOKUP(ฟอร์มปริมาณน้ำ!L89,ตารางรอบต่อวินาที!A$5:U$35,21,0),""))))))</f>
      </c>
      <c r="F115" s="109">
        <f t="shared" si="11"/>
        <v>0</v>
      </c>
    </row>
    <row r="116" spans="1:6" ht="12.75">
      <c r="A116" s="110"/>
      <c r="B116" s="93">
        <f>IF(ฟอร์มปริมาณน้ำ!K90=0,"",IF(ฟอร์มปริมาณน้ำ!K90=1,VLOOKUP(ฟอร์มปริมาณน้ำ!L90,ตารางรอบต่อวินาที!A$5:U$35,2,0),IF(ฟอร์มปริมาณน้ำ!K90=2,VLOOKUP(ฟอร์มปริมาณน้ำ!L90,ตารางรอบต่อวินาที!A$5:U$35,3,0),IF(ฟอร์มปริมาณน้ำ!K90=4,VLOOKUP(ฟอร์มปริมาณน้ำ!L90,ตารางรอบต่อวินาที!A$5:U$35,4,0),IF(ฟอร์มปริมาณน้ำ!K90=6,VLOOKUP(ฟอร์มปริมาณน้ำ!L90,ตารางรอบต่อวินาที!A$5:U$35,5,0),IF(ฟอร์มปริมาณน้ำ!K90=8,VLOOKUP(ฟอร์มปริมาณน้ำ!L90,ตารางรอบต่อวินาที!A$5:U$35,6,0),""))))))</f>
      </c>
      <c r="C116" s="93">
        <f>IF(ฟอร์มปริมาณน้ำ!K90=0,"",IF(ฟอร์มปริมาณน้ำ!K90=10,VLOOKUP(ฟอร์มปริมาณน้ำ!L90,ตารางรอบต่อวินาที!A$5:U$35,7,0),IF(ฟอร์มปริมาณน้ำ!K90=20,VLOOKUP(ฟอร์มปริมาณน้ำ!L90,ตารางรอบต่อวินาที!A$5:U$35,8,0),IF(ฟอร์มปริมาณน้ำ!K90=30,VLOOKUP(ฟอร์มปริมาณน้ำ!L90,ตารางรอบต่อวินาที!A$5:U$35,9,0),IF(ฟอร์มปริมาณน้ำ!K90=40,VLOOKUP(ฟอร์มปริมาณน้ำ!L90,ตารางรอบต่อวินาที!A$5:U$35,10,0),IF(ฟอร์มปริมาณน้ำ!K90=50,VLOOKUP(ฟอร์มปริมาณน้ำ!L90,ตารางรอบต่อวินาที!A$5:U$35,11,0),""))))))</f>
      </c>
      <c r="D116" s="93">
        <f>IF(ฟอร์มปริมาณน้ำ!K90=0,"",IF(ฟอร์มปริมาณน้ำ!K90=60,VLOOKUP(ฟอร์มปริมาณน้ำ!L90,ตารางรอบต่อวินาที!A$5:U$35,12,0),IF(ฟอร์มปริมาณน้ำ!K90=80,VLOOKUP(ฟอร์มปริมาณน้ำ!L90,ตารางรอบต่อวินาที!A$5:U$35,13,0),IF(ฟอร์มปริมาณน้ำ!K90=100,VLOOKUP(ฟอร์มปริมาณน้ำ!L90,ตารางรอบต่อวินาที!A$5:U$35,14,0),IF(ฟอร์มปริมาณน้ำ!K90=150,VLOOKUP(ฟอร์มปริมาณน้ำ!L90,ตารางรอบต่อวินาที!A$5:U$35,15,0),IF(ฟอร์มปริมาณน้ำ!K90=200,VLOOKUP(ฟอร์มปริมาณน้ำ!L90,ตารางรอบต่อวินาที!A$5:U$35,16,0),""))))))</f>
      </c>
      <c r="E116" s="111">
        <f>IF(ฟอร์มปริมาณน้ำ!K90=0,"",IF(ฟอร์มปริมาณน้ำ!K90=250,VLOOKUP(ฟอร์มปริมาณน้ำ!L90,ตารางรอบต่อวินาที!A$5:U$35,17,0),IF(ฟอร์มปริมาณน้ำ!K90=300,VLOOKUP(ฟอร์มปริมาณน้ำ!L90,ตารางรอบต่อวินาที!A$5:U$35,18,0),IF(ฟอร์มปริมาณน้ำ!K90=350,VLOOKUP(ฟอร์มปริมาณน้ำ!L90,ตารางรอบต่อวินาที!A$5:U$35,19,0),IF(ฟอร์มปริมาณน้ำ!K90=400,VLOOKUP(ฟอร์มปริมาณน้ำ!L90,ตารางรอบต่อวินาที!A$5:U$35,20,0),IF(ฟอร์มปริมาณน้ำ!K90=450,VLOOKUP(ฟอร์มปริมาณน้ำ!L90,ตารางรอบต่อวินาที!A$5:U$35,21,0),""))))))</f>
      </c>
      <c r="F116" s="111">
        <f t="shared" si="11"/>
        <v>0</v>
      </c>
    </row>
    <row r="117" spans="1:6" ht="12.75">
      <c r="A117" s="107">
        <v>12</v>
      </c>
      <c r="B117" s="108">
        <f>IF(ฟอร์มปริมาณน้ำ!K92=0,"",IF(ฟอร์มปริมาณน้ำ!K92=1,VLOOKUP(ฟอร์มปริมาณน้ำ!L92,ตารางรอบต่อวินาที!A$5:U$35,2,0),IF(ฟอร์มปริมาณน้ำ!K92=2,VLOOKUP(ฟอร์มปริมาณน้ำ!L92,ตารางรอบต่อวินาที!A$5:U$35,3,0),IF(ฟอร์มปริมาณน้ำ!K92=4,VLOOKUP(ฟอร์มปริมาณน้ำ!L92,ตารางรอบต่อวินาที!A$5:U$35,4,0),IF(ฟอร์มปริมาณน้ำ!K92=6,VLOOKUP(ฟอร์มปริมาณน้ำ!L92,ตารางรอบต่อวินาที!A$5:U$35,5,0),IF(ฟอร์มปริมาณน้ำ!K92=8,VLOOKUP(ฟอร์มปริมาณน้ำ!L92,ตารางรอบต่อวินาที!A$5:U$35,6,0),""))))))</f>
      </c>
      <c r="C117" s="108">
        <f>IF(ฟอร์มปริมาณน้ำ!K92=0,"",IF(ฟอร์มปริมาณน้ำ!K92=10,VLOOKUP(ฟอร์มปริมาณน้ำ!L92,ตารางรอบต่อวินาที!A$5:U$35,7,0),IF(ฟอร์มปริมาณน้ำ!K92=20,VLOOKUP(ฟอร์มปริมาณน้ำ!L92,ตารางรอบต่อวินาที!A$5:U$35,8,0),IF(ฟอร์มปริมาณน้ำ!K92=30,VLOOKUP(ฟอร์มปริมาณน้ำ!L92,ตารางรอบต่อวินาที!A$5:U$35,9,0),IF(ฟอร์มปริมาณน้ำ!K92=40,VLOOKUP(ฟอร์มปริมาณน้ำ!L92,ตารางรอบต่อวินาที!A$5:U$35,10,0),IF(ฟอร์มปริมาณน้ำ!K92=50,VLOOKUP(ฟอร์มปริมาณน้ำ!L92,ตารางรอบต่อวินาที!A$5:U$35,11,0),""))))))</f>
      </c>
      <c r="D117" s="108">
        <f>IF(ฟอร์มปริมาณน้ำ!K92=0,"",IF(ฟอร์มปริมาณน้ำ!K92=60,VLOOKUP(ฟอร์มปริมาณน้ำ!L92,ตารางรอบต่อวินาที!A$5:U$35,12,0),IF(ฟอร์มปริมาณน้ำ!K92=80,VLOOKUP(ฟอร์มปริมาณน้ำ!L92,ตารางรอบต่อวินาที!A$5:U$35,13,0),IF(ฟอร์มปริมาณน้ำ!K92=100,VLOOKUP(ฟอร์มปริมาณน้ำ!L92,ตารางรอบต่อวินาที!A$5:U$35,14,0),IF(ฟอร์มปริมาณน้ำ!K92=150,VLOOKUP(ฟอร์มปริมาณน้ำ!L92,ตารางรอบต่อวินาที!A$5:U$35,15,0),IF(ฟอร์มปริมาณน้ำ!K92=200,VLOOKUP(ฟอร์มปริมาณน้ำ!L92,ตารางรอบต่อวินาที!A$5:U$35,16,0),""))))))</f>
      </c>
      <c r="E117" s="109">
        <f>IF(ฟอร์มปริมาณน้ำ!K92=0,"",IF(ฟอร์มปริมาณน้ำ!K92=250,VLOOKUP(ฟอร์มปริมาณน้ำ!L92,ตารางรอบต่อวินาที!A$5:U$35,17,0),IF(ฟอร์มปริมาณน้ำ!K92=300,VLOOKUP(ฟอร์มปริมาณน้ำ!L92,ตารางรอบต่อวินาที!A$5:U$35,18,0),IF(ฟอร์มปริมาณน้ำ!K92=350,VLOOKUP(ฟอร์มปริมาณน้ำ!L92,ตารางรอบต่อวินาที!A$5:U$35,19,0),IF(ฟอร์มปริมาณน้ำ!K92=400,VLOOKUP(ฟอร์มปริมาณน้ำ!L92,ตารางรอบต่อวินาที!A$5:U$35,20,0),IF(ฟอร์มปริมาณน้ำ!K92=450,VLOOKUP(ฟอร์มปริมาณน้ำ!L92,ตารางรอบต่อวินาที!A$5:U$35,21,0),""))))))</f>
      </c>
      <c r="F117" s="109">
        <f aca="true" t="shared" si="12" ref="F117:F122">SUM(B117:E117)</f>
        <v>0</v>
      </c>
    </row>
    <row r="118" spans="1:6" ht="12.75">
      <c r="A118" s="107"/>
      <c r="B118" s="108">
        <f>IF(ฟอร์มปริมาณน้ำ!K93=0,"",IF(ฟอร์มปริมาณน้ำ!K93=1,VLOOKUP(ฟอร์มปริมาณน้ำ!L93,ตารางรอบต่อวินาที!A$5:U$35,2,0),IF(ฟอร์มปริมาณน้ำ!K93=2,VLOOKUP(ฟอร์มปริมาณน้ำ!L93,ตารางรอบต่อวินาที!A$5:U$35,3,0),IF(ฟอร์มปริมาณน้ำ!K93=4,VLOOKUP(ฟอร์มปริมาณน้ำ!L93,ตารางรอบต่อวินาที!A$5:U$35,4,0),IF(ฟอร์มปริมาณน้ำ!K93=6,VLOOKUP(ฟอร์มปริมาณน้ำ!L93,ตารางรอบต่อวินาที!A$5:U$35,5,0),IF(ฟอร์มปริมาณน้ำ!K93=8,VLOOKUP(ฟอร์มปริมาณน้ำ!L93,ตารางรอบต่อวินาที!A$5:U$35,6,0),""))))))</f>
      </c>
      <c r="C118" s="108">
        <f>IF(ฟอร์มปริมาณน้ำ!K93=0,"",IF(ฟอร์มปริมาณน้ำ!K93=10,VLOOKUP(ฟอร์มปริมาณน้ำ!L93,ตารางรอบต่อวินาที!A$5:U$35,7,0),IF(ฟอร์มปริมาณน้ำ!K93=20,VLOOKUP(ฟอร์มปริมาณน้ำ!L93,ตารางรอบต่อวินาที!A$5:U$35,8,0),IF(ฟอร์มปริมาณน้ำ!K93=30,VLOOKUP(ฟอร์มปริมาณน้ำ!L93,ตารางรอบต่อวินาที!A$5:U$35,9,0),IF(ฟอร์มปริมาณน้ำ!K93=40,VLOOKUP(ฟอร์มปริมาณน้ำ!L93,ตารางรอบต่อวินาที!A$5:U$35,10,0),IF(ฟอร์มปริมาณน้ำ!K93=50,VLOOKUP(ฟอร์มปริมาณน้ำ!L93,ตารางรอบต่อวินาที!A$5:U$35,11,0),""))))))</f>
      </c>
      <c r="D118" s="108">
        <f>IF(ฟอร์มปริมาณน้ำ!K93=0,"",IF(ฟอร์มปริมาณน้ำ!K93=60,VLOOKUP(ฟอร์มปริมาณน้ำ!L93,ตารางรอบต่อวินาที!A$5:U$35,12,0),IF(ฟอร์มปริมาณน้ำ!K93=80,VLOOKUP(ฟอร์มปริมาณน้ำ!L93,ตารางรอบต่อวินาที!A$5:U$35,13,0),IF(ฟอร์มปริมาณน้ำ!K93=100,VLOOKUP(ฟอร์มปริมาณน้ำ!L93,ตารางรอบต่อวินาที!A$5:U$35,14,0),IF(ฟอร์มปริมาณน้ำ!K93=150,VLOOKUP(ฟอร์มปริมาณน้ำ!L93,ตารางรอบต่อวินาที!A$5:U$35,15,0),IF(ฟอร์มปริมาณน้ำ!K93=200,VLOOKUP(ฟอร์มปริมาณน้ำ!L93,ตารางรอบต่อวินาที!A$5:U$35,16,0),""))))))</f>
      </c>
      <c r="E118" s="109">
        <f>IF(ฟอร์มปริมาณน้ำ!K93=0,"",IF(ฟอร์มปริมาณน้ำ!K93=250,VLOOKUP(ฟอร์มปริมาณน้ำ!L93,ตารางรอบต่อวินาที!A$5:U$35,17,0),IF(ฟอร์มปริมาณน้ำ!K93=300,VLOOKUP(ฟอร์มปริมาณน้ำ!L93,ตารางรอบต่อวินาที!A$5:U$35,18,0),IF(ฟอร์มปริมาณน้ำ!K93=350,VLOOKUP(ฟอร์มปริมาณน้ำ!L93,ตารางรอบต่อวินาที!A$5:U$35,19,0),IF(ฟอร์มปริมาณน้ำ!K93=400,VLOOKUP(ฟอร์มปริมาณน้ำ!L93,ตารางรอบต่อวินาที!A$5:U$35,20,0),IF(ฟอร์มปริมาณน้ำ!K93=450,VLOOKUP(ฟอร์มปริมาณน้ำ!L93,ตารางรอบต่อวินาที!A$5:U$35,21,0),""))))))</f>
      </c>
      <c r="F118" s="109">
        <f t="shared" si="12"/>
        <v>0</v>
      </c>
    </row>
    <row r="119" spans="1:6" ht="12.75">
      <c r="A119" s="107"/>
      <c r="B119" s="108">
        <f>IF(ฟอร์มปริมาณน้ำ!K94=0,"",IF(ฟอร์มปริมาณน้ำ!K94=1,VLOOKUP(ฟอร์มปริมาณน้ำ!L94,ตารางรอบต่อวินาที!A$5:U$35,2,0),IF(ฟอร์มปริมาณน้ำ!K94=2,VLOOKUP(ฟอร์มปริมาณน้ำ!L94,ตารางรอบต่อวินาที!A$5:U$35,3,0),IF(ฟอร์มปริมาณน้ำ!K94=4,VLOOKUP(ฟอร์มปริมาณน้ำ!L94,ตารางรอบต่อวินาที!A$5:U$35,4,0),IF(ฟอร์มปริมาณน้ำ!K94=6,VLOOKUP(ฟอร์มปริมาณน้ำ!L94,ตารางรอบต่อวินาที!A$5:U$35,5,0),IF(ฟอร์มปริมาณน้ำ!K94=8,VLOOKUP(ฟอร์มปริมาณน้ำ!L94,ตารางรอบต่อวินาที!A$5:U$35,6,0),""))))))</f>
      </c>
      <c r="C119" s="108">
        <f>IF(ฟอร์มปริมาณน้ำ!K94=0,"",IF(ฟอร์มปริมาณน้ำ!K94=10,VLOOKUP(ฟอร์มปริมาณน้ำ!L94,ตารางรอบต่อวินาที!A$5:U$35,7,0),IF(ฟอร์มปริมาณน้ำ!K94=20,VLOOKUP(ฟอร์มปริมาณน้ำ!L94,ตารางรอบต่อวินาที!A$5:U$35,8,0),IF(ฟอร์มปริมาณน้ำ!K94=30,VLOOKUP(ฟอร์มปริมาณน้ำ!L94,ตารางรอบต่อวินาที!A$5:U$35,9,0),IF(ฟอร์มปริมาณน้ำ!K94=40,VLOOKUP(ฟอร์มปริมาณน้ำ!L94,ตารางรอบต่อวินาที!A$5:U$35,10,0),IF(ฟอร์มปริมาณน้ำ!K94=50,VLOOKUP(ฟอร์มปริมาณน้ำ!L94,ตารางรอบต่อวินาที!A$5:U$35,11,0),""))))))</f>
      </c>
      <c r="D119" s="108">
        <f>IF(ฟอร์มปริมาณน้ำ!K94=0,"",IF(ฟอร์มปริมาณน้ำ!K94=60,VLOOKUP(ฟอร์มปริมาณน้ำ!L94,ตารางรอบต่อวินาที!A$5:U$35,12,0),IF(ฟอร์มปริมาณน้ำ!K94=80,VLOOKUP(ฟอร์มปริมาณน้ำ!L94,ตารางรอบต่อวินาที!A$5:U$35,13,0),IF(ฟอร์มปริมาณน้ำ!K94=100,VLOOKUP(ฟอร์มปริมาณน้ำ!L94,ตารางรอบต่อวินาที!A$5:U$35,14,0),IF(ฟอร์มปริมาณน้ำ!K94=150,VLOOKUP(ฟอร์มปริมาณน้ำ!L94,ตารางรอบต่อวินาที!A$5:U$35,15,0),IF(ฟอร์มปริมาณน้ำ!K94=200,VLOOKUP(ฟอร์มปริมาณน้ำ!L94,ตารางรอบต่อวินาที!A$5:U$35,16,0),""))))))</f>
      </c>
      <c r="E119" s="109">
        <f>IF(ฟอร์มปริมาณน้ำ!K94=0,"",IF(ฟอร์มปริมาณน้ำ!K94=250,VLOOKUP(ฟอร์มปริมาณน้ำ!L94,ตารางรอบต่อวินาที!A$5:U$35,17,0),IF(ฟอร์มปริมาณน้ำ!K94=300,VLOOKUP(ฟอร์มปริมาณน้ำ!L94,ตารางรอบต่อวินาที!A$5:U$35,18,0),IF(ฟอร์มปริมาณน้ำ!K94=350,VLOOKUP(ฟอร์มปริมาณน้ำ!L94,ตารางรอบต่อวินาที!A$5:U$35,19,0),IF(ฟอร์มปริมาณน้ำ!K94=400,VLOOKUP(ฟอร์มปริมาณน้ำ!L94,ตารางรอบต่อวินาที!A$5:U$35,20,0),IF(ฟอร์มปริมาณน้ำ!K94=450,VLOOKUP(ฟอร์มปริมาณน้ำ!L94,ตารางรอบต่อวินาที!A$5:U$35,21,0),""))))))</f>
      </c>
      <c r="F119" s="109">
        <f t="shared" si="12"/>
        <v>0</v>
      </c>
    </row>
    <row r="120" spans="1:6" ht="12.75">
      <c r="A120" s="107"/>
      <c r="B120" s="108">
        <f>IF(ฟอร์มปริมาณน้ำ!K95=0,"",IF(ฟอร์มปริมาณน้ำ!K95=1,VLOOKUP(ฟอร์มปริมาณน้ำ!L95,ตารางรอบต่อวินาที!A$5:U$35,2,0),IF(ฟอร์มปริมาณน้ำ!K95=2,VLOOKUP(ฟอร์มปริมาณน้ำ!L95,ตารางรอบต่อวินาที!A$5:U$35,3,0),IF(ฟอร์มปริมาณน้ำ!K95=4,VLOOKUP(ฟอร์มปริมาณน้ำ!L95,ตารางรอบต่อวินาที!A$5:U$35,4,0),IF(ฟอร์มปริมาณน้ำ!K95=6,VLOOKUP(ฟอร์มปริมาณน้ำ!L95,ตารางรอบต่อวินาที!A$5:U$35,5,0),IF(ฟอร์มปริมาณน้ำ!K95=8,VLOOKUP(ฟอร์มปริมาณน้ำ!L95,ตารางรอบต่อวินาที!A$5:U$35,6,0),""))))))</f>
      </c>
      <c r="C120" s="108">
        <f>IF(ฟอร์มปริมาณน้ำ!K95=0,"",IF(ฟอร์มปริมาณน้ำ!K95=10,VLOOKUP(ฟอร์มปริมาณน้ำ!L95,ตารางรอบต่อวินาที!A$5:U$35,7,0),IF(ฟอร์มปริมาณน้ำ!K95=20,VLOOKUP(ฟอร์มปริมาณน้ำ!L95,ตารางรอบต่อวินาที!A$5:U$35,8,0),IF(ฟอร์มปริมาณน้ำ!K95=30,VLOOKUP(ฟอร์มปริมาณน้ำ!L95,ตารางรอบต่อวินาที!A$5:U$35,9,0),IF(ฟอร์มปริมาณน้ำ!K95=40,VLOOKUP(ฟอร์มปริมาณน้ำ!L95,ตารางรอบต่อวินาที!A$5:U$35,10,0),IF(ฟอร์มปริมาณน้ำ!K95=50,VLOOKUP(ฟอร์มปริมาณน้ำ!L95,ตารางรอบต่อวินาที!A$5:U$35,11,0),""))))))</f>
      </c>
      <c r="D120" s="108">
        <f>IF(ฟอร์มปริมาณน้ำ!K95=0,"",IF(ฟอร์มปริมาณน้ำ!K95=60,VLOOKUP(ฟอร์มปริมาณน้ำ!L95,ตารางรอบต่อวินาที!A$5:U$35,12,0),IF(ฟอร์มปริมาณน้ำ!K95=80,VLOOKUP(ฟอร์มปริมาณน้ำ!L95,ตารางรอบต่อวินาที!A$5:U$35,13,0),IF(ฟอร์มปริมาณน้ำ!K95=100,VLOOKUP(ฟอร์มปริมาณน้ำ!L95,ตารางรอบต่อวินาที!A$5:U$35,14,0),IF(ฟอร์มปริมาณน้ำ!K95=150,VLOOKUP(ฟอร์มปริมาณน้ำ!L95,ตารางรอบต่อวินาที!A$5:U$35,15,0),IF(ฟอร์มปริมาณน้ำ!K95=200,VLOOKUP(ฟอร์มปริมาณน้ำ!L95,ตารางรอบต่อวินาที!A$5:U$35,16,0),""))))))</f>
      </c>
      <c r="E120" s="109">
        <f>IF(ฟอร์มปริมาณน้ำ!K95=0,"",IF(ฟอร์มปริมาณน้ำ!K95=250,VLOOKUP(ฟอร์มปริมาณน้ำ!L95,ตารางรอบต่อวินาที!A$5:U$35,17,0),IF(ฟอร์มปริมาณน้ำ!K95=300,VLOOKUP(ฟอร์มปริมาณน้ำ!L95,ตารางรอบต่อวินาที!A$5:U$35,18,0),IF(ฟอร์มปริมาณน้ำ!K95=350,VLOOKUP(ฟอร์มปริมาณน้ำ!L95,ตารางรอบต่อวินาที!A$5:U$35,19,0),IF(ฟอร์มปริมาณน้ำ!K95=400,VLOOKUP(ฟอร์มปริมาณน้ำ!L95,ตารางรอบต่อวินาที!A$5:U$35,20,0),IF(ฟอร์มปริมาณน้ำ!K95=450,VLOOKUP(ฟอร์มปริมาณน้ำ!L95,ตารางรอบต่อวินาที!A$5:U$35,21,0),""))))))</f>
      </c>
      <c r="F120" s="109">
        <f t="shared" si="12"/>
        <v>0</v>
      </c>
    </row>
    <row r="121" spans="1:6" ht="12.75">
      <c r="A121" s="107"/>
      <c r="B121" s="108">
        <f>IF(ฟอร์มปริมาณน้ำ!K96=0,"",IF(ฟอร์มปริมาณน้ำ!K96=1,VLOOKUP(ฟอร์มปริมาณน้ำ!L96,ตารางรอบต่อวินาที!A$5:U$35,2,0),IF(ฟอร์มปริมาณน้ำ!K96=2,VLOOKUP(ฟอร์มปริมาณน้ำ!L96,ตารางรอบต่อวินาที!A$5:U$35,3,0),IF(ฟอร์มปริมาณน้ำ!K96=4,VLOOKUP(ฟอร์มปริมาณน้ำ!L96,ตารางรอบต่อวินาที!A$5:U$35,4,0),IF(ฟอร์มปริมาณน้ำ!K96=6,VLOOKUP(ฟอร์มปริมาณน้ำ!L96,ตารางรอบต่อวินาที!A$5:U$35,5,0),IF(ฟอร์มปริมาณน้ำ!K96=8,VLOOKUP(ฟอร์มปริมาณน้ำ!L96,ตารางรอบต่อวินาที!A$5:U$35,6,0),""))))))</f>
      </c>
      <c r="C121" s="108">
        <f>IF(ฟอร์มปริมาณน้ำ!K96=0,"",IF(ฟอร์มปริมาณน้ำ!K96=10,VLOOKUP(ฟอร์มปริมาณน้ำ!L96,ตารางรอบต่อวินาที!A$5:U$35,7,0),IF(ฟอร์มปริมาณน้ำ!K96=20,VLOOKUP(ฟอร์มปริมาณน้ำ!L96,ตารางรอบต่อวินาที!A$5:U$35,8,0),IF(ฟอร์มปริมาณน้ำ!K96=30,VLOOKUP(ฟอร์มปริมาณน้ำ!L96,ตารางรอบต่อวินาที!A$5:U$35,9,0),IF(ฟอร์มปริมาณน้ำ!K96=40,VLOOKUP(ฟอร์มปริมาณน้ำ!L96,ตารางรอบต่อวินาที!A$5:U$35,10,0),IF(ฟอร์มปริมาณน้ำ!K96=50,VLOOKUP(ฟอร์มปริมาณน้ำ!L96,ตารางรอบต่อวินาที!A$5:U$35,11,0),""))))))</f>
      </c>
      <c r="D121" s="108">
        <f>IF(ฟอร์มปริมาณน้ำ!K96=0,"",IF(ฟอร์มปริมาณน้ำ!K96=60,VLOOKUP(ฟอร์มปริมาณน้ำ!L96,ตารางรอบต่อวินาที!A$5:U$35,12,0),IF(ฟอร์มปริมาณน้ำ!K96=80,VLOOKUP(ฟอร์มปริมาณน้ำ!L96,ตารางรอบต่อวินาที!A$5:U$35,13,0),IF(ฟอร์มปริมาณน้ำ!K96=100,VLOOKUP(ฟอร์มปริมาณน้ำ!L96,ตารางรอบต่อวินาที!A$5:U$35,14,0),IF(ฟอร์มปริมาณน้ำ!K96=150,VLOOKUP(ฟอร์มปริมาณน้ำ!L96,ตารางรอบต่อวินาที!A$5:U$35,15,0),IF(ฟอร์มปริมาณน้ำ!K96=200,VLOOKUP(ฟอร์มปริมาณน้ำ!L96,ตารางรอบต่อวินาที!A$5:U$35,16,0),""))))))</f>
      </c>
      <c r="E121" s="109">
        <f>IF(ฟอร์มปริมาณน้ำ!K96=0,"",IF(ฟอร์มปริมาณน้ำ!K96=250,VLOOKUP(ฟอร์มปริมาณน้ำ!L96,ตารางรอบต่อวินาที!A$5:U$35,17,0),IF(ฟอร์มปริมาณน้ำ!K96=300,VLOOKUP(ฟอร์มปริมาณน้ำ!L96,ตารางรอบต่อวินาที!A$5:U$35,18,0),IF(ฟอร์มปริมาณน้ำ!K96=350,VLOOKUP(ฟอร์มปริมาณน้ำ!L96,ตารางรอบต่อวินาที!A$5:U$35,19,0),IF(ฟอร์มปริมาณน้ำ!K96=400,VLOOKUP(ฟอร์มปริมาณน้ำ!L96,ตารางรอบต่อวินาที!A$5:U$35,20,0),IF(ฟอร์มปริมาณน้ำ!K96=450,VLOOKUP(ฟอร์มปริมาณน้ำ!L96,ตารางรอบต่อวินาที!A$5:U$35,21,0),""))))))</f>
      </c>
      <c r="F121" s="109">
        <f t="shared" si="12"/>
        <v>0</v>
      </c>
    </row>
    <row r="122" spans="1:6" ht="12.75">
      <c r="A122" s="110"/>
      <c r="B122" s="93">
        <f>IF(ฟอร์มปริมาณน้ำ!K97=0,"",IF(ฟอร์มปริมาณน้ำ!K97=1,VLOOKUP(ฟอร์มปริมาณน้ำ!L97,ตารางรอบต่อวินาที!A$5:U$35,2,0),IF(ฟอร์มปริมาณน้ำ!K97=2,VLOOKUP(ฟอร์มปริมาณน้ำ!L97,ตารางรอบต่อวินาที!A$5:U$35,3,0),IF(ฟอร์มปริมาณน้ำ!K97=4,VLOOKUP(ฟอร์มปริมาณน้ำ!L97,ตารางรอบต่อวินาที!A$5:U$35,4,0),IF(ฟอร์มปริมาณน้ำ!K97=6,VLOOKUP(ฟอร์มปริมาณน้ำ!L97,ตารางรอบต่อวินาที!A$5:U$35,5,0),IF(ฟอร์มปริมาณน้ำ!K97=8,VLOOKUP(ฟอร์มปริมาณน้ำ!L97,ตารางรอบต่อวินาที!A$5:U$35,6,0),""))))))</f>
      </c>
      <c r="C122" s="93">
        <f>IF(ฟอร์มปริมาณน้ำ!K97=0,"",IF(ฟอร์มปริมาณน้ำ!K97=10,VLOOKUP(ฟอร์มปริมาณน้ำ!L97,ตารางรอบต่อวินาที!A$5:U$35,7,0),IF(ฟอร์มปริมาณน้ำ!K97=20,VLOOKUP(ฟอร์มปริมาณน้ำ!L97,ตารางรอบต่อวินาที!A$5:U$35,8,0),IF(ฟอร์มปริมาณน้ำ!K97=30,VLOOKUP(ฟอร์มปริมาณน้ำ!L97,ตารางรอบต่อวินาที!A$5:U$35,9,0),IF(ฟอร์มปริมาณน้ำ!K97=40,VLOOKUP(ฟอร์มปริมาณน้ำ!L97,ตารางรอบต่อวินาที!A$5:U$35,10,0),IF(ฟอร์มปริมาณน้ำ!K97=50,VLOOKUP(ฟอร์มปริมาณน้ำ!L97,ตารางรอบต่อวินาที!A$5:U$35,11,0),""))))))</f>
      </c>
      <c r="D122" s="93">
        <f>IF(ฟอร์มปริมาณน้ำ!K97=0,"",IF(ฟอร์มปริมาณน้ำ!K97=60,VLOOKUP(ฟอร์มปริมาณน้ำ!L97,ตารางรอบต่อวินาที!A$5:U$35,12,0),IF(ฟอร์มปริมาณน้ำ!K97=80,VLOOKUP(ฟอร์มปริมาณน้ำ!L97,ตารางรอบต่อวินาที!A$5:U$35,13,0),IF(ฟอร์มปริมาณน้ำ!K97=100,VLOOKUP(ฟอร์มปริมาณน้ำ!L97,ตารางรอบต่อวินาที!A$5:U$35,14,0),IF(ฟอร์มปริมาณน้ำ!K97=150,VLOOKUP(ฟอร์มปริมาณน้ำ!L97,ตารางรอบต่อวินาที!A$5:U$35,15,0),IF(ฟอร์มปริมาณน้ำ!K97=200,VLOOKUP(ฟอร์มปริมาณน้ำ!L97,ตารางรอบต่อวินาที!A$5:U$35,16,0),""))))))</f>
      </c>
      <c r="E122" s="111">
        <f>IF(ฟอร์มปริมาณน้ำ!K97=0,"",IF(ฟอร์มปริมาณน้ำ!K97=250,VLOOKUP(ฟอร์มปริมาณน้ำ!L97,ตารางรอบต่อวินาที!A$5:U$35,17,0),IF(ฟอร์มปริมาณน้ำ!K97=300,VLOOKUP(ฟอร์มปริมาณน้ำ!L97,ตารางรอบต่อวินาที!A$5:U$35,18,0),IF(ฟอร์มปริมาณน้ำ!K97=350,VLOOKUP(ฟอร์มปริมาณน้ำ!L97,ตารางรอบต่อวินาที!A$5:U$35,19,0),IF(ฟอร์มปริมาณน้ำ!K97=400,VLOOKUP(ฟอร์มปริมาณน้ำ!L97,ตารางรอบต่อวินาที!A$5:U$35,20,0),IF(ฟอร์มปริมาณน้ำ!K97=450,VLOOKUP(ฟอร์มปริมาณน้ำ!L97,ตารางรอบต่อวินาที!A$5:U$35,21,0),""))))))</f>
      </c>
      <c r="F122" s="111">
        <f t="shared" si="12"/>
        <v>0</v>
      </c>
    </row>
    <row r="123" spans="1:6" ht="12.75">
      <c r="A123" s="107">
        <v>13</v>
      </c>
      <c r="B123" s="108">
        <f>IF(ฟอร์มปริมาณน้ำ!K99=0,"",IF(ฟอร์มปริมาณน้ำ!K99=1,VLOOKUP(ฟอร์มปริมาณน้ำ!L99,ตารางรอบต่อวินาที!A$5:U$35,2,0),IF(ฟอร์มปริมาณน้ำ!K99=2,VLOOKUP(ฟอร์มปริมาณน้ำ!L99,ตารางรอบต่อวินาที!A$5:U$35,3,0),IF(ฟอร์มปริมาณน้ำ!K99=4,VLOOKUP(ฟอร์มปริมาณน้ำ!L99,ตารางรอบต่อวินาที!A$5:U$35,4,0),IF(ฟอร์มปริมาณน้ำ!K99=6,VLOOKUP(ฟอร์มปริมาณน้ำ!L99,ตารางรอบต่อวินาที!A$5:U$35,5,0),IF(ฟอร์มปริมาณน้ำ!K99=8,VLOOKUP(ฟอร์มปริมาณน้ำ!L99,ตารางรอบต่อวินาที!A$5:U$35,6,0),""))))))</f>
      </c>
      <c r="C123" s="108">
        <f>IF(ฟอร์มปริมาณน้ำ!K99=0,"",IF(ฟอร์มปริมาณน้ำ!K99=10,VLOOKUP(ฟอร์มปริมาณน้ำ!L99,ตารางรอบต่อวินาที!A$5:U$35,7,0),IF(ฟอร์มปริมาณน้ำ!K99=20,VLOOKUP(ฟอร์มปริมาณน้ำ!L99,ตารางรอบต่อวินาที!A$5:U$35,8,0),IF(ฟอร์มปริมาณน้ำ!K99=30,VLOOKUP(ฟอร์มปริมาณน้ำ!L99,ตารางรอบต่อวินาที!A$5:U$35,9,0),IF(ฟอร์มปริมาณน้ำ!K99=40,VLOOKUP(ฟอร์มปริมาณน้ำ!L99,ตารางรอบต่อวินาที!A$5:U$35,10,0),IF(ฟอร์มปริมาณน้ำ!K99=50,VLOOKUP(ฟอร์มปริมาณน้ำ!L99,ตารางรอบต่อวินาที!A$5:U$35,11,0),""))))))</f>
      </c>
      <c r="D123" s="108">
        <f>IF(ฟอร์มปริมาณน้ำ!K99=0,"",IF(ฟอร์มปริมาณน้ำ!K99=60,VLOOKUP(ฟอร์มปริมาณน้ำ!L99,ตารางรอบต่อวินาที!A$5:U$35,12,0),IF(ฟอร์มปริมาณน้ำ!K99=80,VLOOKUP(ฟอร์มปริมาณน้ำ!L99,ตารางรอบต่อวินาที!A$5:U$35,13,0),IF(ฟอร์มปริมาณน้ำ!K99=100,VLOOKUP(ฟอร์มปริมาณน้ำ!L99,ตารางรอบต่อวินาที!A$5:U$35,14,0),IF(ฟอร์มปริมาณน้ำ!K99=150,VLOOKUP(ฟอร์มปริมาณน้ำ!L99,ตารางรอบต่อวินาที!A$5:U$35,15,0),IF(ฟอร์มปริมาณน้ำ!K99=200,VLOOKUP(ฟอร์มปริมาณน้ำ!L99,ตารางรอบต่อวินาที!A$5:U$35,16,0),""))))))</f>
      </c>
      <c r="E123" s="109">
        <f>IF(ฟอร์มปริมาณน้ำ!K99=0,"",IF(ฟอร์มปริมาณน้ำ!K99=250,VLOOKUP(ฟอร์มปริมาณน้ำ!L99,ตารางรอบต่อวินาที!A$5:U$35,17,0),IF(ฟอร์มปริมาณน้ำ!K99=300,VLOOKUP(ฟอร์มปริมาณน้ำ!L99,ตารางรอบต่อวินาที!A$5:U$35,18,0),IF(ฟอร์มปริมาณน้ำ!K99=350,VLOOKUP(ฟอร์มปริมาณน้ำ!L99,ตารางรอบต่อวินาที!A$5:U$35,19,0),IF(ฟอร์มปริมาณน้ำ!K99=400,VLOOKUP(ฟอร์มปริมาณน้ำ!L99,ตารางรอบต่อวินาที!A$5:U$35,20,0),IF(ฟอร์มปริมาณน้ำ!K99=450,VLOOKUP(ฟอร์มปริมาณน้ำ!L99,ตารางรอบต่อวินาที!A$5:U$35,21,0),""))))))</f>
      </c>
      <c r="F123" s="109">
        <f aca="true" t="shared" si="13" ref="F123:F128">SUM(B123:E123)</f>
        <v>0</v>
      </c>
    </row>
    <row r="124" spans="1:6" ht="12.75">
      <c r="A124" s="107"/>
      <c r="B124" s="108">
        <f>IF(ฟอร์มปริมาณน้ำ!K100=0,"",IF(ฟอร์มปริมาณน้ำ!K100=1,VLOOKUP(ฟอร์มปริมาณน้ำ!L100,ตารางรอบต่อวินาที!A$5:U$35,2,0),IF(ฟอร์มปริมาณน้ำ!K100=2,VLOOKUP(ฟอร์มปริมาณน้ำ!L100,ตารางรอบต่อวินาที!A$5:U$35,3,0),IF(ฟอร์มปริมาณน้ำ!K100=4,VLOOKUP(ฟอร์มปริมาณน้ำ!L100,ตารางรอบต่อวินาที!A$5:U$35,4,0),IF(ฟอร์มปริมาณน้ำ!K100=6,VLOOKUP(ฟอร์มปริมาณน้ำ!L100,ตารางรอบต่อวินาที!A$5:U$35,5,0),IF(ฟอร์มปริมาณน้ำ!K100=8,VLOOKUP(ฟอร์มปริมาณน้ำ!L100,ตารางรอบต่อวินาที!A$5:U$35,6,0),""))))))</f>
      </c>
      <c r="C124" s="108">
        <f>IF(ฟอร์มปริมาณน้ำ!K100=0,"",IF(ฟอร์มปริมาณน้ำ!K100=10,VLOOKUP(ฟอร์มปริมาณน้ำ!L100,ตารางรอบต่อวินาที!A$5:U$35,7,0),IF(ฟอร์มปริมาณน้ำ!K100=20,VLOOKUP(ฟอร์มปริมาณน้ำ!L100,ตารางรอบต่อวินาที!A$5:U$35,8,0),IF(ฟอร์มปริมาณน้ำ!K100=30,VLOOKUP(ฟอร์มปริมาณน้ำ!L100,ตารางรอบต่อวินาที!A$5:U$35,9,0),IF(ฟอร์มปริมาณน้ำ!K100=40,VLOOKUP(ฟอร์มปริมาณน้ำ!L100,ตารางรอบต่อวินาที!A$5:U$35,10,0),IF(ฟอร์มปริมาณน้ำ!K100=50,VLOOKUP(ฟอร์มปริมาณน้ำ!L100,ตารางรอบต่อวินาที!A$5:U$35,11,0),""))))))</f>
      </c>
      <c r="D124" s="108">
        <f>IF(ฟอร์มปริมาณน้ำ!K100=0,"",IF(ฟอร์มปริมาณน้ำ!K100=60,VLOOKUP(ฟอร์มปริมาณน้ำ!L100,ตารางรอบต่อวินาที!A$5:U$35,12,0),IF(ฟอร์มปริมาณน้ำ!K100=80,VLOOKUP(ฟอร์มปริมาณน้ำ!L100,ตารางรอบต่อวินาที!A$5:U$35,13,0),IF(ฟอร์มปริมาณน้ำ!K100=100,VLOOKUP(ฟอร์มปริมาณน้ำ!L100,ตารางรอบต่อวินาที!A$5:U$35,14,0),IF(ฟอร์มปริมาณน้ำ!K100=150,VLOOKUP(ฟอร์มปริมาณน้ำ!L100,ตารางรอบต่อวินาที!A$5:U$35,15,0),IF(ฟอร์มปริมาณน้ำ!K100=200,VLOOKUP(ฟอร์มปริมาณน้ำ!L100,ตารางรอบต่อวินาที!A$5:U$35,16,0),""))))))</f>
      </c>
      <c r="E124" s="109">
        <f>IF(ฟอร์มปริมาณน้ำ!K100=0,"",IF(ฟอร์มปริมาณน้ำ!K100=250,VLOOKUP(ฟอร์มปริมาณน้ำ!L100,ตารางรอบต่อวินาที!A$5:U$35,17,0),IF(ฟอร์มปริมาณน้ำ!K100=300,VLOOKUP(ฟอร์มปริมาณน้ำ!L100,ตารางรอบต่อวินาที!A$5:U$35,18,0),IF(ฟอร์มปริมาณน้ำ!K100=350,VLOOKUP(ฟอร์มปริมาณน้ำ!L100,ตารางรอบต่อวินาที!A$5:U$35,19,0),IF(ฟอร์มปริมาณน้ำ!K100=400,VLOOKUP(ฟอร์มปริมาณน้ำ!L100,ตารางรอบต่อวินาที!A$5:U$35,20,0),IF(ฟอร์มปริมาณน้ำ!K100=450,VLOOKUP(ฟอร์มปริมาณน้ำ!L100,ตารางรอบต่อวินาที!A$5:U$35,21,0),""))))))</f>
      </c>
      <c r="F124" s="109">
        <f t="shared" si="13"/>
        <v>0</v>
      </c>
    </row>
    <row r="125" spans="1:6" ht="12.75">
      <c r="A125" s="107"/>
      <c r="B125" s="108">
        <f>IF(ฟอร์มปริมาณน้ำ!K101=0,"",IF(ฟอร์มปริมาณน้ำ!K101=1,VLOOKUP(ฟอร์มปริมาณน้ำ!L101,ตารางรอบต่อวินาที!A$5:U$35,2,0),IF(ฟอร์มปริมาณน้ำ!K101=2,VLOOKUP(ฟอร์มปริมาณน้ำ!L101,ตารางรอบต่อวินาที!A$5:U$35,3,0),IF(ฟอร์มปริมาณน้ำ!K101=4,VLOOKUP(ฟอร์มปริมาณน้ำ!L101,ตารางรอบต่อวินาที!A$5:U$35,4,0),IF(ฟอร์มปริมาณน้ำ!K101=6,VLOOKUP(ฟอร์มปริมาณน้ำ!L101,ตารางรอบต่อวินาที!A$5:U$35,5,0),IF(ฟอร์มปริมาณน้ำ!K101=8,VLOOKUP(ฟอร์มปริมาณน้ำ!L101,ตารางรอบต่อวินาที!A$5:U$35,6,0),""))))))</f>
      </c>
      <c r="C125" s="108">
        <f>IF(ฟอร์มปริมาณน้ำ!K101=0,"",IF(ฟอร์มปริมาณน้ำ!K101=10,VLOOKUP(ฟอร์มปริมาณน้ำ!L101,ตารางรอบต่อวินาที!A$5:U$35,7,0),IF(ฟอร์มปริมาณน้ำ!K101=20,VLOOKUP(ฟอร์มปริมาณน้ำ!L101,ตารางรอบต่อวินาที!A$5:U$35,8,0),IF(ฟอร์มปริมาณน้ำ!K101=30,VLOOKUP(ฟอร์มปริมาณน้ำ!L101,ตารางรอบต่อวินาที!A$5:U$35,9,0),IF(ฟอร์มปริมาณน้ำ!K101=40,VLOOKUP(ฟอร์มปริมาณน้ำ!L101,ตารางรอบต่อวินาที!A$5:U$35,10,0),IF(ฟอร์มปริมาณน้ำ!K101=50,VLOOKUP(ฟอร์มปริมาณน้ำ!L101,ตารางรอบต่อวินาที!A$5:U$35,11,0),""))))))</f>
      </c>
      <c r="D125" s="108">
        <f>IF(ฟอร์มปริมาณน้ำ!K101=0,"",IF(ฟอร์มปริมาณน้ำ!K101=60,VLOOKUP(ฟอร์มปริมาณน้ำ!L101,ตารางรอบต่อวินาที!A$5:U$35,12,0),IF(ฟอร์มปริมาณน้ำ!K101=80,VLOOKUP(ฟอร์มปริมาณน้ำ!L101,ตารางรอบต่อวินาที!A$5:U$35,13,0),IF(ฟอร์มปริมาณน้ำ!K101=100,VLOOKUP(ฟอร์มปริมาณน้ำ!L101,ตารางรอบต่อวินาที!A$5:U$35,14,0),IF(ฟอร์มปริมาณน้ำ!K101=150,VLOOKUP(ฟอร์มปริมาณน้ำ!L101,ตารางรอบต่อวินาที!A$5:U$35,15,0),IF(ฟอร์มปริมาณน้ำ!K101=200,VLOOKUP(ฟอร์มปริมาณน้ำ!L101,ตารางรอบต่อวินาที!A$5:U$35,16,0),""))))))</f>
      </c>
      <c r="E125" s="109">
        <f>IF(ฟอร์มปริมาณน้ำ!K101=0,"",IF(ฟอร์มปริมาณน้ำ!K101=250,VLOOKUP(ฟอร์มปริมาณน้ำ!L101,ตารางรอบต่อวินาที!A$5:U$35,17,0),IF(ฟอร์มปริมาณน้ำ!K101=300,VLOOKUP(ฟอร์มปริมาณน้ำ!L101,ตารางรอบต่อวินาที!A$5:U$35,18,0),IF(ฟอร์มปริมาณน้ำ!K101=350,VLOOKUP(ฟอร์มปริมาณน้ำ!L101,ตารางรอบต่อวินาที!A$5:U$35,19,0),IF(ฟอร์มปริมาณน้ำ!K101=400,VLOOKUP(ฟอร์มปริมาณน้ำ!L101,ตารางรอบต่อวินาที!A$5:U$35,20,0),IF(ฟอร์มปริมาณน้ำ!K101=450,VLOOKUP(ฟอร์มปริมาณน้ำ!L101,ตารางรอบต่อวินาที!A$5:U$35,21,0),""))))))</f>
      </c>
      <c r="F125" s="109">
        <f t="shared" si="13"/>
        <v>0</v>
      </c>
    </row>
    <row r="126" spans="1:6" ht="12.75">
      <c r="A126" s="107"/>
      <c r="B126" s="108">
        <f>IF(ฟอร์มปริมาณน้ำ!K102=0,"",IF(ฟอร์มปริมาณน้ำ!K102=1,VLOOKUP(ฟอร์มปริมาณน้ำ!L102,ตารางรอบต่อวินาที!A$5:U$35,2,0),IF(ฟอร์มปริมาณน้ำ!K102=2,VLOOKUP(ฟอร์มปริมาณน้ำ!L102,ตารางรอบต่อวินาที!A$5:U$35,3,0),IF(ฟอร์มปริมาณน้ำ!K102=4,VLOOKUP(ฟอร์มปริมาณน้ำ!L102,ตารางรอบต่อวินาที!A$5:U$35,4,0),IF(ฟอร์มปริมาณน้ำ!K102=6,VLOOKUP(ฟอร์มปริมาณน้ำ!L102,ตารางรอบต่อวินาที!A$5:U$35,5,0),IF(ฟอร์มปริมาณน้ำ!K102=8,VLOOKUP(ฟอร์มปริมาณน้ำ!L102,ตารางรอบต่อวินาที!A$5:U$35,6,0),""))))))</f>
      </c>
      <c r="C126" s="108">
        <f>IF(ฟอร์มปริมาณน้ำ!K102=0,"",IF(ฟอร์มปริมาณน้ำ!K102=10,VLOOKUP(ฟอร์มปริมาณน้ำ!L102,ตารางรอบต่อวินาที!A$5:U$35,7,0),IF(ฟอร์มปริมาณน้ำ!K102=20,VLOOKUP(ฟอร์มปริมาณน้ำ!L102,ตารางรอบต่อวินาที!A$5:U$35,8,0),IF(ฟอร์มปริมาณน้ำ!K102=30,VLOOKUP(ฟอร์มปริมาณน้ำ!L102,ตารางรอบต่อวินาที!A$5:U$35,9,0),IF(ฟอร์มปริมาณน้ำ!K102=40,VLOOKUP(ฟอร์มปริมาณน้ำ!L102,ตารางรอบต่อวินาที!A$5:U$35,10,0),IF(ฟอร์มปริมาณน้ำ!K102=50,VLOOKUP(ฟอร์มปริมาณน้ำ!L102,ตารางรอบต่อวินาที!A$5:U$35,11,0),""))))))</f>
      </c>
      <c r="D126" s="108">
        <f>IF(ฟอร์มปริมาณน้ำ!K102=0,"",IF(ฟอร์มปริมาณน้ำ!K102=60,VLOOKUP(ฟอร์มปริมาณน้ำ!L102,ตารางรอบต่อวินาที!A$5:U$35,12,0),IF(ฟอร์มปริมาณน้ำ!K102=80,VLOOKUP(ฟอร์มปริมาณน้ำ!L102,ตารางรอบต่อวินาที!A$5:U$35,13,0),IF(ฟอร์มปริมาณน้ำ!K102=100,VLOOKUP(ฟอร์มปริมาณน้ำ!L102,ตารางรอบต่อวินาที!A$5:U$35,14,0),IF(ฟอร์มปริมาณน้ำ!K102=150,VLOOKUP(ฟอร์มปริมาณน้ำ!L102,ตารางรอบต่อวินาที!A$5:U$35,15,0),IF(ฟอร์มปริมาณน้ำ!K102=200,VLOOKUP(ฟอร์มปริมาณน้ำ!L102,ตารางรอบต่อวินาที!A$5:U$35,16,0),""))))))</f>
      </c>
      <c r="E126" s="109">
        <f>IF(ฟอร์มปริมาณน้ำ!K102=0,"",IF(ฟอร์มปริมาณน้ำ!K102=250,VLOOKUP(ฟอร์มปริมาณน้ำ!L102,ตารางรอบต่อวินาที!A$5:U$35,17,0),IF(ฟอร์มปริมาณน้ำ!K102=300,VLOOKUP(ฟอร์มปริมาณน้ำ!L102,ตารางรอบต่อวินาที!A$5:U$35,18,0),IF(ฟอร์มปริมาณน้ำ!K102=350,VLOOKUP(ฟอร์มปริมาณน้ำ!L102,ตารางรอบต่อวินาที!A$5:U$35,19,0),IF(ฟอร์มปริมาณน้ำ!K102=400,VLOOKUP(ฟอร์มปริมาณน้ำ!L102,ตารางรอบต่อวินาที!A$5:U$35,20,0),IF(ฟอร์มปริมาณน้ำ!K102=450,VLOOKUP(ฟอร์มปริมาณน้ำ!L102,ตารางรอบต่อวินาที!A$5:U$35,21,0),""))))))</f>
      </c>
      <c r="F126" s="109">
        <f t="shared" si="13"/>
        <v>0</v>
      </c>
    </row>
    <row r="127" spans="1:6" ht="12.75">
      <c r="A127" s="107"/>
      <c r="B127" s="108">
        <f>IF(ฟอร์มปริมาณน้ำ!K103=0,"",IF(ฟอร์มปริมาณน้ำ!K103=1,VLOOKUP(ฟอร์มปริมาณน้ำ!L103,ตารางรอบต่อวินาที!A$5:U$35,2,0),IF(ฟอร์มปริมาณน้ำ!K103=2,VLOOKUP(ฟอร์มปริมาณน้ำ!L103,ตารางรอบต่อวินาที!A$5:U$35,3,0),IF(ฟอร์มปริมาณน้ำ!K103=4,VLOOKUP(ฟอร์มปริมาณน้ำ!L103,ตารางรอบต่อวินาที!A$5:U$35,4,0),IF(ฟอร์มปริมาณน้ำ!K103=6,VLOOKUP(ฟอร์มปริมาณน้ำ!L103,ตารางรอบต่อวินาที!A$5:U$35,5,0),IF(ฟอร์มปริมาณน้ำ!K103=8,VLOOKUP(ฟอร์มปริมาณน้ำ!L103,ตารางรอบต่อวินาที!A$5:U$35,6,0),""))))))</f>
      </c>
      <c r="C127" s="108">
        <f>IF(ฟอร์มปริมาณน้ำ!K103=0,"",IF(ฟอร์มปริมาณน้ำ!K103=10,VLOOKUP(ฟอร์มปริมาณน้ำ!L103,ตารางรอบต่อวินาที!A$5:U$35,7,0),IF(ฟอร์มปริมาณน้ำ!K103=20,VLOOKUP(ฟอร์มปริมาณน้ำ!L103,ตารางรอบต่อวินาที!A$5:U$35,8,0),IF(ฟอร์มปริมาณน้ำ!K103=30,VLOOKUP(ฟอร์มปริมาณน้ำ!L103,ตารางรอบต่อวินาที!A$5:U$35,9,0),IF(ฟอร์มปริมาณน้ำ!K103=40,VLOOKUP(ฟอร์มปริมาณน้ำ!L103,ตารางรอบต่อวินาที!A$5:U$35,10,0),IF(ฟอร์มปริมาณน้ำ!K103=50,VLOOKUP(ฟอร์มปริมาณน้ำ!L103,ตารางรอบต่อวินาที!A$5:U$35,11,0),""))))))</f>
      </c>
      <c r="D127" s="108">
        <f>IF(ฟอร์มปริมาณน้ำ!K103=0,"",IF(ฟอร์มปริมาณน้ำ!K103=60,VLOOKUP(ฟอร์มปริมาณน้ำ!L103,ตารางรอบต่อวินาที!A$5:U$35,12,0),IF(ฟอร์มปริมาณน้ำ!K103=80,VLOOKUP(ฟอร์มปริมาณน้ำ!L103,ตารางรอบต่อวินาที!A$5:U$35,13,0),IF(ฟอร์มปริมาณน้ำ!K103=100,VLOOKUP(ฟอร์มปริมาณน้ำ!L103,ตารางรอบต่อวินาที!A$5:U$35,14,0),IF(ฟอร์มปริมาณน้ำ!K103=150,VLOOKUP(ฟอร์มปริมาณน้ำ!L103,ตารางรอบต่อวินาที!A$5:U$35,15,0),IF(ฟอร์มปริมาณน้ำ!K103=200,VLOOKUP(ฟอร์มปริมาณน้ำ!L103,ตารางรอบต่อวินาที!A$5:U$35,16,0),""))))))</f>
      </c>
      <c r="E127" s="109">
        <f>IF(ฟอร์มปริมาณน้ำ!K103=0,"",IF(ฟอร์มปริมาณน้ำ!K103=250,VLOOKUP(ฟอร์มปริมาณน้ำ!L103,ตารางรอบต่อวินาที!A$5:U$35,17,0),IF(ฟอร์มปริมาณน้ำ!K103=300,VLOOKUP(ฟอร์มปริมาณน้ำ!L103,ตารางรอบต่อวินาที!A$5:U$35,18,0),IF(ฟอร์มปริมาณน้ำ!K103=350,VLOOKUP(ฟอร์มปริมาณน้ำ!L103,ตารางรอบต่อวินาที!A$5:U$35,19,0),IF(ฟอร์มปริมาณน้ำ!K103=400,VLOOKUP(ฟอร์มปริมาณน้ำ!L103,ตารางรอบต่อวินาที!A$5:U$35,20,0),IF(ฟอร์มปริมาณน้ำ!K103=450,VLOOKUP(ฟอร์มปริมาณน้ำ!L103,ตารางรอบต่อวินาที!A$5:U$35,21,0),""))))))</f>
      </c>
      <c r="F127" s="109">
        <f t="shared" si="13"/>
        <v>0</v>
      </c>
    </row>
    <row r="128" spans="1:6" ht="12.75">
      <c r="A128" s="110"/>
      <c r="B128" s="93">
        <f>IF(ฟอร์มปริมาณน้ำ!K104=0,"",IF(ฟอร์มปริมาณน้ำ!K104=1,VLOOKUP(ฟอร์มปริมาณน้ำ!L104,ตารางรอบต่อวินาที!A$5:U$35,2,0),IF(ฟอร์มปริมาณน้ำ!K104=2,VLOOKUP(ฟอร์มปริมาณน้ำ!L104,ตารางรอบต่อวินาที!A$5:U$35,3,0),IF(ฟอร์มปริมาณน้ำ!K104=4,VLOOKUP(ฟอร์มปริมาณน้ำ!L104,ตารางรอบต่อวินาที!A$5:U$35,4,0),IF(ฟอร์มปริมาณน้ำ!K104=6,VLOOKUP(ฟอร์มปริมาณน้ำ!L104,ตารางรอบต่อวินาที!A$5:U$35,5,0),IF(ฟอร์มปริมาณน้ำ!K104=8,VLOOKUP(ฟอร์มปริมาณน้ำ!L104,ตารางรอบต่อวินาที!A$5:U$35,6,0),""))))))</f>
      </c>
      <c r="C128" s="93">
        <f>IF(ฟอร์มปริมาณน้ำ!K104=0,"",IF(ฟอร์มปริมาณน้ำ!K104=10,VLOOKUP(ฟอร์มปริมาณน้ำ!L104,ตารางรอบต่อวินาที!A$5:U$35,7,0),IF(ฟอร์มปริมาณน้ำ!K104=20,VLOOKUP(ฟอร์มปริมาณน้ำ!L104,ตารางรอบต่อวินาที!A$5:U$35,8,0),IF(ฟอร์มปริมาณน้ำ!K104=30,VLOOKUP(ฟอร์มปริมาณน้ำ!L104,ตารางรอบต่อวินาที!A$5:U$35,9,0),IF(ฟอร์มปริมาณน้ำ!K104=40,VLOOKUP(ฟอร์มปริมาณน้ำ!L104,ตารางรอบต่อวินาที!A$5:U$35,10,0),IF(ฟอร์มปริมาณน้ำ!K104=50,VLOOKUP(ฟอร์มปริมาณน้ำ!L104,ตารางรอบต่อวินาที!A$5:U$35,11,0),""))))))</f>
      </c>
      <c r="D128" s="93">
        <f>IF(ฟอร์มปริมาณน้ำ!K104=0,"",IF(ฟอร์มปริมาณน้ำ!K104=60,VLOOKUP(ฟอร์มปริมาณน้ำ!L104,ตารางรอบต่อวินาที!A$5:U$35,12,0),IF(ฟอร์มปริมาณน้ำ!K104=80,VLOOKUP(ฟอร์มปริมาณน้ำ!L104,ตารางรอบต่อวินาที!A$5:U$35,13,0),IF(ฟอร์มปริมาณน้ำ!K104=100,VLOOKUP(ฟอร์มปริมาณน้ำ!L104,ตารางรอบต่อวินาที!A$5:U$35,14,0),IF(ฟอร์มปริมาณน้ำ!K104=150,VLOOKUP(ฟอร์มปริมาณน้ำ!L104,ตารางรอบต่อวินาที!A$5:U$35,15,0),IF(ฟอร์มปริมาณน้ำ!K104=200,VLOOKUP(ฟอร์มปริมาณน้ำ!L104,ตารางรอบต่อวินาที!A$5:U$35,16,0),""))))))</f>
      </c>
      <c r="E128" s="111">
        <f>IF(ฟอร์มปริมาณน้ำ!K104=0,"",IF(ฟอร์มปริมาณน้ำ!K104=250,VLOOKUP(ฟอร์มปริมาณน้ำ!L104,ตารางรอบต่อวินาที!A$5:U$35,17,0),IF(ฟอร์มปริมาณน้ำ!K104=300,VLOOKUP(ฟอร์มปริมาณน้ำ!L104,ตารางรอบต่อวินาที!A$5:U$35,18,0),IF(ฟอร์มปริมาณน้ำ!K104=350,VLOOKUP(ฟอร์มปริมาณน้ำ!L104,ตารางรอบต่อวินาที!A$5:U$35,19,0),IF(ฟอร์มปริมาณน้ำ!K104=400,VLOOKUP(ฟอร์มปริมาณน้ำ!L104,ตารางรอบต่อวินาที!A$5:U$35,20,0),IF(ฟอร์มปริมาณน้ำ!K104=450,VLOOKUP(ฟอร์มปริมาณน้ำ!L104,ตารางรอบต่อวินาที!A$5:U$35,21,0),""))))))</f>
      </c>
      <c r="F128" s="111">
        <f t="shared" si="13"/>
        <v>0</v>
      </c>
    </row>
    <row r="129" spans="1:6" ht="12.75">
      <c r="A129" s="107">
        <v>14</v>
      </c>
      <c r="B129" s="108">
        <f>IF(ฟอร์มปริมาณน้ำ!K106=0,"",IF(ฟอร์มปริมาณน้ำ!K106=1,VLOOKUP(ฟอร์มปริมาณน้ำ!L106,ตารางรอบต่อวินาที!A$5:U$35,2,0),IF(ฟอร์มปริมาณน้ำ!K106=2,VLOOKUP(ฟอร์มปริมาณน้ำ!L106,ตารางรอบต่อวินาที!A$5:U$35,3,0),IF(ฟอร์มปริมาณน้ำ!K106=4,VLOOKUP(ฟอร์มปริมาณน้ำ!L106,ตารางรอบต่อวินาที!A$5:U$35,4,0),IF(ฟอร์มปริมาณน้ำ!K106=6,VLOOKUP(ฟอร์มปริมาณน้ำ!L106,ตารางรอบต่อวินาที!A$5:U$35,5,0),IF(ฟอร์มปริมาณน้ำ!K106=8,VLOOKUP(ฟอร์มปริมาณน้ำ!L106,ตารางรอบต่อวินาที!A$5:U$35,6,0),""))))))</f>
      </c>
      <c r="C129" s="108">
        <f>IF(ฟอร์มปริมาณน้ำ!K106=0,"",IF(ฟอร์มปริมาณน้ำ!K106=10,VLOOKUP(ฟอร์มปริมาณน้ำ!L106,ตารางรอบต่อวินาที!A$5:U$35,7,0),IF(ฟอร์มปริมาณน้ำ!K106=20,VLOOKUP(ฟอร์มปริมาณน้ำ!L106,ตารางรอบต่อวินาที!A$5:U$35,8,0),IF(ฟอร์มปริมาณน้ำ!K106=30,VLOOKUP(ฟอร์มปริมาณน้ำ!L106,ตารางรอบต่อวินาที!A$5:U$35,9,0),IF(ฟอร์มปริมาณน้ำ!K106=40,VLOOKUP(ฟอร์มปริมาณน้ำ!L106,ตารางรอบต่อวินาที!A$5:U$35,10,0),IF(ฟอร์มปริมาณน้ำ!K106=50,VLOOKUP(ฟอร์มปริมาณน้ำ!L106,ตารางรอบต่อวินาที!A$5:U$35,11,0),""))))))</f>
      </c>
      <c r="D129" s="108">
        <f>IF(ฟอร์มปริมาณน้ำ!K106=0,"",IF(ฟอร์มปริมาณน้ำ!K106=60,VLOOKUP(ฟอร์มปริมาณน้ำ!L106,ตารางรอบต่อวินาที!A$5:U$35,12,0),IF(ฟอร์มปริมาณน้ำ!K106=80,VLOOKUP(ฟอร์มปริมาณน้ำ!L106,ตารางรอบต่อวินาที!A$5:U$35,13,0),IF(ฟอร์มปริมาณน้ำ!K106=100,VLOOKUP(ฟอร์มปริมาณน้ำ!L106,ตารางรอบต่อวินาที!A$5:U$35,14,0),IF(ฟอร์มปริมาณน้ำ!K106=150,VLOOKUP(ฟอร์มปริมาณน้ำ!L106,ตารางรอบต่อวินาที!A$5:U$35,15,0),IF(ฟอร์มปริมาณน้ำ!K106=200,VLOOKUP(ฟอร์มปริมาณน้ำ!L106,ตารางรอบต่อวินาที!A$5:U$35,16,0),""))))))</f>
      </c>
      <c r="E129" s="109">
        <f>IF(ฟอร์มปริมาณน้ำ!K106=0,"",IF(ฟอร์มปริมาณน้ำ!K106=250,VLOOKUP(ฟอร์มปริมาณน้ำ!L106,ตารางรอบต่อวินาที!A$5:U$35,17,0),IF(ฟอร์มปริมาณน้ำ!K106=300,VLOOKUP(ฟอร์มปริมาณน้ำ!L106,ตารางรอบต่อวินาที!A$5:U$35,18,0),IF(ฟอร์มปริมาณน้ำ!K106=350,VLOOKUP(ฟอร์มปริมาณน้ำ!L106,ตารางรอบต่อวินาที!A$5:U$35,19,0),IF(ฟอร์มปริมาณน้ำ!K106=400,VLOOKUP(ฟอร์มปริมาณน้ำ!L106,ตารางรอบต่อวินาที!A$5:U$35,20,0),IF(ฟอร์มปริมาณน้ำ!K106=450,VLOOKUP(ฟอร์มปริมาณน้ำ!L106,ตารางรอบต่อวินาที!A$5:U$35,21,0),""))))))</f>
      </c>
      <c r="F129" s="109">
        <f aca="true" t="shared" si="14" ref="F129:F134">SUM(B129:E129)</f>
        <v>0</v>
      </c>
    </row>
    <row r="130" spans="1:6" ht="12.75">
      <c r="A130" s="107"/>
      <c r="B130" s="108">
        <f>IF(ฟอร์มปริมาณน้ำ!K107=0,"",IF(ฟอร์มปริมาณน้ำ!K107=1,VLOOKUP(ฟอร์มปริมาณน้ำ!L107,ตารางรอบต่อวินาที!A$5:U$35,2,0),IF(ฟอร์มปริมาณน้ำ!K107=2,VLOOKUP(ฟอร์มปริมาณน้ำ!L107,ตารางรอบต่อวินาที!A$5:U$35,3,0),IF(ฟอร์มปริมาณน้ำ!K107=4,VLOOKUP(ฟอร์มปริมาณน้ำ!L107,ตารางรอบต่อวินาที!A$5:U$35,4,0),IF(ฟอร์มปริมาณน้ำ!K107=6,VLOOKUP(ฟอร์มปริมาณน้ำ!L107,ตารางรอบต่อวินาที!A$5:U$35,5,0),IF(ฟอร์มปริมาณน้ำ!K107=8,VLOOKUP(ฟอร์มปริมาณน้ำ!L107,ตารางรอบต่อวินาที!A$5:U$35,6,0),""))))))</f>
      </c>
      <c r="C130" s="108">
        <f>IF(ฟอร์มปริมาณน้ำ!K107=0,"",IF(ฟอร์มปริมาณน้ำ!K107=10,VLOOKUP(ฟอร์มปริมาณน้ำ!L107,ตารางรอบต่อวินาที!A$5:U$35,7,0),IF(ฟอร์มปริมาณน้ำ!K107=20,VLOOKUP(ฟอร์มปริมาณน้ำ!L107,ตารางรอบต่อวินาที!A$5:U$35,8,0),IF(ฟอร์มปริมาณน้ำ!K107=30,VLOOKUP(ฟอร์มปริมาณน้ำ!L107,ตารางรอบต่อวินาที!A$5:U$35,9,0),IF(ฟอร์มปริมาณน้ำ!K107=40,VLOOKUP(ฟอร์มปริมาณน้ำ!L107,ตารางรอบต่อวินาที!A$5:U$35,10,0),IF(ฟอร์มปริมาณน้ำ!K107=50,VLOOKUP(ฟอร์มปริมาณน้ำ!L107,ตารางรอบต่อวินาที!A$5:U$35,11,0),""))))))</f>
      </c>
      <c r="D130" s="108">
        <f>IF(ฟอร์มปริมาณน้ำ!K107=0,"",IF(ฟอร์มปริมาณน้ำ!K107=60,VLOOKUP(ฟอร์มปริมาณน้ำ!L107,ตารางรอบต่อวินาที!A$5:U$35,12,0),IF(ฟอร์มปริมาณน้ำ!K107=80,VLOOKUP(ฟอร์มปริมาณน้ำ!L107,ตารางรอบต่อวินาที!A$5:U$35,13,0),IF(ฟอร์มปริมาณน้ำ!K107=100,VLOOKUP(ฟอร์มปริมาณน้ำ!L107,ตารางรอบต่อวินาที!A$5:U$35,14,0),IF(ฟอร์มปริมาณน้ำ!K107=150,VLOOKUP(ฟอร์มปริมาณน้ำ!L107,ตารางรอบต่อวินาที!A$5:U$35,15,0),IF(ฟอร์มปริมาณน้ำ!K107=200,VLOOKUP(ฟอร์มปริมาณน้ำ!L107,ตารางรอบต่อวินาที!A$5:U$35,16,0),""))))))</f>
      </c>
      <c r="E130" s="109">
        <f>IF(ฟอร์มปริมาณน้ำ!K107=0,"",IF(ฟอร์มปริมาณน้ำ!K107=250,VLOOKUP(ฟอร์มปริมาณน้ำ!L107,ตารางรอบต่อวินาที!A$5:U$35,17,0),IF(ฟอร์มปริมาณน้ำ!K107=300,VLOOKUP(ฟอร์มปริมาณน้ำ!L107,ตารางรอบต่อวินาที!A$5:U$35,18,0),IF(ฟอร์มปริมาณน้ำ!K107=350,VLOOKUP(ฟอร์มปริมาณน้ำ!L107,ตารางรอบต่อวินาที!A$5:U$35,19,0),IF(ฟอร์มปริมาณน้ำ!K107=400,VLOOKUP(ฟอร์มปริมาณน้ำ!L107,ตารางรอบต่อวินาที!A$5:U$35,20,0),IF(ฟอร์มปริมาณน้ำ!K107=450,VLOOKUP(ฟอร์มปริมาณน้ำ!L107,ตารางรอบต่อวินาที!A$5:U$35,21,0),""))))))</f>
      </c>
      <c r="F130" s="109">
        <f t="shared" si="14"/>
        <v>0</v>
      </c>
    </row>
    <row r="131" spans="1:6" ht="12.75">
      <c r="A131" s="107"/>
      <c r="B131" s="108">
        <f>IF(ฟอร์มปริมาณน้ำ!K108=0,"",IF(ฟอร์มปริมาณน้ำ!K108=1,VLOOKUP(ฟอร์มปริมาณน้ำ!L108,ตารางรอบต่อวินาที!A$5:U$35,2,0),IF(ฟอร์มปริมาณน้ำ!K108=2,VLOOKUP(ฟอร์มปริมาณน้ำ!L108,ตารางรอบต่อวินาที!A$5:U$35,3,0),IF(ฟอร์มปริมาณน้ำ!K108=4,VLOOKUP(ฟอร์มปริมาณน้ำ!L108,ตารางรอบต่อวินาที!A$5:U$35,4,0),IF(ฟอร์มปริมาณน้ำ!K108=6,VLOOKUP(ฟอร์มปริมาณน้ำ!L108,ตารางรอบต่อวินาที!A$5:U$35,5,0),IF(ฟอร์มปริมาณน้ำ!K108=8,VLOOKUP(ฟอร์มปริมาณน้ำ!L108,ตารางรอบต่อวินาที!A$5:U$35,6,0),""))))))</f>
      </c>
      <c r="C131" s="108">
        <f>IF(ฟอร์มปริมาณน้ำ!K108=0,"",IF(ฟอร์มปริมาณน้ำ!K108=10,VLOOKUP(ฟอร์มปริมาณน้ำ!L108,ตารางรอบต่อวินาที!A$5:U$35,7,0),IF(ฟอร์มปริมาณน้ำ!K108=20,VLOOKUP(ฟอร์มปริมาณน้ำ!L108,ตารางรอบต่อวินาที!A$5:U$35,8,0),IF(ฟอร์มปริมาณน้ำ!K108=30,VLOOKUP(ฟอร์มปริมาณน้ำ!L108,ตารางรอบต่อวินาที!A$5:U$35,9,0),IF(ฟอร์มปริมาณน้ำ!K108=40,VLOOKUP(ฟอร์มปริมาณน้ำ!L108,ตารางรอบต่อวินาที!A$5:U$35,10,0),IF(ฟอร์มปริมาณน้ำ!K108=50,VLOOKUP(ฟอร์มปริมาณน้ำ!L108,ตารางรอบต่อวินาที!A$5:U$35,11,0),""))))))</f>
      </c>
      <c r="D131" s="108">
        <f>IF(ฟอร์มปริมาณน้ำ!K108=0,"",IF(ฟอร์มปริมาณน้ำ!K108=60,VLOOKUP(ฟอร์มปริมาณน้ำ!L108,ตารางรอบต่อวินาที!A$5:U$35,12,0),IF(ฟอร์มปริมาณน้ำ!K108=80,VLOOKUP(ฟอร์มปริมาณน้ำ!L108,ตารางรอบต่อวินาที!A$5:U$35,13,0),IF(ฟอร์มปริมาณน้ำ!K108=100,VLOOKUP(ฟอร์มปริมาณน้ำ!L108,ตารางรอบต่อวินาที!A$5:U$35,14,0),IF(ฟอร์มปริมาณน้ำ!K108=150,VLOOKUP(ฟอร์มปริมาณน้ำ!L108,ตารางรอบต่อวินาที!A$5:U$35,15,0),IF(ฟอร์มปริมาณน้ำ!K108=200,VLOOKUP(ฟอร์มปริมาณน้ำ!L108,ตารางรอบต่อวินาที!A$5:U$35,16,0),""))))))</f>
      </c>
      <c r="E131" s="109">
        <f>IF(ฟอร์มปริมาณน้ำ!K108=0,"",IF(ฟอร์มปริมาณน้ำ!K108=250,VLOOKUP(ฟอร์มปริมาณน้ำ!L108,ตารางรอบต่อวินาที!A$5:U$35,17,0),IF(ฟอร์มปริมาณน้ำ!K108=300,VLOOKUP(ฟอร์มปริมาณน้ำ!L108,ตารางรอบต่อวินาที!A$5:U$35,18,0),IF(ฟอร์มปริมาณน้ำ!K108=350,VLOOKUP(ฟอร์มปริมาณน้ำ!L108,ตารางรอบต่อวินาที!A$5:U$35,19,0),IF(ฟอร์มปริมาณน้ำ!K108=400,VLOOKUP(ฟอร์มปริมาณน้ำ!L108,ตารางรอบต่อวินาที!A$5:U$35,20,0),IF(ฟอร์มปริมาณน้ำ!K108=450,VLOOKUP(ฟอร์มปริมาณน้ำ!L108,ตารางรอบต่อวินาที!A$5:U$35,21,0),""))))))</f>
      </c>
      <c r="F131" s="109">
        <f t="shared" si="14"/>
        <v>0</v>
      </c>
    </row>
    <row r="132" spans="1:6" ht="12.75">
      <c r="A132" s="107"/>
      <c r="B132" s="108">
        <f>IF(ฟอร์มปริมาณน้ำ!K109=0,"",IF(ฟอร์มปริมาณน้ำ!K109=1,VLOOKUP(ฟอร์มปริมาณน้ำ!L109,ตารางรอบต่อวินาที!A$5:U$35,2,0),IF(ฟอร์มปริมาณน้ำ!K109=2,VLOOKUP(ฟอร์มปริมาณน้ำ!L109,ตารางรอบต่อวินาที!A$5:U$35,3,0),IF(ฟอร์มปริมาณน้ำ!K109=4,VLOOKUP(ฟอร์มปริมาณน้ำ!L109,ตารางรอบต่อวินาที!A$5:U$35,4,0),IF(ฟอร์มปริมาณน้ำ!K109=6,VLOOKUP(ฟอร์มปริมาณน้ำ!L109,ตารางรอบต่อวินาที!A$5:U$35,5,0),IF(ฟอร์มปริมาณน้ำ!K109=8,VLOOKUP(ฟอร์มปริมาณน้ำ!L109,ตารางรอบต่อวินาที!A$5:U$35,6,0),""))))))</f>
      </c>
      <c r="C132" s="108">
        <f>IF(ฟอร์มปริมาณน้ำ!K109=0,"",IF(ฟอร์มปริมาณน้ำ!K109=10,VLOOKUP(ฟอร์มปริมาณน้ำ!L109,ตารางรอบต่อวินาที!A$5:U$35,7,0),IF(ฟอร์มปริมาณน้ำ!K109=20,VLOOKUP(ฟอร์มปริมาณน้ำ!L109,ตารางรอบต่อวินาที!A$5:U$35,8,0),IF(ฟอร์มปริมาณน้ำ!K109=30,VLOOKUP(ฟอร์มปริมาณน้ำ!L109,ตารางรอบต่อวินาที!A$5:U$35,9,0),IF(ฟอร์มปริมาณน้ำ!K109=40,VLOOKUP(ฟอร์มปริมาณน้ำ!L109,ตารางรอบต่อวินาที!A$5:U$35,10,0),IF(ฟอร์มปริมาณน้ำ!K109=50,VLOOKUP(ฟอร์มปริมาณน้ำ!L109,ตารางรอบต่อวินาที!A$5:U$35,11,0),""))))))</f>
      </c>
      <c r="D132" s="108">
        <f>IF(ฟอร์มปริมาณน้ำ!K109=0,"",IF(ฟอร์มปริมาณน้ำ!K109=60,VLOOKUP(ฟอร์มปริมาณน้ำ!L109,ตารางรอบต่อวินาที!A$5:U$35,12,0),IF(ฟอร์มปริมาณน้ำ!K109=80,VLOOKUP(ฟอร์มปริมาณน้ำ!L109,ตารางรอบต่อวินาที!A$5:U$35,13,0),IF(ฟอร์มปริมาณน้ำ!K109=100,VLOOKUP(ฟอร์มปริมาณน้ำ!L109,ตารางรอบต่อวินาที!A$5:U$35,14,0),IF(ฟอร์มปริมาณน้ำ!K109=150,VLOOKUP(ฟอร์มปริมาณน้ำ!L109,ตารางรอบต่อวินาที!A$5:U$35,15,0),IF(ฟอร์มปริมาณน้ำ!K109=200,VLOOKUP(ฟอร์มปริมาณน้ำ!L109,ตารางรอบต่อวินาที!A$5:U$35,16,0),""))))))</f>
      </c>
      <c r="E132" s="109">
        <f>IF(ฟอร์มปริมาณน้ำ!K109=0,"",IF(ฟอร์มปริมาณน้ำ!K109=250,VLOOKUP(ฟอร์มปริมาณน้ำ!L109,ตารางรอบต่อวินาที!A$5:U$35,17,0),IF(ฟอร์มปริมาณน้ำ!K109=300,VLOOKUP(ฟอร์มปริมาณน้ำ!L109,ตารางรอบต่อวินาที!A$5:U$35,18,0),IF(ฟอร์มปริมาณน้ำ!K109=350,VLOOKUP(ฟอร์มปริมาณน้ำ!L109,ตารางรอบต่อวินาที!A$5:U$35,19,0),IF(ฟอร์มปริมาณน้ำ!K109=400,VLOOKUP(ฟอร์มปริมาณน้ำ!L109,ตารางรอบต่อวินาที!A$5:U$35,20,0),IF(ฟอร์มปริมาณน้ำ!K109=450,VLOOKUP(ฟอร์มปริมาณน้ำ!L109,ตารางรอบต่อวินาที!A$5:U$35,21,0),""))))))</f>
      </c>
      <c r="F132" s="109">
        <f t="shared" si="14"/>
        <v>0</v>
      </c>
    </row>
    <row r="133" spans="1:6" ht="12.75">
      <c r="A133" s="107"/>
      <c r="B133" s="108">
        <f>IF(ฟอร์มปริมาณน้ำ!K110=0,"",IF(ฟอร์มปริมาณน้ำ!K110=1,VLOOKUP(ฟอร์มปริมาณน้ำ!L110,ตารางรอบต่อวินาที!A$5:U$35,2,0),IF(ฟอร์มปริมาณน้ำ!K110=2,VLOOKUP(ฟอร์มปริมาณน้ำ!L110,ตารางรอบต่อวินาที!A$5:U$35,3,0),IF(ฟอร์มปริมาณน้ำ!K110=4,VLOOKUP(ฟอร์มปริมาณน้ำ!L110,ตารางรอบต่อวินาที!A$5:U$35,4,0),IF(ฟอร์มปริมาณน้ำ!K110=6,VLOOKUP(ฟอร์มปริมาณน้ำ!L110,ตารางรอบต่อวินาที!A$5:U$35,5,0),IF(ฟอร์มปริมาณน้ำ!K110=8,VLOOKUP(ฟอร์มปริมาณน้ำ!L110,ตารางรอบต่อวินาที!A$5:U$35,6,0),""))))))</f>
      </c>
      <c r="C133" s="108">
        <f>IF(ฟอร์มปริมาณน้ำ!K110=0,"",IF(ฟอร์มปริมาณน้ำ!K110=10,VLOOKUP(ฟอร์มปริมาณน้ำ!L110,ตารางรอบต่อวินาที!A$5:U$35,7,0),IF(ฟอร์มปริมาณน้ำ!K110=20,VLOOKUP(ฟอร์มปริมาณน้ำ!L110,ตารางรอบต่อวินาที!A$5:U$35,8,0),IF(ฟอร์มปริมาณน้ำ!K110=30,VLOOKUP(ฟอร์มปริมาณน้ำ!L110,ตารางรอบต่อวินาที!A$5:U$35,9,0),IF(ฟอร์มปริมาณน้ำ!K110=40,VLOOKUP(ฟอร์มปริมาณน้ำ!L110,ตารางรอบต่อวินาที!A$5:U$35,10,0),IF(ฟอร์มปริมาณน้ำ!K110=50,VLOOKUP(ฟอร์มปริมาณน้ำ!L110,ตารางรอบต่อวินาที!A$5:U$35,11,0),""))))))</f>
      </c>
      <c r="D133" s="108">
        <f>IF(ฟอร์มปริมาณน้ำ!K110=0,"",IF(ฟอร์มปริมาณน้ำ!K110=60,VLOOKUP(ฟอร์มปริมาณน้ำ!L110,ตารางรอบต่อวินาที!A$5:U$35,12,0),IF(ฟอร์มปริมาณน้ำ!K110=80,VLOOKUP(ฟอร์มปริมาณน้ำ!L110,ตารางรอบต่อวินาที!A$5:U$35,13,0),IF(ฟอร์มปริมาณน้ำ!K110=100,VLOOKUP(ฟอร์มปริมาณน้ำ!L110,ตารางรอบต่อวินาที!A$5:U$35,14,0),IF(ฟอร์มปริมาณน้ำ!K110=150,VLOOKUP(ฟอร์มปริมาณน้ำ!L110,ตารางรอบต่อวินาที!A$5:U$35,15,0),IF(ฟอร์มปริมาณน้ำ!K110=200,VLOOKUP(ฟอร์มปริมาณน้ำ!L110,ตารางรอบต่อวินาที!A$5:U$35,16,0),""))))))</f>
      </c>
      <c r="E133" s="109">
        <f>IF(ฟอร์มปริมาณน้ำ!K110=0,"",IF(ฟอร์มปริมาณน้ำ!K110=250,VLOOKUP(ฟอร์มปริมาณน้ำ!L110,ตารางรอบต่อวินาที!A$5:U$35,17,0),IF(ฟอร์มปริมาณน้ำ!K110=300,VLOOKUP(ฟอร์มปริมาณน้ำ!L110,ตารางรอบต่อวินาที!A$5:U$35,18,0),IF(ฟอร์มปริมาณน้ำ!K110=350,VLOOKUP(ฟอร์มปริมาณน้ำ!L110,ตารางรอบต่อวินาที!A$5:U$35,19,0),IF(ฟอร์มปริมาณน้ำ!K110=400,VLOOKUP(ฟอร์มปริมาณน้ำ!L110,ตารางรอบต่อวินาที!A$5:U$35,20,0),IF(ฟอร์มปริมาณน้ำ!K110=450,VLOOKUP(ฟอร์มปริมาณน้ำ!L110,ตารางรอบต่อวินาที!A$5:U$35,21,0),""))))))</f>
      </c>
      <c r="F133" s="109">
        <f t="shared" si="14"/>
        <v>0</v>
      </c>
    </row>
    <row r="134" spans="1:6" ht="12.75">
      <c r="A134" s="110"/>
      <c r="B134" s="93">
        <f>IF(ฟอร์มปริมาณน้ำ!K111=0,"",IF(ฟอร์มปริมาณน้ำ!K111=1,VLOOKUP(ฟอร์มปริมาณน้ำ!L111,ตารางรอบต่อวินาที!A$5:U$35,2,0),IF(ฟอร์มปริมาณน้ำ!K111=2,VLOOKUP(ฟอร์มปริมาณน้ำ!L111,ตารางรอบต่อวินาที!A$5:U$35,3,0),IF(ฟอร์มปริมาณน้ำ!K111=4,VLOOKUP(ฟอร์มปริมาณน้ำ!L111,ตารางรอบต่อวินาที!A$5:U$35,4,0),IF(ฟอร์มปริมาณน้ำ!K111=6,VLOOKUP(ฟอร์มปริมาณน้ำ!L111,ตารางรอบต่อวินาที!A$5:U$35,5,0),IF(ฟอร์มปริมาณน้ำ!K111=8,VLOOKUP(ฟอร์มปริมาณน้ำ!L111,ตารางรอบต่อวินาที!A$5:U$35,6,0),""))))))</f>
      </c>
      <c r="C134" s="93">
        <f>IF(ฟอร์มปริมาณน้ำ!K111=0,"",IF(ฟอร์มปริมาณน้ำ!K111=10,VLOOKUP(ฟอร์มปริมาณน้ำ!L111,ตารางรอบต่อวินาที!A$5:U$35,7,0),IF(ฟอร์มปริมาณน้ำ!K111=20,VLOOKUP(ฟอร์มปริมาณน้ำ!L111,ตารางรอบต่อวินาที!A$5:U$35,8,0),IF(ฟอร์มปริมาณน้ำ!K111=30,VLOOKUP(ฟอร์มปริมาณน้ำ!L111,ตารางรอบต่อวินาที!A$5:U$35,9,0),IF(ฟอร์มปริมาณน้ำ!K111=40,VLOOKUP(ฟอร์มปริมาณน้ำ!L111,ตารางรอบต่อวินาที!A$5:U$35,10,0),IF(ฟอร์มปริมาณน้ำ!K111=50,VLOOKUP(ฟอร์มปริมาณน้ำ!L111,ตารางรอบต่อวินาที!A$5:U$35,11,0),""))))))</f>
      </c>
      <c r="D134" s="93">
        <f>IF(ฟอร์มปริมาณน้ำ!K111=0,"",IF(ฟอร์มปริมาณน้ำ!K111=60,VLOOKUP(ฟอร์มปริมาณน้ำ!L111,ตารางรอบต่อวินาที!A$5:U$35,12,0),IF(ฟอร์มปริมาณน้ำ!K111=80,VLOOKUP(ฟอร์มปริมาณน้ำ!L111,ตารางรอบต่อวินาที!A$5:U$35,13,0),IF(ฟอร์มปริมาณน้ำ!K111=100,VLOOKUP(ฟอร์มปริมาณน้ำ!L111,ตารางรอบต่อวินาที!A$5:U$35,14,0),IF(ฟอร์มปริมาณน้ำ!K111=150,VLOOKUP(ฟอร์มปริมาณน้ำ!L111,ตารางรอบต่อวินาที!A$5:U$35,15,0),IF(ฟอร์มปริมาณน้ำ!K111=200,VLOOKUP(ฟอร์มปริมาณน้ำ!L111,ตารางรอบต่อวินาที!A$5:U$35,16,0),""))))))</f>
      </c>
      <c r="E134" s="111">
        <f>IF(ฟอร์มปริมาณน้ำ!K111=0,"",IF(ฟอร์มปริมาณน้ำ!K111=250,VLOOKUP(ฟอร์มปริมาณน้ำ!L111,ตารางรอบต่อวินาที!A$5:U$35,17,0),IF(ฟอร์มปริมาณน้ำ!K111=300,VLOOKUP(ฟอร์มปริมาณน้ำ!L111,ตารางรอบต่อวินาที!A$5:U$35,18,0),IF(ฟอร์มปริมาณน้ำ!K111=350,VLOOKUP(ฟอร์มปริมาณน้ำ!L111,ตารางรอบต่อวินาที!A$5:U$35,19,0),IF(ฟอร์มปริมาณน้ำ!K111=400,VLOOKUP(ฟอร์มปริมาณน้ำ!L111,ตารางรอบต่อวินาที!A$5:U$35,20,0),IF(ฟอร์มปริมาณน้ำ!K111=450,VLOOKUP(ฟอร์มปริมาณน้ำ!L111,ตารางรอบต่อวินาที!A$5:U$35,21,0),""))))))</f>
      </c>
      <c r="F134" s="111">
        <f t="shared" si="14"/>
        <v>0</v>
      </c>
    </row>
    <row r="135" spans="1:6" ht="12.75">
      <c r="A135" s="107">
        <v>15</v>
      </c>
      <c r="B135" s="108">
        <f>IF(ฟอร์มปริมาณน้ำ!K113=0,"",IF(ฟอร์มปริมาณน้ำ!K113=1,VLOOKUP(ฟอร์มปริมาณน้ำ!L113,ตารางรอบต่อวินาที!A$5:U$35,2,0),IF(ฟอร์มปริมาณน้ำ!K113=2,VLOOKUP(ฟอร์มปริมาณน้ำ!L113,ตารางรอบต่อวินาที!A$5:U$35,3,0),IF(ฟอร์มปริมาณน้ำ!K113=4,VLOOKUP(ฟอร์มปริมาณน้ำ!L113,ตารางรอบต่อวินาที!A$5:U$35,4,0),IF(ฟอร์มปริมาณน้ำ!K113=6,VLOOKUP(ฟอร์มปริมาณน้ำ!L113,ตารางรอบต่อวินาที!A$5:U$35,5,0),IF(ฟอร์มปริมาณน้ำ!K113=8,VLOOKUP(ฟอร์มปริมาณน้ำ!L113,ตารางรอบต่อวินาที!A$5:U$35,6,0),""))))))</f>
      </c>
      <c r="C135" s="108">
        <f>IF(ฟอร์มปริมาณน้ำ!K113=0,"",IF(ฟอร์มปริมาณน้ำ!K113=10,VLOOKUP(ฟอร์มปริมาณน้ำ!L113,ตารางรอบต่อวินาที!A$5:U$35,7,0),IF(ฟอร์มปริมาณน้ำ!K113=20,VLOOKUP(ฟอร์มปริมาณน้ำ!L113,ตารางรอบต่อวินาที!A$5:U$35,8,0),IF(ฟอร์มปริมาณน้ำ!K113=30,VLOOKUP(ฟอร์มปริมาณน้ำ!L113,ตารางรอบต่อวินาที!A$5:U$35,9,0),IF(ฟอร์มปริมาณน้ำ!K113=40,VLOOKUP(ฟอร์มปริมาณน้ำ!L113,ตารางรอบต่อวินาที!A$5:U$35,10,0),IF(ฟอร์มปริมาณน้ำ!K113=50,VLOOKUP(ฟอร์มปริมาณน้ำ!L113,ตารางรอบต่อวินาที!A$5:U$35,11,0),""))))))</f>
      </c>
      <c r="D135" s="108">
        <f>IF(ฟอร์มปริมาณน้ำ!K113=0,"",IF(ฟอร์มปริมาณน้ำ!K113=60,VLOOKUP(ฟอร์มปริมาณน้ำ!L113,ตารางรอบต่อวินาที!A$5:U$35,12,0),IF(ฟอร์มปริมาณน้ำ!K113=80,VLOOKUP(ฟอร์มปริมาณน้ำ!L113,ตารางรอบต่อวินาที!A$5:U$35,13,0),IF(ฟอร์มปริมาณน้ำ!K113=100,VLOOKUP(ฟอร์มปริมาณน้ำ!L113,ตารางรอบต่อวินาที!A$5:U$35,14,0),IF(ฟอร์มปริมาณน้ำ!K113=150,VLOOKUP(ฟอร์มปริมาณน้ำ!L113,ตารางรอบต่อวินาที!A$5:U$35,15,0),IF(ฟอร์มปริมาณน้ำ!K113=200,VLOOKUP(ฟอร์มปริมาณน้ำ!L113,ตารางรอบต่อวินาที!A$5:U$35,16,0),""))))))</f>
      </c>
      <c r="E135" s="109">
        <f>IF(ฟอร์มปริมาณน้ำ!K113=0,"",IF(ฟอร์มปริมาณน้ำ!K113=250,VLOOKUP(ฟอร์มปริมาณน้ำ!L113,ตารางรอบต่อวินาที!A$5:U$35,17,0),IF(ฟอร์มปริมาณน้ำ!K113=300,VLOOKUP(ฟอร์มปริมาณน้ำ!L113,ตารางรอบต่อวินาที!A$5:U$35,18,0),IF(ฟอร์มปริมาณน้ำ!K113=350,VLOOKUP(ฟอร์มปริมาณน้ำ!L113,ตารางรอบต่อวินาที!A$5:U$35,19,0),IF(ฟอร์มปริมาณน้ำ!K113=400,VLOOKUP(ฟอร์มปริมาณน้ำ!L113,ตารางรอบต่อวินาที!A$5:U$35,20,0),IF(ฟอร์มปริมาณน้ำ!K113=450,VLOOKUP(ฟอร์มปริมาณน้ำ!L113,ตารางรอบต่อวินาที!A$5:U$35,21,0),""))))))</f>
      </c>
      <c r="F135" s="109">
        <f aca="true" t="shared" si="15" ref="F135:F140">SUM(B135:E135)</f>
        <v>0</v>
      </c>
    </row>
    <row r="136" spans="1:6" ht="12.75">
      <c r="A136" s="107"/>
      <c r="B136" s="108">
        <f>IF(ฟอร์มปริมาณน้ำ!K114=0,"",IF(ฟอร์มปริมาณน้ำ!K114=1,VLOOKUP(ฟอร์มปริมาณน้ำ!L114,ตารางรอบต่อวินาที!A$5:U$35,2,0),IF(ฟอร์มปริมาณน้ำ!K114=2,VLOOKUP(ฟอร์มปริมาณน้ำ!L114,ตารางรอบต่อวินาที!A$5:U$35,3,0),IF(ฟอร์มปริมาณน้ำ!K114=4,VLOOKUP(ฟอร์มปริมาณน้ำ!L114,ตารางรอบต่อวินาที!A$5:U$35,4,0),IF(ฟอร์มปริมาณน้ำ!K114=6,VLOOKUP(ฟอร์มปริมาณน้ำ!L114,ตารางรอบต่อวินาที!A$5:U$35,5,0),IF(ฟอร์มปริมาณน้ำ!K114=8,VLOOKUP(ฟอร์มปริมาณน้ำ!L114,ตารางรอบต่อวินาที!A$5:U$35,6,0),""))))))</f>
      </c>
      <c r="C136" s="108">
        <f>IF(ฟอร์มปริมาณน้ำ!K114=0,"",IF(ฟอร์มปริมาณน้ำ!K114=10,VLOOKUP(ฟอร์มปริมาณน้ำ!L114,ตารางรอบต่อวินาที!A$5:U$35,7,0),IF(ฟอร์มปริมาณน้ำ!K114=20,VLOOKUP(ฟอร์มปริมาณน้ำ!L114,ตารางรอบต่อวินาที!A$5:U$35,8,0),IF(ฟอร์มปริมาณน้ำ!K114=30,VLOOKUP(ฟอร์มปริมาณน้ำ!L114,ตารางรอบต่อวินาที!A$5:U$35,9,0),IF(ฟอร์มปริมาณน้ำ!K114=40,VLOOKUP(ฟอร์มปริมาณน้ำ!L114,ตารางรอบต่อวินาที!A$5:U$35,10,0),IF(ฟอร์มปริมาณน้ำ!K114=50,VLOOKUP(ฟอร์มปริมาณน้ำ!L114,ตารางรอบต่อวินาที!A$5:U$35,11,0),""))))))</f>
      </c>
      <c r="D136" s="108">
        <f>IF(ฟอร์มปริมาณน้ำ!K114=0,"",IF(ฟอร์มปริมาณน้ำ!K114=60,VLOOKUP(ฟอร์มปริมาณน้ำ!L114,ตารางรอบต่อวินาที!A$5:U$35,12,0),IF(ฟอร์มปริมาณน้ำ!K114=80,VLOOKUP(ฟอร์มปริมาณน้ำ!L114,ตารางรอบต่อวินาที!A$5:U$35,13,0),IF(ฟอร์มปริมาณน้ำ!K114=100,VLOOKUP(ฟอร์มปริมาณน้ำ!L114,ตารางรอบต่อวินาที!A$5:U$35,14,0),IF(ฟอร์มปริมาณน้ำ!K114=150,VLOOKUP(ฟอร์มปริมาณน้ำ!L114,ตารางรอบต่อวินาที!A$5:U$35,15,0),IF(ฟอร์มปริมาณน้ำ!K114=200,VLOOKUP(ฟอร์มปริมาณน้ำ!L114,ตารางรอบต่อวินาที!A$5:U$35,16,0),""))))))</f>
      </c>
      <c r="E136" s="109">
        <f>IF(ฟอร์มปริมาณน้ำ!K114=0,"",IF(ฟอร์มปริมาณน้ำ!K114=250,VLOOKUP(ฟอร์มปริมาณน้ำ!L114,ตารางรอบต่อวินาที!A$5:U$35,17,0),IF(ฟอร์มปริมาณน้ำ!K114=300,VLOOKUP(ฟอร์มปริมาณน้ำ!L114,ตารางรอบต่อวินาที!A$5:U$35,18,0),IF(ฟอร์มปริมาณน้ำ!K114=350,VLOOKUP(ฟอร์มปริมาณน้ำ!L114,ตารางรอบต่อวินาที!A$5:U$35,19,0),IF(ฟอร์มปริมาณน้ำ!K114=400,VLOOKUP(ฟอร์มปริมาณน้ำ!L114,ตารางรอบต่อวินาที!A$5:U$35,20,0),IF(ฟอร์มปริมาณน้ำ!K114=450,VLOOKUP(ฟอร์มปริมาณน้ำ!L114,ตารางรอบต่อวินาที!A$5:U$35,21,0),""))))))</f>
      </c>
      <c r="F136" s="109">
        <f t="shared" si="15"/>
        <v>0</v>
      </c>
    </row>
    <row r="137" spans="1:6" ht="12.75">
      <c r="A137" s="107"/>
      <c r="B137" s="108">
        <f>IF(ฟอร์มปริมาณน้ำ!K115=0,"",IF(ฟอร์มปริมาณน้ำ!K115=1,VLOOKUP(ฟอร์มปริมาณน้ำ!L115,ตารางรอบต่อวินาที!A$5:U$35,2,0),IF(ฟอร์มปริมาณน้ำ!K115=2,VLOOKUP(ฟอร์มปริมาณน้ำ!L115,ตารางรอบต่อวินาที!A$5:U$35,3,0),IF(ฟอร์มปริมาณน้ำ!K115=4,VLOOKUP(ฟอร์มปริมาณน้ำ!L115,ตารางรอบต่อวินาที!A$5:U$35,4,0),IF(ฟอร์มปริมาณน้ำ!K115=6,VLOOKUP(ฟอร์มปริมาณน้ำ!L115,ตารางรอบต่อวินาที!A$5:U$35,5,0),IF(ฟอร์มปริมาณน้ำ!K115=8,VLOOKUP(ฟอร์มปริมาณน้ำ!L115,ตารางรอบต่อวินาที!A$5:U$35,6,0),""))))))</f>
      </c>
      <c r="C137" s="108">
        <f>IF(ฟอร์มปริมาณน้ำ!K115=0,"",IF(ฟอร์มปริมาณน้ำ!K115=10,VLOOKUP(ฟอร์มปริมาณน้ำ!L115,ตารางรอบต่อวินาที!A$5:U$35,7,0),IF(ฟอร์มปริมาณน้ำ!K115=20,VLOOKUP(ฟอร์มปริมาณน้ำ!L115,ตารางรอบต่อวินาที!A$5:U$35,8,0),IF(ฟอร์มปริมาณน้ำ!K115=30,VLOOKUP(ฟอร์มปริมาณน้ำ!L115,ตารางรอบต่อวินาที!A$5:U$35,9,0),IF(ฟอร์มปริมาณน้ำ!K115=40,VLOOKUP(ฟอร์มปริมาณน้ำ!L115,ตารางรอบต่อวินาที!A$5:U$35,10,0),IF(ฟอร์มปริมาณน้ำ!K115=50,VLOOKUP(ฟอร์มปริมาณน้ำ!L115,ตารางรอบต่อวินาที!A$5:U$35,11,0),""))))))</f>
      </c>
      <c r="D137" s="108">
        <f>IF(ฟอร์มปริมาณน้ำ!K115=0,"",IF(ฟอร์มปริมาณน้ำ!K115=60,VLOOKUP(ฟอร์มปริมาณน้ำ!L115,ตารางรอบต่อวินาที!A$5:U$35,12,0),IF(ฟอร์มปริมาณน้ำ!K115=80,VLOOKUP(ฟอร์มปริมาณน้ำ!L115,ตารางรอบต่อวินาที!A$5:U$35,13,0),IF(ฟอร์มปริมาณน้ำ!K115=100,VLOOKUP(ฟอร์มปริมาณน้ำ!L115,ตารางรอบต่อวินาที!A$5:U$35,14,0),IF(ฟอร์มปริมาณน้ำ!K115=150,VLOOKUP(ฟอร์มปริมาณน้ำ!L115,ตารางรอบต่อวินาที!A$5:U$35,15,0),IF(ฟอร์มปริมาณน้ำ!K115=200,VLOOKUP(ฟอร์มปริมาณน้ำ!L115,ตารางรอบต่อวินาที!A$5:U$35,16,0),""))))))</f>
      </c>
      <c r="E137" s="109">
        <f>IF(ฟอร์มปริมาณน้ำ!K115=0,"",IF(ฟอร์มปริมาณน้ำ!K115=250,VLOOKUP(ฟอร์มปริมาณน้ำ!L115,ตารางรอบต่อวินาที!A$5:U$35,17,0),IF(ฟอร์มปริมาณน้ำ!K115=300,VLOOKUP(ฟอร์มปริมาณน้ำ!L115,ตารางรอบต่อวินาที!A$5:U$35,18,0),IF(ฟอร์มปริมาณน้ำ!K115=350,VLOOKUP(ฟอร์มปริมาณน้ำ!L115,ตารางรอบต่อวินาที!A$5:U$35,19,0),IF(ฟอร์มปริมาณน้ำ!K115=400,VLOOKUP(ฟอร์มปริมาณน้ำ!L115,ตารางรอบต่อวินาที!A$5:U$35,20,0),IF(ฟอร์มปริมาณน้ำ!K115=450,VLOOKUP(ฟอร์มปริมาณน้ำ!L115,ตารางรอบต่อวินาที!A$5:U$35,21,0),""))))))</f>
      </c>
      <c r="F137" s="109">
        <f t="shared" si="15"/>
        <v>0</v>
      </c>
    </row>
    <row r="138" spans="1:6" ht="12.75">
      <c r="A138" s="107"/>
      <c r="B138" s="108">
        <f>IF(ฟอร์มปริมาณน้ำ!K116=0,"",IF(ฟอร์มปริมาณน้ำ!K116=1,VLOOKUP(ฟอร์มปริมาณน้ำ!L116,ตารางรอบต่อวินาที!A$5:U$35,2,0),IF(ฟอร์มปริมาณน้ำ!K116=2,VLOOKUP(ฟอร์มปริมาณน้ำ!L116,ตารางรอบต่อวินาที!A$5:U$35,3,0),IF(ฟอร์มปริมาณน้ำ!K116=4,VLOOKUP(ฟอร์มปริมาณน้ำ!L116,ตารางรอบต่อวินาที!A$5:U$35,4,0),IF(ฟอร์มปริมาณน้ำ!K116=6,VLOOKUP(ฟอร์มปริมาณน้ำ!L116,ตารางรอบต่อวินาที!A$5:U$35,5,0),IF(ฟอร์มปริมาณน้ำ!K116=8,VLOOKUP(ฟอร์มปริมาณน้ำ!L116,ตารางรอบต่อวินาที!A$5:U$35,6,0),""))))))</f>
      </c>
      <c r="C138" s="108">
        <f>IF(ฟอร์มปริมาณน้ำ!K116=0,"",IF(ฟอร์มปริมาณน้ำ!K116=10,VLOOKUP(ฟอร์มปริมาณน้ำ!L116,ตารางรอบต่อวินาที!A$5:U$35,7,0),IF(ฟอร์มปริมาณน้ำ!K116=20,VLOOKUP(ฟอร์มปริมาณน้ำ!L116,ตารางรอบต่อวินาที!A$5:U$35,8,0),IF(ฟอร์มปริมาณน้ำ!K116=30,VLOOKUP(ฟอร์มปริมาณน้ำ!L116,ตารางรอบต่อวินาที!A$5:U$35,9,0),IF(ฟอร์มปริมาณน้ำ!K116=40,VLOOKUP(ฟอร์มปริมาณน้ำ!L116,ตารางรอบต่อวินาที!A$5:U$35,10,0),IF(ฟอร์มปริมาณน้ำ!K116=50,VLOOKUP(ฟอร์มปริมาณน้ำ!L116,ตารางรอบต่อวินาที!A$5:U$35,11,0),""))))))</f>
      </c>
      <c r="D138" s="108">
        <f>IF(ฟอร์มปริมาณน้ำ!K116=0,"",IF(ฟอร์มปริมาณน้ำ!K116=60,VLOOKUP(ฟอร์มปริมาณน้ำ!L116,ตารางรอบต่อวินาที!A$5:U$35,12,0),IF(ฟอร์มปริมาณน้ำ!K116=80,VLOOKUP(ฟอร์มปริมาณน้ำ!L116,ตารางรอบต่อวินาที!A$5:U$35,13,0),IF(ฟอร์มปริมาณน้ำ!K116=100,VLOOKUP(ฟอร์มปริมาณน้ำ!L116,ตารางรอบต่อวินาที!A$5:U$35,14,0),IF(ฟอร์มปริมาณน้ำ!K116=150,VLOOKUP(ฟอร์มปริมาณน้ำ!L116,ตารางรอบต่อวินาที!A$5:U$35,15,0),IF(ฟอร์มปริมาณน้ำ!K116=200,VLOOKUP(ฟอร์มปริมาณน้ำ!L116,ตารางรอบต่อวินาที!A$5:U$35,16,0),""))))))</f>
      </c>
      <c r="E138" s="109">
        <f>IF(ฟอร์มปริมาณน้ำ!K116=0,"",IF(ฟอร์มปริมาณน้ำ!K116=250,VLOOKUP(ฟอร์มปริมาณน้ำ!L116,ตารางรอบต่อวินาที!A$5:U$35,17,0),IF(ฟอร์มปริมาณน้ำ!K116=300,VLOOKUP(ฟอร์มปริมาณน้ำ!L116,ตารางรอบต่อวินาที!A$5:U$35,18,0),IF(ฟอร์มปริมาณน้ำ!K116=350,VLOOKUP(ฟอร์มปริมาณน้ำ!L116,ตารางรอบต่อวินาที!A$5:U$35,19,0),IF(ฟอร์มปริมาณน้ำ!K116=400,VLOOKUP(ฟอร์มปริมาณน้ำ!L116,ตารางรอบต่อวินาที!A$5:U$35,20,0),IF(ฟอร์มปริมาณน้ำ!K116=450,VLOOKUP(ฟอร์มปริมาณน้ำ!L116,ตารางรอบต่อวินาที!A$5:U$35,21,0),""))))))</f>
      </c>
      <c r="F138" s="109">
        <f t="shared" si="15"/>
        <v>0</v>
      </c>
    </row>
    <row r="139" spans="1:6" ht="12.75">
      <c r="A139" s="107"/>
      <c r="B139" s="108">
        <f>IF(ฟอร์มปริมาณน้ำ!K117=0,"",IF(ฟอร์มปริมาณน้ำ!K117=1,VLOOKUP(ฟอร์มปริมาณน้ำ!L117,ตารางรอบต่อวินาที!A$5:U$35,2,0),IF(ฟอร์มปริมาณน้ำ!K117=2,VLOOKUP(ฟอร์มปริมาณน้ำ!L117,ตารางรอบต่อวินาที!A$5:U$35,3,0),IF(ฟอร์มปริมาณน้ำ!K117=4,VLOOKUP(ฟอร์มปริมาณน้ำ!L117,ตารางรอบต่อวินาที!A$5:U$35,4,0),IF(ฟอร์มปริมาณน้ำ!K117=6,VLOOKUP(ฟอร์มปริมาณน้ำ!L117,ตารางรอบต่อวินาที!A$5:U$35,5,0),IF(ฟอร์มปริมาณน้ำ!K117=8,VLOOKUP(ฟอร์มปริมาณน้ำ!L117,ตารางรอบต่อวินาที!A$5:U$35,6,0),""))))))</f>
      </c>
      <c r="C139" s="108">
        <f>IF(ฟอร์มปริมาณน้ำ!K117=0,"",IF(ฟอร์มปริมาณน้ำ!K117=10,VLOOKUP(ฟอร์มปริมาณน้ำ!L117,ตารางรอบต่อวินาที!A$5:U$35,7,0),IF(ฟอร์มปริมาณน้ำ!K117=20,VLOOKUP(ฟอร์มปริมาณน้ำ!L117,ตารางรอบต่อวินาที!A$5:U$35,8,0),IF(ฟอร์มปริมาณน้ำ!K117=30,VLOOKUP(ฟอร์มปริมาณน้ำ!L117,ตารางรอบต่อวินาที!A$5:U$35,9,0),IF(ฟอร์มปริมาณน้ำ!K117=40,VLOOKUP(ฟอร์มปริมาณน้ำ!L117,ตารางรอบต่อวินาที!A$5:U$35,10,0),IF(ฟอร์มปริมาณน้ำ!K117=50,VLOOKUP(ฟอร์มปริมาณน้ำ!L117,ตารางรอบต่อวินาที!A$5:U$35,11,0),""))))))</f>
      </c>
      <c r="D139" s="108">
        <f>IF(ฟอร์มปริมาณน้ำ!K117=0,"",IF(ฟอร์มปริมาณน้ำ!K117=60,VLOOKUP(ฟอร์มปริมาณน้ำ!L117,ตารางรอบต่อวินาที!A$5:U$35,12,0),IF(ฟอร์มปริมาณน้ำ!K117=80,VLOOKUP(ฟอร์มปริมาณน้ำ!L117,ตารางรอบต่อวินาที!A$5:U$35,13,0),IF(ฟอร์มปริมาณน้ำ!K117=100,VLOOKUP(ฟอร์มปริมาณน้ำ!L117,ตารางรอบต่อวินาที!A$5:U$35,14,0),IF(ฟอร์มปริมาณน้ำ!K117=150,VLOOKUP(ฟอร์มปริมาณน้ำ!L117,ตารางรอบต่อวินาที!A$5:U$35,15,0),IF(ฟอร์มปริมาณน้ำ!K117=200,VLOOKUP(ฟอร์มปริมาณน้ำ!L117,ตารางรอบต่อวินาที!A$5:U$35,16,0),""))))))</f>
      </c>
      <c r="E139" s="109">
        <f>IF(ฟอร์มปริมาณน้ำ!K117=0,"",IF(ฟอร์มปริมาณน้ำ!K117=250,VLOOKUP(ฟอร์มปริมาณน้ำ!L117,ตารางรอบต่อวินาที!A$5:U$35,17,0),IF(ฟอร์มปริมาณน้ำ!K117=300,VLOOKUP(ฟอร์มปริมาณน้ำ!L117,ตารางรอบต่อวินาที!A$5:U$35,18,0),IF(ฟอร์มปริมาณน้ำ!K117=350,VLOOKUP(ฟอร์มปริมาณน้ำ!L117,ตารางรอบต่อวินาที!A$5:U$35,19,0),IF(ฟอร์มปริมาณน้ำ!K117=400,VLOOKUP(ฟอร์มปริมาณน้ำ!L117,ตารางรอบต่อวินาที!A$5:U$35,20,0),IF(ฟอร์มปริมาณน้ำ!K117=450,VLOOKUP(ฟอร์มปริมาณน้ำ!L117,ตารางรอบต่อวินาที!A$5:U$35,21,0),""))))))</f>
      </c>
      <c r="F139" s="109">
        <f t="shared" si="15"/>
        <v>0</v>
      </c>
    </row>
    <row r="140" spans="1:6" ht="12.75">
      <c r="A140" s="110"/>
      <c r="B140" s="93">
        <f>IF(ฟอร์มปริมาณน้ำ!K118=0,"",IF(ฟอร์มปริมาณน้ำ!K118=1,VLOOKUP(ฟอร์มปริมาณน้ำ!L118,ตารางรอบต่อวินาที!A$5:U$35,2,0),IF(ฟอร์มปริมาณน้ำ!K118=2,VLOOKUP(ฟอร์มปริมาณน้ำ!L118,ตารางรอบต่อวินาที!A$5:U$35,3,0),IF(ฟอร์มปริมาณน้ำ!K118=4,VLOOKUP(ฟอร์มปริมาณน้ำ!L118,ตารางรอบต่อวินาที!A$5:U$35,4,0),IF(ฟอร์มปริมาณน้ำ!K118=6,VLOOKUP(ฟอร์มปริมาณน้ำ!L118,ตารางรอบต่อวินาที!A$5:U$35,5,0),IF(ฟอร์มปริมาณน้ำ!K118=8,VLOOKUP(ฟอร์มปริมาณน้ำ!L118,ตารางรอบต่อวินาที!A$5:U$35,6,0),""))))))</f>
      </c>
      <c r="C140" s="93">
        <f>IF(ฟอร์มปริมาณน้ำ!K118=0,"",IF(ฟอร์มปริมาณน้ำ!K118=10,VLOOKUP(ฟอร์มปริมาณน้ำ!L118,ตารางรอบต่อวินาที!A$5:U$35,7,0),IF(ฟอร์มปริมาณน้ำ!K118=20,VLOOKUP(ฟอร์มปริมาณน้ำ!L118,ตารางรอบต่อวินาที!A$5:U$35,8,0),IF(ฟอร์มปริมาณน้ำ!K118=30,VLOOKUP(ฟอร์มปริมาณน้ำ!L118,ตารางรอบต่อวินาที!A$5:U$35,9,0),IF(ฟอร์มปริมาณน้ำ!K118=40,VLOOKUP(ฟอร์มปริมาณน้ำ!L118,ตารางรอบต่อวินาที!A$5:U$35,10,0),IF(ฟอร์มปริมาณน้ำ!K118=50,VLOOKUP(ฟอร์มปริมาณน้ำ!L118,ตารางรอบต่อวินาที!A$5:U$35,11,0),""))))))</f>
      </c>
      <c r="D140" s="93">
        <f>IF(ฟอร์มปริมาณน้ำ!K118=0,"",IF(ฟอร์มปริมาณน้ำ!K118=60,VLOOKUP(ฟอร์มปริมาณน้ำ!L118,ตารางรอบต่อวินาที!A$5:U$35,12,0),IF(ฟอร์มปริมาณน้ำ!K118=80,VLOOKUP(ฟอร์มปริมาณน้ำ!L118,ตารางรอบต่อวินาที!A$5:U$35,13,0),IF(ฟอร์มปริมาณน้ำ!K118=100,VLOOKUP(ฟอร์มปริมาณน้ำ!L118,ตารางรอบต่อวินาที!A$5:U$35,14,0),IF(ฟอร์มปริมาณน้ำ!K118=150,VLOOKUP(ฟอร์มปริมาณน้ำ!L118,ตารางรอบต่อวินาที!A$5:U$35,15,0),IF(ฟอร์มปริมาณน้ำ!K118=200,VLOOKUP(ฟอร์มปริมาณน้ำ!L118,ตารางรอบต่อวินาที!A$5:U$35,16,0),""))))))</f>
      </c>
      <c r="E140" s="111">
        <f>IF(ฟอร์มปริมาณน้ำ!K118=0,"",IF(ฟอร์มปริมาณน้ำ!K118=250,VLOOKUP(ฟอร์มปริมาณน้ำ!L118,ตารางรอบต่อวินาที!A$5:U$35,17,0),IF(ฟอร์มปริมาณน้ำ!K118=300,VLOOKUP(ฟอร์มปริมาณน้ำ!L118,ตารางรอบต่อวินาที!A$5:U$35,18,0),IF(ฟอร์มปริมาณน้ำ!K118=350,VLOOKUP(ฟอร์มปริมาณน้ำ!L118,ตารางรอบต่อวินาที!A$5:U$35,19,0),IF(ฟอร์มปริมาณน้ำ!K118=400,VLOOKUP(ฟอร์มปริมาณน้ำ!L118,ตารางรอบต่อวินาที!A$5:U$35,20,0),IF(ฟอร์มปริมาณน้ำ!K118=450,VLOOKUP(ฟอร์มปริมาณน้ำ!L118,ตารางรอบต่อวินาที!A$5:U$35,21,0),""))))))</f>
      </c>
      <c r="F140" s="111">
        <f t="shared" si="15"/>
        <v>0</v>
      </c>
    </row>
    <row r="141" spans="1:6" ht="12.75">
      <c r="A141" s="107">
        <v>16</v>
      </c>
      <c r="B141" s="108">
        <f>IF(ฟอร์มปริมาณน้ำ!K120=0,"",IF(ฟอร์มปริมาณน้ำ!K120=1,VLOOKUP(ฟอร์มปริมาณน้ำ!L120,ตารางรอบต่อวินาที!A$5:U$35,2,0),IF(ฟอร์มปริมาณน้ำ!K120=2,VLOOKUP(ฟอร์มปริมาณน้ำ!L120,ตารางรอบต่อวินาที!A$5:U$35,3,0),IF(ฟอร์มปริมาณน้ำ!K120=4,VLOOKUP(ฟอร์มปริมาณน้ำ!L120,ตารางรอบต่อวินาที!A$5:U$35,4,0),IF(ฟอร์มปริมาณน้ำ!K120=6,VLOOKUP(ฟอร์มปริมาณน้ำ!L120,ตารางรอบต่อวินาที!A$5:U$35,5,0),IF(ฟอร์มปริมาณน้ำ!K120=8,VLOOKUP(ฟอร์มปริมาณน้ำ!L120,ตารางรอบต่อวินาที!A$5:U$35,6,0),""))))))</f>
      </c>
      <c r="C141" s="108">
        <f>IF(ฟอร์มปริมาณน้ำ!K120=0,"",IF(ฟอร์มปริมาณน้ำ!K120=10,VLOOKUP(ฟอร์มปริมาณน้ำ!L120,ตารางรอบต่อวินาที!A$5:U$35,7,0),IF(ฟอร์มปริมาณน้ำ!K120=20,VLOOKUP(ฟอร์มปริมาณน้ำ!L120,ตารางรอบต่อวินาที!A$5:U$35,8,0),IF(ฟอร์มปริมาณน้ำ!K120=30,VLOOKUP(ฟอร์มปริมาณน้ำ!L120,ตารางรอบต่อวินาที!A$5:U$35,9,0),IF(ฟอร์มปริมาณน้ำ!K120=40,VLOOKUP(ฟอร์มปริมาณน้ำ!L120,ตารางรอบต่อวินาที!A$5:U$35,10,0),IF(ฟอร์มปริมาณน้ำ!K120=50,VLOOKUP(ฟอร์มปริมาณน้ำ!L120,ตารางรอบต่อวินาที!A$5:U$35,11,0),""))))))</f>
      </c>
      <c r="D141" s="108">
        <f>IF(ฟอร์มปริมาณน้ำ!K120=0,"",IF(ฟอร์มปริมาณน้ำ!K120=60,VLOOKUP(ฟอร์มปริมาณน้ำ!L120,ตารางรอบต่อวินาที!A$5:U$35,12,0),IF(ฟอร์มปริมาณน้ำ!K120=80,VLOOKUP(ฟอร์มปริมาณน้ำ!L120,ตารางรอบต่อวินาที!A$5:U$35,13,0),IF(ฟอร์มปริมาณน้ำ!K120=100,VLOOKUP(ฟอร์มปริมาณน้ำ!L120,ตารางรอบต่อวินาที!A$5:U$35,14,0),IF(ฟอร์มปริมาณน้ำ!K120=150,VLOOKUP(ฟอร์มปริมาณน้ำ!L120,ตารางรอบต่อวินาที!A$5:U$35,15,0),IF(ฟอร์มปริมาณน้ำ!K120=200,VLOOKUP(ฟอร์มปริมาณน้ำ!L120,ตารางรอบต่อวินาที!A$5:U$35,16,0),""))))))</f>
      </c>
      <c r="E141" s="109">
        <f>IF(ฟอร์มปริมาณน้ำ!K120=0,"",IF(ฟอร์มปริมาณน้ำ!K120=250,VLOOKUP(ฟอร์มปริมาณน้ำ!L120,ตารางรอบต่อวินาที!A$5:U$35,17,0),IF(ฟอร์มปริมาณน้ำ!K120=300,VLOOKUP(ฟอร์มปริมาณน้ำ!L120,ตารางรอบต่อวินาที!A$5:U$35,18,0),IF(ฟอร์มปริมาณน้ำ!K120=350,VLOOKUP(ฟอร์มปริมาณน้ำ!L120,ตารางรอบต่อวินาที!A$5:U$35,19,0),IF(ฟอร์มปริมาณน้ำ!K120=400,VLOOKUP(ฟอร์มปริมาณน้ำ!L120,ตารางรอบต่อวินาที!A$5:U$35,20,0),IF(ฟอร์มปริมาณน้ำ!K120=450,VLOOKUP(ฟอร์มปริมาณน้ำ!L120,ตารางรอบต่อวินาที!A$5:U$35,21,0),""))))))</f>
      </c>
      <c r="F141" s="109">
        <f aca="true" t="shared" si="16" ref="F141:F146">SUM(B141:E141)</f>
        <v>0</v>
      </c>
    </row>
    <row r="142" spans="1:6" ht="12.75">
      <c r="A142" s="107"/>
      <c r="B142" s="108">
        <f>IF(ฟอร์มปริมาณน้ำ!K121=0,"",IF(ฟอร์มปริมาณน้ำ!K121=1,VLOOKUP(ฟอร์มปริมาณน้ำ!L121,ตารางรอบต่อวินาที!A$5:U$35,2,0),IF(ฟอร์มปริมาณน้ำ!K121=2,VLOOKUP(ฟอร์มปริมาณน้ำ!L121,ตารางรอบต่อวินาที!A$5:U$35,3,0),IF(ฟอร์มปริมาณน้ำ!K121=4,VLOOKUP(ฟอร์มปริมาณน้ำ!L121,ตารางรอบต่อวินาที!A$5:U$35,4,0),IF(ฟอร์มปริมาณน้ำ!K121=6,VLOOKUP(ฟอร์มปริมาณน้ำ!L121,ตารางรอบต่อวินาที!A$5:U$35,5,0),IF(ฟอร์มปริมาณน้ำ!K121=8,VLOOKUP(ฟอร์มปริมาณน้ำ!L121,ตารางรอบต่อวินาที!A$5:U$35,6,0),""))))))</f>
      </c>
      <c r="C142" s="108">
        <f>IF(ฟอร์มปริมาณน้ำ!K121=0,"",IF(ฟอร์มปริมาณน้ำ!K121=10,VLOOKUP(ฟอร์มปริมาณน้ำ!L121,ตารางรอบต่อวินาที!A$5:U$35,7,0),IF(ฟอร์มปริมาณน้ำ!K121=20,VLOOKUP(ฟอร์มปริมาณน้ำ!L121,ตารางรอบต่อวินาที!A$5:U$35,8,0),IF(ฟอร์มปริมาณน้ำ!K121=30,VLOOKUP(ฟอร์มปริมาณน้ำ!L121,ตารางรอบต่อวินาที!A$5:U$35,9,0),IF(ฟอร์มปริมาณน้ำ!K121=40,VLOOKUP(ฟอร์มปริมาณน้ำ!L121,ตารางรอบต่อวินาที!A$5:U$35,10,0),IF(ฟอร์มปริมาณน้ำ!K121=50,VLOOKUP(ฟอร์มปริมาณน้ำ!L121,ตารางรอบต่อวินาที!A$5:U$35,11,0),""))))))</f>
      </c>
      <c r="D142" s="108">
        <f>IF(ฟอร์มปริมาณน้ำ!K121=0,"",IF(ฟอร์มปริมาณน้ำ!K121=60,VLOOKUP(ฟอร์มปริมาณน้ำ!L121,ตารางรอบต่อวินาที!A$5:U$35,12,0),IF(ฟอร์มปริมาณน้ำ!K121=80,VLOOKUP(ฟอร์มปริมาณน้ำ!L121,ตารางรอบต่อวินาที!A$5:U$35,13,0),IF(ฟอร์มปริมาณน้ำ!K121=100,VLOOKUP(ฟอร์มปริมาณน้ำ!L121,ตารางรอบต่อวินาที!A$5:U$35,14,0),IF(ฟอร์มปริมาณน้ำ!K121=150,VLOOKUP(ฟอร์มปริมาณน้ำ!L121,ตารางรอบต่อวินาที!A$5:U$35,15,0),IF(ฟอร์มปริมาณน้ำ!K121=200,VLOOKUP(ฟอร์มปริมาณน้ำ!L121,ตารางรอบต่อวินาที!A$5:U$35,16,0),""))))))</f>
      </c>
      <c r="E142" s="109">
        <f>IF(ฟอร์มปริมาณน้ำ!K121=0,"",IF(ฟอร์มปริมาณน้ำ!K121=250,VLOOKUP(ฟอร์มปริมาณน้ำ!L121,ตารางรอบต่อวินาที!A$5:U$35,17,0),IF(ฟอร์มปริมาณน้ำ!K121=300,VLOOKUP(ฟอร์มปริมาณน้ำ!L121,ตารางรอบต่อวินาที!A$5:U$35,18,0),IF(ฟอร์มปริมาณน้ำ!K121=350,VLOOKUP(ฟอร์มปริมาณน้ำ!L121,ตารางรอบต่อวินาที!A$5:U$35,19,0),IF(ฟอร์มปริมาณน้ำ!K121=400,VLOOKUP(ฟอร์มปริมาณน้ำ!L121,ตารางรอบต่อวินาที!A$5:U$35,20,0),IF(ฟอร์มปริมาณน้ำ!K121=450,VLOOKUP(ฟอร์มปริมาณน้ำ!L121,ตารางรอบต่อวินาที!A$5:U$35,21,0),""))))))</f>
      </c>
      <c r="F142" s="109">
        <f t="shared" si="16"/>
        <v>0</v>
      </c>
    </row>
    <row r="143" spans="1:6" ht="12.75">
      <c r="A143" s="107"/>
      <c r="B143" s="108">
        <f>IF(ฟอร์มปริมาณน้ำ!K122=0,"",IF(ฟอร์มปริมาณน้ำ!K122=1,VLOOKUP(ฟอร์มปริมาณน้ำ!L122,ตารางรอบต่อวินาที!A$5:U$35,2,0),IF(ฟอร์มปริมาณน้ำ!K122=2,VLOOKUP(ฟอร์มปริมาณน้ำ!L122,ตารางรอบต่อวินาที!A$5:U$35,3,0),IF(ฟอร์มปริมาณน้ำ!K122=4,VLOOKUP(ฟอร์มปริมาณน้ำ!L122,ตารางรอบต่อวินาที!A$5:U$35,4,0),IF(ฟอร์มปริมาณน้ำ!K122=6,VLOOKUP(ฟอร์มปริมาณน้ำ!L122,ตารางรอบต่อวินาที!A$5:U$35,5,0),IF(ฟอร์มปริมาณน้ำ!K122=8,VLOOKUP(ฟอร์มปริมาณน้ำ!L122,ตารางรอบต่อวินาที!A$5:U$35,6,0),""))))))</f>
      </c>
      <c r="C143" s="108">
        <f>IF(ฟอร์มปริมาณน้ำ!K122=0,"",IF(ฟอร์มปริมาณน้ำ!K122=10,VLOOKUP(ฟอร์มปริมาณน้ำ!L122,ตารางรอบต่อวินาที!A$5:U$35,7,0),IF(ฟอร์มปริมาณน้ำ!K122=20,VLOOKUP(ฟอร์มปริมาณน้ำ!L122,ตารางรอบต่อวินาที!A$5:U$35,8,0),IF(ฟอร์มปริมาณน้ำ!K122=30,VLOOKUP(ฟอร์มปริมาณน้ำ!L122,ตารางรอบต่อวินาที!A$5:U$35,9,0),IF(ฟอร์มปริมาณน้ำ!K122=40,VLOOKUP(ฟอร์มปริมาณน้ำ!L122,ตารางรอบต่อวินาที!A$5:U$35,10,0),IF(ฟอร์มปริมาณน้ำ!K122=50,VLOOKUP(ฟอร์มปริมาณน้ำ!L122,ตารางรอบต่อวินาที!A$5:U$35,11,0),""))))))</f>
      </c>
      <c r="D143" s="108">
        <f>IF(ฟอร์มปริมาณน้ำ!K122=0,"",IF(ฟอร์มปริมาณน้ำ!K122=60,VLOOKUP(ฟอร์มปริมาณน้ำ!L122,ตารางรอบต่อวินาที!A$5:U$35,12,0),IF(ฟอร์มปริมาณน้ำ!K122=80,VLOOKUP(ฟอร์มปริมาณน้ำ!L122,ตารางรอบต่อวินาที!A$5:U$35,13,0),IF(ฟอร์มปริมาณน้ำ!K122=100,VLOOKUP(ฟอร์มปริมาณน้ำ!L122,ตารางรอบต่อวินาที!A$5:U$35,14,0),IF(ฟอร์มปริมาณน้ำ!K122=150,VLOOKUP(ฟอร์มปริมาณน้ำ!L122,ตารางรอบต่อวินาที!A$5:U$35,15,0),IF(ฟอร์มปริมาณน้ำ!K122=200,VLOOKUP(ฟอร์มปริมาณน้ำ!L122,ตารางรอบต่อวินาที!A$5:U$35,16,0),""))))))</f>
      </c>
      <c r="E143" s="109">
        <f>IF(ฟอร์มปริมาณน้ำ!K122=0,"",IF(ฟอร์มปริมาณน้ำ!K122=250,VLOOKUP(ฟอร์มปริมาณน้ำ!L122,ตารางรอบต่อวินาที!A$5:U$35,17,0),IF(ฟอร์มปริมาณน้ำ!K122=300,VLOOKUP(ฟอร์มปริมาณน้ำ!L122,ตารางรอบต่อวินาที!A$5:U$35,18,0),IF(ฟอร์มปริมาณน้ำ!K122=350,VLOOKUP(ฟอร์มปริมาณน้ำ!L122,ตารางรอบต่อวินาที!A$5:U$35,19,0),IF(ฟอร์มปริมาณน้ำ!K122=400,VLOOKUP(ฟอร์มปริมาณน้ำ!L122,ตารางรอบต่อวินาที!A$5:U$35,20,0),IF(ฟอร์มปริมาณน้ำ!K122=450,VLOOKUP(ฟอร์มปริมาณน้ำ!L122,ตารางรอบต่อวินาที!A$5:U$35,21,0),""))))))</f>
      </c>
      <c r="F143" s="109">
        <f t="shared" si="16"/>
        <v>0</v>
      </c>
    </row>
    <row r="144" spans="1:6" ht="12.75">
      <c r="A144" s="107"/>
      <c r="B144" s="108">
        <f>IF(ฟอร์มปริมาณน้ำ!K123=0,"",IF(ฟอร์มปริมาณน้ำ!K123=1,VLOOKUP(ฟอร์มปริมาณน้ำ!L123,ตารางรอบต่อวินาที!A$5:U$35,2,0),IF(ฟอร์มปริมาณน้ำ!K123=2,VLOOKUP(ฟอร์มปริมาณน้ำ!L123,ตารางรอบต่อวินาที!A$5:U$35,3,0),IF(ฟอร์มปริมาณน้ำ!K123=4,VLOOKUP(ฟอร์มปริมาณน้ำ!L123,ตารางรอบต่อวินาที!A$5:U$35,4,0),IF(ฟอร์มปริมาณน้ำ!K123=6,VLOOKUP(ฟอร์มปริมาณน้ำ!L123,ตารางรอบต่อวินาที!A$5:U$35,5,0),IF(ฟอร์มปริมาณน้ำ!K123=8,VLOOKUP(ฟอร์มปริมาณน้ำ!L123,ตารางรอบต่อวินาที!A$5:U$35,6,0),""))))))</f>
      </c>
      <c r="C144" s="108">
        <f>IF(ฟอร์มปริมาณน้ำ!K123=0,"",IF(ฟอร์มปริมาณน้ำ!K123=10,VLOOKUP(ฟอร์มปริมาณน้ำ!L123,ตารางรอบต่อวินาที!A$5:U$35,7,0),IF(ฟอร์มปริมาณน้ำ!K123=20,VLOOKUP(ฟอร์มปริมาณน้ำ!L123,ตารางรอบต่อวินาที!A$5:U$35,8,0),IF(ฟอร์มปริมาณน้ำ!K123=30,VLOOKUP(ฟอร์มปริมาณน้ำ!L123,ตารางรอบต่อวินาที!A$5:U$35,9,0),IF(ฟอร์มปริมาณน้ำ!K123=40,VLOOKUP(ฟอร์มปริมาณน้ำ!L123,ตารางรอบต่อวินาที!A$5:U$35,10,0),IF(ฟอร์มปริมาณน้ำ!K123=50,VLOOKUP(ฟอร์มปริมาณน้ำ!L123,ตารางรอบต่อวินาที!A$5:U$35,11,0),""))))))</f>
      </c>
      <c r="D144" s="108">
        <f>IF(ฟอร์มปริมาณน้ำ!K123=0,"",IF(ฟอร์มปริมาณน้ำ!K123=60,VLOOKUP(ฟอร์มปริมาณน้ำ!L123,ตารางรอบต่อวินาที!A$5:U$35,12,0),IF(ฟอร์มปริมาณน้ำ!K123=80,VLOOKUP(ฟอร์มปริมาณน้ำ!L123,ตารางรอบต่อวินาที!A$5:U$35,13,0),IF(ฟอร์มปริมาณน้ำ!K123=100,VLOOKUP(ฟอร์มปริมาณน้ำ!L123,ตารางรอบต่อวินาที!A$5:U$35,14,0),IF(ฟอร์มปริมาณน้ำ!K123=150,VLOOKUP(ฟอร์มปริมาณน้ำ!L123,ตารางรอบต่อวินาที!A$5:U$35,15,0),IF(ฟอร์มปริมาณน้ำ!K123=200,VLOOKUP(ฟอร์มปริมาณน้ำ!L123,ตารางรอบต่อวินาที!A$5:U$35,16,0),""))))))</f>
      </c>
      <c r="E144" s="109">
        <f>IF(ฟอร์มปริมาณน้ำ!K123=0,"",IF(ฟอร์มปริมาณน้ำ!K123=250,VLOOKUP(ฟอร์มปริมาณน้ำ!L123,ตารางรอบต่อวินาที!A$5:U$35,17,0),IF(ฟอร์มปริมาณน้ำ!K123=300,VLOOKUP(ฟอร์มปริมาณน้ำ!L123,ตารางรอบต่อวินาที!A$5:U$35,18,0),IF(ฟอร์มปริมาณน้ำ!K123=350,VLOOKUP(ฟอร์มปริมาณน้ำ!L123,ตารางรอบต่อวินาที!A$5:U$35,19,0),IF(ฟอร์มปริมาณน้ำ!K123=400,VLOOKUP(ฟอร์มปริมาณน้ำ!L123,ตารางรอบต่อวินาที!A$5:U$35,20,0),IF(ฟอร์มปริมาณน้ำ!K123=450,VLOOKUP(ฟอร์มปริมาณน้ำ!L123,ตารางรอบต่อวินาที!A$5:U$35,21,0),""))))))</f>
      </c>
      <c r="F144" s="109">
        <f t="shared" si="16"/>
        <v>0</v>
      </c>
    </row>
    <row r="145" spans="1:6" ht="12.75">
      <c r="A145" s="107"/>
      <c r="B145" s="108">
        <f>IF(ฟอร์มปริมาณน้ำ!K124=0,"",IF(ฟอร์มปริมาณน้ำ!K124=1,VLOOKUP(ฟอร์มปริมาณน้ำ!L124,ตารางรอบต่อวินาที!A$5:U$35,2,0),IF(ฟอร์มปริมาณน้ำ!K124=2,VLOOKUP(ฟอร์มปริมาณน้ำ!L124,ตารางรอบต่อวินาที!A$5:U$35,3,0),IF(ฟอร์มปริมาณน้ำ!K124=4,VLOOKUP(ฟอร์มปริมาณน้ำ!L124,ตารางรอบต่อวินาที!A$5:U$35,4,0),IF(ฟอร์มปริมาณน้ำ!K124=6,VLOOKUP(ฟอร์มปริมาณน้ำ!L124,ตารางรอบต่อวินาที!A$5:U$35,5,0),IF(ฟอร์มปริมาณน้ำ!K124=8,VLOOKUP(ฟอร์มปริมาณน้ำ!L124,ตารางรอบต่อวินาที!A$5:U$35,6,0),""))))))</f>
      </c>
      <c r="C145" s="108">
        <f>IF(ฟอร์มปริมาณน้ำ!K124=0,"",IF(ฟอร์มปริมาณน้ำ!K124=10,VLOOKUP(ฟอร์มปริมาณน้ำ!L124,ตารางรอบต่อวินาที!A$5:U$35,7,0),IF(ฟอร์มปริมาณน้ำ!K124=20,VLOOKUP(ฟอร์มปริมาณน้ำ!L124,ตารางรอบต่อวินาที!A$5:U$35,8,0),IF(ฟอร์มปริมาณน้ำ!K124=30,VLOOKUP(ฟอร์มปริมาณน้ำ!L124,ตารางรอบต่อวินาที!A$5:U$35,9,0),IF(ฟอร์มปริมาณน้ำ!K124=40,VLOOKUP(ฟอร์มปริมาณน้ำ!L124,ตารางรอบต่อวินาที!A$5:U$35,10,0),IF(ฟอร์มปริมาณน้ำ!K124=50,VLOOKUP(ฟอร์มปริมาณน้ำ!L124,ตารางรอบต่อวินาที!A$5:U$35,11,0),""))))))</f>
      </c>
      <c r="D145" s="108">
        <f>IF(ฟอร์มปริมาณน้ำ!K124=0,"",IF(ฟอร์มปริมาณน้ำ!K124=60,VLOOKUP(ฟอร์มปริมาณน้ำ!L124,ตารางรอบต่อวินาที!A$5:U$35,12,0),IF(ฟอร์มปริมาณน้ำ!K124=80,VLOOKUP(ฟอร์มปริมาณน้ำ!L124,ตารางรอบต่อวินาที!A$5:U$35,13,0),IF(ฟอร์มปริมาณน้ำ!K124=100,VLOOKUP(ฟอร์มปริมาณน้ำ!L124,ตารางรอบต่อวินาที!A$5:U$35,14,0),IF(ฟอร์มปริมาณน้ำ!K124=150,VLOOKUP(ฟอร์มปริมาณน้ำ!L124,ตารางรอบต่อวินาที!A$5:U$35,15,0),IF(ฟอร์มปริมาณน้ำ!K124=200,VLOOKUP(ฟอร์มปริมาณน้ำ!L124,ตารางรอบต่อวินาที!A$5:U$35,16,0),""))))))</f>
      </c>
      <c r="E145" s="109">
        <f>IF(ฟอร์มปริมาณน้ำ!K124=0,"",IF(ฟอร์มปริมาณน้ำ!K124=250,VLOOKUP(ฟอร์มปริมาณน้ำ!L124,ตารางรอบต่อวินาที!A$5:U$35,17,0),IF(ฟอร์มปริมาณน้ำ!K124=300,VLOOKUP(ฟอร์มปริมาณน้ำ!L124,ตารางรอบต่อวินาที!A$5:U$35,18,0),IF(ฟอร์มปริมาณน้ำ!K124=350,VLOOKUP(ฟอร์มปริมาณน้ำ!L124,ตารางรอบต่อวินาที!A$5:U$35,19,0),IF(ฟอร์มปริมาณน้ำ!K124=400,VLOOKUP(ฟอร์มปริมาณน้ำ!L124,ตารางรอบต่อวินาที!A$5:U$35,20,0),IF(ฟอร์มปริมาณน้ำ!K124=450,VLOOKUP(ฟอร์มปริมาณน้ำ!L124,ตารางรอบต่อวินาที!A$5:U$35,21,0),""))))))</f>
      </c>
      <c r="F145" s="109">
        <f t="shared" si="16"/>
        <v>0</v>
      </c>
    </row>
    <row r="146" spans="1:6" ht="12.75">
      <c r="A146" s="110"/>
      <c r="B146" s="93">
        <f>IF(ฟอร์มปริมาณน้ำ!K125=0,"",IF(ฟอร์มปริมาณน้ำ!K125=1,VLOOKUP(ฟอร์มปริมาณน้ำ!L125,ตารางรอบต่อวินาที!A$5:U$35,2,0),IF(ฟอร์มปริมาณน้ำ!K125=2,VLOOKUP(ฟอร์มปริมาณน้ำ!L125,ตารางรอบต่อวินาที!A$5:U$35,3,0),IF(ฟอร์มปริมาณน้ำ!K125=4,VLOOKUP(ฟอร์มปริมาณน้ำ!L125,ตารางรอบต่อวินาที!A$5:U$35,4,0),IF(ฟอร์มปริมาณน้ำ!K125=6,VLOOKUP(ฟอร์มปริมาณน้ำ!L125,ตารางรอบต่อวินาที!A$5:U$35,5,0),IF(ฟอร์มปริมาณน้ำ!K125=8,VLOOKUP(ฟอร์มปริมาณน้ำ!L125,ตารางรอบต่อวินาที!A$5:U$35,6,0),""))))))</f>
      </c>
      <c r="C146" s="93">
        <f>IF(ฟอร์มปริมาณน้ำ!K125=0,"",IF(ฟอร์มปริมาณน้ำ!K125=10,VLOOKUP(ฟอร์มปริมาณน้ำ!L125,ตารางรอบต่อวินาที!A$5:U$35,7,0),IF(ฟอร์มปริมาณน้ำ!K125=20,VLOOKUP(ฟอร์มปริมาณน้ำ!L125,ตารางรอบต่อวินาที!A$5:U$35,8,0),IF(ฟอร์มปริมาณน้ำ!K125=30,VLOOKUP(ฟอร์มปริมาณน้ำ!L125,ตารางรอบต่อวินาที!A$5:U$35,9,0),IF(ฟอร์มปริมาณน้ำ!K125=40,VLOOKUP(ฟอร์มปริมาณน้ำ!L125,ตารางรอบต่อวินาที!A$5:U$35,10,0),IF(ฟอร์มปริมาณน้ำ!K125=50,VLOOKUP(ฟอร์มปริมาณน้ำ!L125,ตารางรอบต่อวินาที!A$5:U$35,11,0),""))))))</f>
      </c>
      <c r="D146" s="93">
        <f>IF(ฟอร์มปริมาณน้ำ!K125=0,"",IF(ฟอร์มปริมาณน้ำ!K125=60,VLOOKUP(ฟอร์มปริมาณน้ำ!L125,ตารางรอบต่อวินาที!A$5:U$35,12,0),IF(ฟอร์มปริมาณน้ำ!K125=80,VLOOKUP(ฟอร์มปริมาณน้ำ!L125,ตารางรอบต่อวินาที!A$5:U$35,13,0),IF(ฟอร์มปริมาณน้ำ!K125=100,VLOOKUP(ฟอร์มปริมาณน้ำ!L125,ตารางรอบต่อวินาที!A$5:U$35,14,0),IF(ฟอร์มปริมาณน้ำ!K125=150,VLOOKUP(ฟอร์มปริมาณน้ำ!L125,ตารางรอบต่อวินาที!A$5:U$35,15,0),IF(ฟอร์มปริมาณน้ำ!K125=200,VLOOKUP(ฟอร์มปริมาณน้ำ!L125,ตารางรอบต่อวินาที!A$5:U$35,16,0),""))))))</f>
      </c>
      <c r="E146" s="111">
        <f>IF(ฟอร์มปริมาณน้ำ!K125=0,"",IF(ฟอร์มปริมาณน้ำ!K125=250,VLOOKUP(ฟอร์มปริมาณน้ำ!L125,ตารางรอบต่อวินาที!A$5:U$35,17,0),IF(ฟอร์มปริมาณน้ำ!K125=300,VLOOKUP(ฟอร์มปริมาณน้ำ!L125,ตารางรอบต่อวินาที!A$5:U$35,18,0),IF(ฟอร์มปริมาณน้ำ!K125=350,VLOOKUP(ฟอร์มปริมาณน้ำ!L125,ตารางรอบต่อวินาที!A$5:U$35,19,0),IF(ฟอร์มปริมาณน้ำ!K125=400,VLOOKUP(ฟอร์มปริมาณน้ำ!L125,ตารางรอบต่อวินาที!A$5:U$35,20,0),IF(ฟอร์มปริมาณน้ำ!K125=450,VLOOKUP(ฟอร์มปริมาณน้ำ!L125,ตารางรอบต่อวินาที!A$5:U$35,21,0),""))))))</f>
      </c>
      <c r="F146" s="111">
        <f t="shared" si="16"/>
        <v>0</v>
      </c>
    </row>
    <row r="147" spans="1:6" ht="12.75">
      <c r="A147" s="107">
        <v>17</v>
      </c>
      <c r="B147" s="108">
        <f>IF(ฟอร์มปริมาณน้ำ!K127=0,"",IF(ฟอร์มปริมาณน้ำ!K127=1,VLOOKUP(ฟอร์มปริมาณน้ำ!L127,ตารางรอบต่อวินาที!A$5:U$35,2,0),IF(ฟอร์มปริมาณน้ำ!K127=2,VLOOKUP(ฟอร์มปริมาณน้ำ!L127,ตารางรอบต่อวินาที!A$5:U$35,3,0),IF(ฟอร์มปริมาณน้ำ!K127=4,VLOOKUP(ฟอร์มปริมาณน้ำ!L127,ตารางรอบต่อวินาที!A$5:U$35,4,0),IF(ฟอร์มปริมาณน้ำ!K127=6,VLOOKUP(ฟอร์มปริมาณน้ำ!L127,ตารางรอบต่อวินาที!A$5:U$35,5,0),IF(ฟอร์มปริมาณน้ำ!K127=8,VLOOKUP(ฟอร์มปริมาณน้ำ!L127,ตารางรอบต่อวินาที!A$5:U$35,6,0),""))))))</f>
      </c>
      <c r="C147" s="108">
        <f>IF(ฟอร์มปริมาณน้ำ!K127=0,"",IF(ฟอร์มปริมาณน้ำ!K127=10,VLOOKUP(ฟอร์มปริมาณน้ำ!L127,ตารางรอบต่อวินาที!A$5:U$35,7,0),IF(ฟอร์มปริมาณน้ำ!K127=20,VLOOKUP(ฟอร์มปริมาณน้ำ!L127,ตารางรอบต่อวินาที!A$5:U$35,8,0),IF(ฟอร์มปริมาณน้ำ!K127=30,VLOOKUP(ฟอร์มปริมาณน้ำ!L127,ตารางรอบต่อวินาที!A$5:U$35,9,0),IF(ฟอร์มปริมาณน้ำ!K127=40,VLOOKUP(ฟอร์มปริมาณน้ำ!L127,ตารางรอบต่อวินาที!A$5:U$35,10,0),IF(ฟอร์มปริมาณน้ำ!K127=50,VLOOKUP(ฟอร์มปริมาณน้ำ!L127,ตารางรอบต่อวินาที!A$5:U$35,11,0),""))))))</f>
      </c>
      <c r="D147" s="108">
        <f>IF(ฟอร์มปริมาณน้ำ!K127=0,"",IF(ฟอร์มปริมาณน้ำ!K127=60,VLOOKUP(ฟอร์มปริมาณน้ำ!L127,ตารางรอบต่อวินาที!A$5:U$35,12,0),IF(ฟอร์มปริมาณน้ำ!K127=80,VLOOKUP(ฟอร์มปริมาณน้ำ!L127,ตารางรอบต่อวินาที!A$5:U$35,13,0),IF(ฟอร์มปริมาณน้ำ!K127=100,VLOOKUP(ฟอร์มปริมาณน้ำ!L127,ตารางรอบต่อวินาที!A$5:U$35,14,0),IF(ฟอร์มปริมาณน้ำ!K127=150,VLOOKUP(ฟอร์มปริมาณน้ำ!L127,ตารางรอบต่อวินาที!A$5:U$35,15,0),IF(ฟอร์มปริมาณน้ำ!K127=200,VLOOKUP(ฟอร์มปริมาณน้ำ!L127,ตารางรอบต่อวินาที!A$5:U$35,16,0),""))))))</f>
      </c>
      <c r="E147" s="109">
        <f>IF(ฟอร์มปริมาณน้ำ!K127=0,"",IF(ฟอร์มปริมาณน้ำ!K127=250,VLOOKUP(ฟอร์มปริมาณน้ำ!L127,ตารางรอบต่อวินาที!A$5:U$35,17,0),IF(ฟอร์มปริมาณน้ำ!K127=300,VLOOKUP(ฟอร์มปริมาณน้ำ!L127,ตารางรอบต่อวินาที!A$5:U$35,18,0),IF(ฟอร์มปริมาณน้ำ!K127=350,VLOOKUP(ฟอร์มปริมาณน้ำ!L127,ตารางรอบต่อวินาที!A$5:U$35,19,0),IF(ฟอร์มปริมาณน้ำ!K127=400,VLOOKUP(ฟอร์มปริมาณน้ำ!L127,ตารางรอบต่อวินาที!A$5:U$35,20,0),IF(ฟอร์มปริมาณน้ำ!K127=450,VLOOKUP(ฟอร์มปริมาณน้ำ!L127,ตารางรอบต่อวินาที!A$5:U$35,21,0),""))))))</f>
      </c>
      <c r="F147" s="109">
        <f aca="true" t="shared" si="17" ref="F147:F152">SUM(B147:E147)</f>
        <v>0</v>
      </c>
    </row>
    <row r="148" spans="1:6" ht="12.75">
      <c r="A148" s="107"/>
      <c r="B148" s="108">
        <f>IF(ฟอร์มปริมาณน้ำ!K128=0,"",IF(ฟอร์มปริมาณน้ำ!K128=1,VLOOKUP(ฟอร์มปริมาณน้ำ!L128,ตารางรอบต่อวินาที!A$5:U$35,2,0),IF(ฟอร์มปริมาณน้ำ!K128=2,VLOOKUP(ฟอร์มปริมาณน้ำ!L128,ตารางรอบต่อวินาที!A$5:U$35,3,0),IF(ฟอร์มปริมาณน้ำ!K128=4,VLOOKUP(ฟอร์มปริมาณน้ำ!L128,ตารางรอบต่อวินาที!A$5:U$35,4,0),IF(ฟอร์มปริมาณน้ำ!K128=6,VLOOKUP(ฟอร์มปริมาณน้ำ!L128,ตารางรอบต่อวินาที!A$5:U$35,5,0),IF(ฟอร์มปริมาณน้ำ!K128=8,VLOOKUP(ฟอร์มปริมาณน้ำ!L128,ตารางรอบต่อวินาที!A$5:U$35,6,0),""))))))</f>
      </c>
      <c r="C148" s="108">
        <f>IF(ฟอร์มปริมาณน้ำ!K128=0,"",IF(ฟอร์มปริมาณน้ำ!K128=10,VLOOKUP(ฟอร์มปริมาณน้ำ!L128,ตารางรอบต่อวินาที!A$5:U$35,7,0),IF(ฟอร์มปริมาณน้ำ!K128=20,VLOOKUP(ฟอร์มปริมาณน้ำ!L128,ตารางรอบต่อวินาที!A$5:U$35,8,0),IF(ฟอร์มปริมาณน้ำ!K128=30,VLOOKUP(ฟอร์มปริมาณน้ำ!L128,ตารางรอบต่อวินาที!A$5:U$35,9,0),IF(ฟอร์มปริมาณน้ำ!K128=40,VLOOKUP(ฟอร์มปริมาณน้ำ!L128,ตารางรอบต่อวินาที!A$5:U$35,10,0),IF(ฟอร์มปริมาณน้ำ!K128=50,VLOOKUP(ฟอร์มปริมาณน้ำ!L128,ตารางรอบต่อวินาที!A$5:U$35,11,0),""))))))</f>
      </c>
      <c r="D148" s="108">
        <f>IF(ฟอร์มปริมาณน้ำ!K128=0,"",IF(ฟอร์มปริมาณน้ำ!K128=60,VLOOKUP(ฟอร์มปริมาณน้ำ!L128,ตารางรอบต่อวินาที!A$5:U$35,12,0),IF(ฟอร์มปริมาณน้ำ!K128=80,VLOOKUP(ฟอร์มปริมาณน้ำ!L128,ตารางรอบต่อวินาที!A$5:U$35,13,0),IF(ฟอร์มปริมาณน้ำ!K128=100,VLOOKUP(ฟอร์มปริมาณน้ำ!L128,ตารางรอบต่อวินาที!A$5:U$35,14,0),IF(ฟอร์มปริมาณน้ำ!K128=150,VLOOKUP(ฟอร์มปริมาณน้ำ!L128,ตารางรอบต่อวินาที!A$5:U$35,15,0),IF(ฟอร์มปริมาณน้ำ!K128=200,VLOOKUP(ฟอร์มปริมาณน้ำ!L128,ตารางรอบต่อวินาที!A$5:U$35,16,0),""))))))</f>
      </c>
      <c r="E148" s="109">
        <f>IF(ฟอร์มปริมาณน้ำ!K128=0,"",IF(ฟอร์มปริมาณน้ำ!K128=250,VLOOKUP(ฟอร์มปริมาณน้ำ!L128,ตารางรอบต่อวินาที!A$5:U$35,17,0),IF(ฟอร์มปริมาณน้ำ!K128=300,VLOOKUP(ฟอร์มปริมาณน้ำ!L128,ตารางรอบต่อวินาที!A$5:U$35,18,0),IF(ฟอร์มปริมาณน้ำ!K128=350,VLOOKUP(ฟอร์มปริมาณน้ำ!L128,ตารางรอบต่อวินาที!A$5:U$35,19,0),IF(ฟอร์มปริมาณน้ำ!K128=400,VLOOKUP(ฟอร์มปริมาณน้ำ!L128,ตารางรอบต่อวินาที!A$5:U$35,20,0),IF(ฟอร์มปริมาณน้ำ!K128=450,VLOOKUP(ฟอร์มปริมาณน้ำ!L128,ตารางรอบต่อวินาที!A$5:U$35,21,0),""))))))</f>
      </c>
      <c r="F148" s="109">
        <f t="shared" si="17"/>
        <v>0</v>
      </c>
    </row>
    <row r="149" spans="1:6" ht="12.75">
      <c r="A149" s="107"/>
      <c r="B149" s="108">
        <f>IF(ฟอร์มปริมาณน้ำ!K129=0,"",IF(ฟอร์มปริมาณน้ำ!K129=1,VLOOKUP(ฟอร์มปริมาณน้ำ!L129,ตารางรอบต่อวินาที!A$5:U$35,2,0),IF(ฟอร์มปริมาณน้ำ!K129=2,VLOOKUP(ฟอร์มปริมาณน้ำ!L129,ตารางรอบต่อวินาที!A$5:U$35,3,0),IF(ฟอร์มปริมาณน้ำ!K129=4,VLOOKUP(ฟอร์มปริมาณน้ำ!L129,ตารางรอบต่อวินาที!A$5:U$35,4,0),IF(ฟอร์มปริมาณน้ำ!K129=6,VLOOKUP(ฟอร์มปริมาณน้ำ!L129,ตารางรอบต่อวินาที!A$5:U$35,5,0),IF(ฟอร์มปริมาณน้ำ!K129=8,VLOOKUP(ฟอร์มปริมาณน้ำ!L129,ตารางรอบต่อวินาที!A$5:U$35,6,0),""))))))</f>
      </c>
      <c r="C149" s="108">
        <f>IF(ฟอร์มปริมาณน้ำ!K129=0,"",IF(ฟอร์มปริมาณน้ำ!K129=10,VLOOKUP(ฟอร์มปริมาณน้ำ!L129,ตารางรอบต่อวินาที!A$5:U$35,7,0),IF(ฟอร์มปริมาณน้ำ!K129=20,VLOOKUP(ฟอร์มปริมาณน้ำ!L129,ตารางรอบต่อวินาที!A$5:U$35,8,0),IF(ฟอร์มปริมาณน้ำ!K129=30,VLOOKUP(ฟอร์มปริมาณน้ำ!L129,ตารางรอบต่อวินาที!A$5:U$35,9,0),IF(ฟอร์มปริมาณน้ำ!K129=40,VLOOKUP(ฟอร์มปริมาณน้ำ!L129,ตารางรอบต่อวินาที!A$5:U$35,10,0),IF(ฟอร์มปริมาณน้ำ!K129=50,VLOOKUP(ฟอร์มปริมาณน้ำ!L129,ตารางรอบต่อวินาที!A$5:U$35,11,0),""))))))</f>
      </c>
      <c r="D149" s="108">
        <f>IF(ฟอร์มปริมาณน้ำ!K129=0,"",IF(ฟอร์มปริมาณน้ำ!K129=60,VLOOKUP(ฟอร์มปริมาณน้ำ!L129,ตารางรอบต่อวินาที!A$5:U$35,12,0),IF(ฟอร์มปริมาณน้ำ!K129=80,VLOOKUP(ฟอร์มปริมาณน้ำ!L129,ตารางรอบต่อวินาที!A$5:U$35,13,0),IF(ฟอร์มปริมาณน้ำ!K129=100,VLOOKUP(ฟอร์มปริมาณน้ำ!L129,ตารางรอบต่อวินาที!A$5:U$35,14,0),IF(ฟอร์มปริมาณน้ำ!K129=150,VLOOKUP(ฟอร์มปริมาณน้ำ!L129,ตารางรอบต่อวินาที!A$5:U$35,15,0),IF(ฟอร์มปริมาณน้ำ!K129=200,VLOOKUP(ฟอร์มปริมาณน้ำ!L129,ตารางรอบต่อวินาที!A$5:U$35,16,0),""))))))</f>
      </c>
      <c r="E149" s="109">
        <f>IF(ฟอร์มปริมาณน้ำ!K129=0,"",IF(ฟอร์มปริมาณน้ำ!K129=250,VLOOKUP(ฟอร์มปริมาณน้ำ!L129,ตารางรอบต่อวินาที!A$5:U$35,17,0),IF(ฟอร์มปริมาณน้ำ!K129=300,VLOOKUP(ฟอร์มปริมาณน้ำ!L129,ตารางรอบต่อวินาที!A$5:U$35,18,0),IF(ฟอร์มปริมาณน้ำ!K129=350,VLOOKUP(ฟอร์มปริมาณน้ำ!L129,ตารางรอบต่อวินาที!A$5:U$35,19,0),IF(ฟอร์มปริมาณน้ำ!K129=400,VLOOKUP(ฟอร์มปริมาณน้ำ!L129,ตารางรอบต่อวินาที!A$5:U$35,20,0),IF(ฟอร์มปริมาณน้ำ!K129=450,VLOOKUP(ฟอร์มปริมาณน้ำ!L129,ตารางรอบต่อวินาที!A$5:U$35,21,0),""))))))</f>
      </c>
      <c r="F149" s="109">
        <f t="shared" si="17"/>
        <v>0</v>
      </c>
    </row>
    <row r="150" spans="1:6" ht="12.75">
      <c r="A150" s="107"/>
      <c r="B150" s="108">
        <f>IF(ฟอร์มปริมาณน้ำ!K130=0,"",IF(ฟอร์มปริมาณน้ำ!K130=1,VLOOKUP(ฟอร์มปริมาณน้ำ!L130,ตารางรอบต่อวินาที!A$5:U$35,2,0),IF(ฟอร์มปริมาณน้ำ!K130=2,VLOOKUP(ฟอร์มปริมาณน้ำ!L130,ตารางรอบต่อวินาที!A$5:U$35,3,0),IF(ฟอร์มปริมาณน้ำ!K130=4,VLOOKUP(ฟอร์มปริมาณน้ำ!L130,ตารางรอบต่อวินาที!A$5:U$35,4,0),IF(ฟอร์มปริมาณน้ำ!K130=6,VLOOKUP(ฟอร์มปริมาณน้ำ!L130,ตารางรอบต่อวินาที!A$5:U$35,5,0),IF(ฟอร์มปริมาณน้ำ!K130=8,VLOOKUP(ฟอร์มปริมาณน้ำ!L130,ตารางรอบต่อวินาที!A$5:U$35,6,0),""))))))</f>
      </c>
      <c r="C150" s="108">
        <f>IF(ฟอร์มปริมาณน้ำ!K130=0,"",IF(ฟอร์มปริมาณน้ำ!K130=10,VLOOKUP(ฟอร์มปริมาณน้ำ!L130,ตารางรอบต่อวินาที!A$5:U$35,7,0),IF(ฟอร์มปริมาณน้ำ!K130=20,VLOOKUP(ฟอร์มปริมาณน้ำ!L130,ตารางรอบต่อวินาที!A$5:U$35,8,0),IF(ฟอร์มปริมาณน้ำ!K130=30,VLOOKUP(ฟอร์มปริมาณน้ำ!L130,ตารางรอบต่อวินาที!A$5:U$35,9,0),IF(ฟอร์มปริมาณน้ำ!K130=40,VLOOKUP(ฟอร์มปริมาณน้ำ!L130,ตารางรอบต่อวินาที!A$5:U$35,10,0),IF(ฟอร์มปริมาณน้ำ!K130=50,VLOOKUP(ฟอร์มปริมาณน้ำ!L130,ตารางรอบต่อวินาที!A$5:U$35,11,0),""))))))</f>
      </c>
      <c r="D150" s="108">
        <f>IF(ฟอร์มปริมาณน้ำ!K130=0,"",IF(ฟอร์มปริมาณน้ำ!K130=60,VLOOKUP(ฟอร์มปริมาณน้ำ!L130,ตารางรอบต่อวินาที!A$5:U$35,12,0),IF(ฟอร์มปริมาณน้ำ!K130=80,VLOOKUP(ฟอร์มปริมาณน้ำ!L130,ตารางรอบต่อวินาที!A$5:U$35,13,0),IF(ฟอร์มปริมาณน้ำ!K130=100,VLOOKUP(ฟอร์มปริมาณน้ำ!L130,ตารางรอบต่อวินาที!A$5:U$35,14,0),IF(ฟอร์มปริมาณน้ำ!K130=150,VLOOKUP(ฟอร์มปริมาณน้ำ!L130,ตารางรอบต่อวินาที!A$5:U$35,15,0),IF(ฟอร์มปริมาณน้ำ!K130=200,VLOOKUP(ฟอร์มปริมาณน้ำ!L130,ตารางรอบต่อวินาที!A$5:U$35,16,0),""))))))</f>
      </c>
      <c r="E150" s="109">
        <f>IF(ฟอร์มปริมาณน้ำ!K130=0,"",IF(ฟอร์มปริมาณน้ำ!K130=250,VLOOKUP(ฟอร์มปริมาณน้ำ!L130,ตารางรอบต่อวินาที!A$5:U$35,17,0),IF(ฟอร์มปริมาณน้ำ!K130=300,VLOOKUP(ฟอร์มปริมาณน้ำ!L130,ตารางรอบต่อวินาที!A$5:U$35,18,0),IF(ฟอร์มปริมาณน้ำ!K130=350,VLOOKUP(ฟอร์มปริมาณน้ำ!L130,ตารางรอบต่อวินาที!A$5:U$35,19,0),IF(ฟอร์มปริมาณน้ำ!K130=400,VLOOKUP(ฟอร์มปริมาณน้ำ!L130,ตารางรอบต่อวินาที!A$5:U$35,20,0),IF(ฟอร์มปริมาณน้ำ!K130=450,VLOOKUP(ฟอร์มปริมาณน้ำ!L130,ตารางรอบต่อวินาที!A$5:U$35,21,0),""))))))</f>
      </c>
      <c r="F150" s="109">
        <f t="shared" si="17"/>
        <v>0</v>
      </c>
    </row>
    <row r="151" spans="1:6" ht="12.75">
      <c r="A151" s="107"/>
      <c r="B151" s="108">
        <f>IF(ฟอร์มปริมาณน้ำ!K131=0,"",IF(ฟอร์มปริมาณน้ำ!K131=1,VLOOKUP(ฟอร์มปริมาณน้ำ!L131,ตารางรอบต่อวินาที!A$5:U$35,2,0),IF(ฟอร์มปริมาณน้ำ!K131=2,VLOOKUP(ฟอร์มปริมาณน้ำ!L131,ตารางรอบต่อวินาที!A$5:U$35,3,0),IF(ฟอร์มปริมาณน้ำ!K131=4,VLOOKUP(ฟอร์มปริมาณน้ำ!L131,ตารางรอบต่อวินาที!A$5:U$35,4,0),IF(ฟอร์มปริมาณน้ำ!K131=6,VLOOKUP(ฟอร์มปริมาณน้ำ!L131,ตารางรอบต่อวินาที!A$5:U$35,5,0),IF(ฟอร์มปริมาณน้ำ!K131=8,VLOOKUP(ฟอร์มปริมาณน้ำ!L131,ตารางรอบต่อวินาที!A$5:U$35,6,0),""))))))</f>
      </c>
      <c r="C151" s="108">
        <f>IF(ฟอร์มปริมาณน้ำ!K131=0,"",IF(ฟอร์มปริมาณน้ำ!K131=10,VLOOKUP(ฟอร์มปริมาณน้ำ!L131,ตารางรอบต่อวินาที!A$5:U$35,7,0),IF(ฟอร์มปริมาณน้ำ!K131=20,VLOOKUP(ฟอร์มปริมาณน้ำ!L131,ตารางรอบต่อวินาที!A$5:U$35,8,0),IF(ฟอร์มปริมาณน้ำ!K131=30,VLOOKUP(ฟอร์มปริมาณน้ำ!L131,ตารางรอบต่อวินาที!A$5:U$35,9,0),IF(ฟอร์มปริมาณน้ำ!K131=40,VLOOKUP(ฟอร์มปริมาณน้ำ!L131,ตารางรอบต่อวินาที!A$5:U$35,10,0),IF(ฟอร์มปริมาณน้ำ!K131=50,VLOOKUP(ฟอร์มปริมาณน้ำ!L131,ตารางรอบต่อวินาที!A$5:U$35,11,0),""))))))</f>
      </c>
      <c r="D151" s="108">
        <f>IF(ฟอร์มปริมาณน้ำ!K131=0,"",IF(ฟอร์มปริมาณน้ำ!K131=60,VLOOKUP(ฟอร์มปริมาณน้ำ!L131,ตารางรอบต่อวินาที!A$5:U$35,12,0),IF(ฟอร์มปริมาณน้ำ!K131=80,VLOOKUP(ฟอร์มปริมาณน้ำ!L131,ตารางรอบต่อวินาที!A$5:U$35,13,0),IF(ฟอร์มปริมาณน้ำ!K131=100,VLOOKUP(ฟอร์มปริมาณน้ำ!L131,ตารางรอบต่อวินาที!A$5:U$35,14,0),IF(ฟอร์มปริมาณน้ำ!K131=150,VLOOKUP(ฟอร์มปริมาณน้ำ!L131,ตารางรอบต่อวินาที!A$5:U$35,15,0),IF(ฟอร์มปริมาณน้ำ!K131=200,VLOOKUP(ฟอร์มปริมาณน้ำ!L131,ตารางรอบต่อวินาที!A$5:U$35,16,0),""))))))</f>
      </c>
      <c r="E151" s="109">
        <f>IF(ฟอร์มปริมาณน้ำ!K131=0,"",IF(ฟอร์มปริมาณน้ำ!K131=250,VLOOKUP(ฟอร์มปริมาณน้ำ!L131,ตารางรอบต่อวินาที!A$5:U$35,17,0),IF(ฟอร์มปริมาณน้ำ!K131=300,VLOOKUP(ฟอร์มปริมาณน้ำ!L131,ตารางรอบต่อวินาที!A$5:U$35,18,0),IF(ฟอร์มปริมาณน้ำ!K131=350,VLOOKUP(ฟอร์มปริมาณน้ำ!L131,ตารางรอบต่อวินาที!A$5:U$35,19,0),IF(ฟอร์มปริมาณน้ำ!K131=400,VLOOKUP(ฟอร์มปริมาณน้ำ!L131,ตารางรอบต่อวินาที!A$5:U$35,20,0),IF(ฟอร์มปริมาณน้ำ!K131=450,VLOOKUP(ฟอร์มปริมาณน้ำ!L131,ตารางรอบต่อวินาที!A$5:U$35,21,0),""))))))</f>
      </c>
      <c r="F151" s="109">
        <f t="shared" si="17"/>
        <v>0</v>
      </c>
    </row>
    <row r="152" spans="1:6" ht="12.75">
      <c r="A152" s="110"/>
      <c r="B152" s="93">
        <f>IF(ฟอร์มปริมาณน้ำ!K132=0,"",IF(ฟอร์มปริมาณน้ำ!K132=1,VLOOKUP(ฟอร์มปริมาณน้ำ!L132,ตารางรอบต่อวินาที!A$5:U$35,2,0),IF(ฟอร์มปริมาณน้ำ!K132=2,VLOOKUP(ฟอร์มปริมาณน้ำ!L132,ตารางรอบต่อวินาที!A$5:U$35,3,0),IF(ฟอร์มปริมาณน้ำ!K132=4,VLOOKUP(ฟอร์มปริมาณน้ำ!L132,ตารางรอบต่อวินาที!A$5:U$35,4,0),IF(ฟอร์มปริมาณน้ำ!K132=6,VLOOKUP(ฟอร์มปริมาณน้ำ!L132,ตารางรอบต่อวินาที!A$5:U$35,5,0),IF(ฟอร์มปริมาณน้ำ!K132=8,VLOOKUP(ฟอร์มปริมาณน้ำ!L132,ตารางรอบต่อวินาที!A$5:U$35,6,0),""))))))</f>
      </c>
      <c r="C152" s="93">
        <f>IF(ฟอร์มปริมาณน้ำ!K132=0,"",IF(ฟอร์มปริมาณน้ำ!K132=10,VLOOKUP(ฟอร์มปริมาณน้ำ!L132,ตารางรอบต่อวินาที!A$5:U$35,7,0),IF(ฟอร์มปริมาณน้ำ!K132=20,VLOOKUP(ฟอร์มปริมาณน้ำ!L132,ตารางรอบต่อวินาที!A$5:U$35,8,0),IF(ฟอร์มปริมาณน้ำ!K132=30,VLOOKUP(ฟอร์มปริมาณน้ำ!L132,ตารางรอบต่อวินาที!A$5:U$35,9,0),IF(ฟอร์มปริมาณน้ำ!K132=40,VLOOKUP(ฟอร์มปริมาณน้ำ!L132,ตารางรอบต่อวินาที!A$5:U$35,10,0),IF(ฟอร์มปริมาณน้ำ!K132=50,VLOOKUP(ฟอร์มปริมาณน้ำ!L132,ตารางรอบต่อวินาที!A$5:U$35,11,0),""))))))</f>
      </c>
      <c r="D152" s="93">
        <f>IF(ฟอร์มปริมาณน้ำ!K132=0,"",IF(ฟอร์มปริมาณน้ำ!K132=60,VLOOKUP(ฟอร์มปริมาณน้ำ!L132,ตารางรอบต่อวินาที!A$5:U$35,12,0),IF(ฟอร์มปริมาณน้ำ!K132=80,VLOOKUP(ฟอร์มปริมาณน้ำ!L132,ตารางรอบต่อวินาที!A$5:U$35,13,0),IF(ฟอร์มปริมาณน้ำ!K132=100,VLOOKUP(ฟอร์มปริมาณน้ำ!L132,ตารางรอบต่อวินาที!A$5:U$35,14,0),IF(ฟอร์มปริมาณน้ำ!K132=150,VLOOKUP(ฟอร์มปริมาณน้ำ!L132,ตารางรอบต่อวินาที!A$5:U$35,15,0),IF(ฟอร์มปริมาณน้ำ!K132=200,VLOOKUP(ฟอร์มปริมาณน้ำ!L132,ตารางรอบต่อวินาที!A$5:U$35,16,0),""))))))</f>
      </c>
      <c r="E152" s="111">
        <f>IF(ฟอร์มปริมาณน้ำ!K132=0,"",IF(ฟอร์มปริมาณน้ำ!K132=250,VLOOKUP(ฟอร์มปริมาณน้ำ!L132,ตารางรอบต่อวินาที!A$5:U$35,17,0),IF(ฟอร์มปริมาณน้ำ!K132=300,VLOOKUP(ฟอร์มปริมาณน้ำ!L132,ตารางรอบต่อวินาที!A$5:U$35,18,0),IF(ฟอร์มปริมาณน้ำ!K132=350,VLOOKUP(ฟอร์มปริมาณน้ำ!L132,ตารางรอบต่อวินาที!A$5:U$35,19,0),IF(ฟอร์มปริมาณน้ำ!K132=400,VLOOKUP(ฟอร์มปริมาณน้ำ!L132,ตารางรอบต่อวินาที!A$5:U$35,20,0),IF(ฟอร์มปริมาณน้ำ!K132=450,VLOOKUP(ฟอร์มปริมาณน้ำ!L132,ตารางรอบต่อวินาที!A$5:U$35,21,0),""))))))</f>
      </c>
      <c r="F152" s="111">
        <f t="shared" si="17"/>
        <v>0</v>
      </c>
    </row>
    <row r="153" spans="1:6" ht="12.75">
      <c r="A153" s="107">
        <v>18</v>
      </c>
      <c r="B153" s="108">
        <f>IF(ฟอร์มปริมาณน้ำ!K134=0,"",IF(ฟอร์มปริมาณน้ำ!K134=1,VLOOKUP(ฟอร์มปริมาณน้ำ!L134,ตารางรอบต่อวินาที!A$5:U$35,2,0),IF(ฟอร์มปริมาณน้ำ!K134=2,VLOOKUP(ฟอร์มปริมาณน้ำ!L134,ตารางรอบต่อวินาที!A$5:U$35,3,0),IF(ฟอร์มปริมาณน้ำ!K134=4,VLOOKUP(ฟอร์มปริมาณน้ำ!L134,ตารางรอบต่อวินาที!A$5:U$35,4,0),IF(ฟอร์มปริมาณน้ำ!K134=6,VLOOKUP(ฟอร์มปริมาณน้ำ!L134,ตารางรอบต่อวินาที!A$5:U$35,5,0),IF(ฟอร์มปริมาณน้ำ!K134=8,VLOOKUP(ฟอร์มปริมาณน้ำ!L134,ตารางรอบต่อวินาที!A$5:U$35,6,0),""))))))</f>
      </c>
      <c r="C153" s="108">
        <f>IF(ฟอร์มปริมาณน้ำ!K134=0,"",IF(ฟอร์มปริมาณน้ำ!K134=10,VLOOKUP(ฟอร์มปริมาณน้ำ!L134,ตารางรอบต่อวินาที!A$5:U$35,7,0),IF(ฟอร์มปริมาณน้ำ!K134=20,VLOOKUP(ฟอร์มปริมาณน้ำ!L134,ตารางรอบต่อวินาที!A$5:U$35,8,0),IF(ฟอร์มปริมาณน้ำ!K134=30,VLOOKUP(ฟอร์มปริมาณน้ำ!L134,ตารางรอบต่อวินาที!A$5:U$35,9,0),IF(ฟอร์มปริมาณน้ำ!K134=40,VLOOKUP(ฟอร์มปริมาณน้ำ!L134,ตารางรอบต่อวินาที!A$5:U$35,10,0),IF(ฟอร์มปริมาณน้ำ!K134=50,VLOOKUP(ฟอร์มปริมาณน้ำ!L134,ตารางรอบต่อวินาที!A$5:U$35,11,0),""))))))</f>
      </c>
      <c r="D153" s="108">
        <f>IF(ฟอร์มปริมาณน้ำ!K134=0,"",IF(ฟอร์มปริมาณน้ำ!K134=60,VLOOKUP(ฟอร์มปริมาณน้ำ!L134,ตารางรอบต่อวินาที!A$5:U$35,12,0),IF(ฟอร์มปริมาณน้ำ!K134=80,VLOOKUP(ฟอร์มปริมาณน้ำ!L134,ตารางรอบต่อวินาที!A$5:U$35,13,0),IF(ฟอร์มปริมาณน้ำ!K134=100,VLOOKUP(ฟอร์มปริมาณน้ำ!L134,ตารางรอบต่อวินาที!A$5:U$35,14,0),IF(ฟอร์มปริมาณน้ำ!K134=150,VLOOKUP(ฟอร์มปริมาณน้ำ!L134,ตารางรอบต่อวินาที!A$5:U$35,15,0),IF(ฟอร์มปริมาณน้ำ!K134=200,VLOOKUP(ฟอร์มปริมาณน้ำ!L134,ตารางรอบต่อวินาที!A$5:U$35,16,0),""))))))</f>
      </c>
      <c r="E153" s="109">
        <f>IF(ฟอร์มปริมาณน้ำ!K134=0,"",IF(ฟอร์มปริมาณน้ำ!K134=250,VLOOKUP(ฟอร์มปริมาณน้ำ!L134,ตารางรอบต่อวินาที!A$5:U$35,17,0),IF(ฟอร์มปริมาณน้ำ!K134=300,VLOOKUP(ฟอร์มปริมาณน้ำ!L134,ตารางรอบต่อวินาที!A$5:U$35,18,0),IF(ฟอร์มปริมาณน้ำ!K134=350,VLOOKUP(ฟอร์มปริมาณน้ำ!L134,ตารางรอบต่อวินาที!A$5:U$35,19,0),IF(ฟอร์มปริมาณน้ำ!K134=400,VLOOKUP(ฟอร์มปริมาณน้ำ!L134,ตารางรอบต่อวินาที!A$5:U$35,20,0),IF(ฟอร์มปริมาณน้ำ!K134=450,VLOOKUP(ฟอร์มปริมาณน้ำ!L134,ตารางรอบต่อวินาที!A$5:U$35,21,0),""))))))</f>
      </c>
      <c r="F153" s="109">
        <f aca="true" t="shared" si="18" ref="F153:F158">SUM(B153:E153)</f>
        <v>0</v>
      </c>
    </row>
    <row r="154" spans="1:6" ht="12.75">
      <c r="A154" s="107"/>
      <c r="B154" s="108">
        <f>IF(ฟอร์มปริมาณน้ำ!K135=0,"",IF(ฟอร์มปริมาณน้ำ!K135=1,VLOOKUP(ฟอร์มปริมาณน้ำ!L135,ตารางรอบต่อวินาที!A$5:U$35,2,0),IF(ฟอร์มปริมาณน้ำ!K135=2,VLOOKUP(ฟอร์มปริมาณน้ำ!L135,ตารางรอบต่อวินาที!A$5:U$35,3,0),IF(ฟอร์มปริมาณน้ำ!K135=4,VLOOKUP(ฟอร์มปริมาณน้ำ!L135,ตารางรอบต่อวินาที!A$5:U$35,4,0),IF(ฟอร์มปริมาณน้ำ!K135=6,VLOOKUP(ฟอร์มปริมาณน้ำ!L135,ตารางรอบต่อวินาที!A$5:U$35,5,0),IF(ฟอร์มปริมาณน้ำ!K135=8,VLOOKUP(ฟอร์มปริมาณน้ำ!L135,ตารางรอบต่อวินาที!A$5:U$35,6,0),""))))))</f>
      </c>
      <c r="C154" s="108">
        <f>IF(ฟอร์มปริมาณน้ำ!K135=0,"",IF(ฟอร์มปริมาณน้ำ!K135=10,VLOOKUP(ฟอร์มปริมาณน้ำ!L135,ตารางรอบต่อวินาที!A$5:U$35,7,0),IF(ฟอร์มปริมาณน้ำ!K135=20,VLOOKUP(ฟอร์มปริมาณน้ำ!L135,ตารางรอบต่อวินาที!A$5:U$35,8,0),IF(ฟอร์มปริมาณน้ำ!K135=30,VLOOKUP(ฟอร์มปริมาณน้ำ!L135,ตารางรอบต่อวินาที!A$5:U$35,9,0),IF(ฟอร์มปริมาณน้ำ!K135=40,VLOOKUP(ฟอร์มปริมาณน้ำ!L135,ตารางรอบต่อวินาที!A$5:U$35,10,0),IF(ฟอร์มปริมาณน้ำ!K135=50,VLOOKUP(ฟอร์มปริมาณน้ำ!L135,ตารางรอบต่อวินาที!A$5:U$35,11,0),""))))))</f>
      </c>
      <c r="D154" s="108">
        <f>IF(ฟอร์มปริมาณน้ำ!K135=0,"",IF(ฟอร์มปริมาณน้ำ!K135=60,VLOOKUP(ฟอร์มปริมาณน้ำ!L135,ตารางรอบต่อวินาที!A$5:U$35,12,0),IF(ฟอร์มปริมาณน้ำ!K135=80,VLOOKUP(ฟอร์มปริมาณน้ำ!L135,ตารางรอบต่อวินาที!A$5:U$35,13,0),IF(ฟอร์มปริมาณน้ำ!K135=100,VLOOKUP(ฟอร์มปริมาณน้ำ!L135,ตารางรอบต่อวินาที!A$5:U$35,14,0),IF(ฟอร์มปริมาณน้ำ!K135=150,VLOOKUP(ฟอร์มปริมาณน้ำ!L135,ตารางรอบต่อวินาที!A$5:U$35,15,0),IF(ฟอร์มปริมาณน้ำ!K135=200,VLOOKUP(ฟอร์มปริมาณน้ำ!L135,ตารางรอบต่อวินาที!A$5:U$35,16,0),""))))))</f>
      </c>
      <c r="E154" s="109">
        <f>IF(ฟอร์มปริมาณน้ำ!K135=0,"",IF(ฟอร์มปริมาณน้ำ!K135=250,VLOOKUP(ฟอร์มปริมาณน้ำ!L135,ตารางรอบต่อวินาที!A$5:U$35,17,0),IF(ฟอร์มปริมาณน้ำ!K135=300,VLOOKUP(ฟอร์มปริมาณน้ำ!L135,ตารางรอบต่อวินาที!A$5:U$35,18,0),IF(ฟอร์มปริมาณน้ำ!K135=350,VLOOKUP(ฟอร์มปริมาณน้ำ!L135,ตารางรอบต่อวินาที!A$5:U$35,19,0),IF(ฟอร์มปริมาณน้ำ!K135=400,VLOOKUP(ฟอร์มปริมาณน้ำ!L135,ตารางรอบต่อวินาที!A$5:U$35,20,0),IF(ฟอร์มปริมาณน้ำ!K135=450,VLOOKUP(ฟอร์มปริมาณน้ำ!L135,ตารางรอบต่อวินาที!A$5:U$35,21,0),""))))))</f>
      </c>
      <c r="F154" s="109">
        <f t="shared" si="18"/>
        <v>0</v>
      </c>
    </row>
    <row r="155" spans="1:6" ht="12.75">
      <c r="A155" s="107"/>
      <c r="B155" s="108">
        <f>IF(ฟอร์มปริมาณน้ำ!K136=0,"",IF(ฟอร์มปริมาณน้ำ!K136=1,VLOOKUP(ฟอร์มปริมาณน้ำ!L136,ตารางรอบต่อวินาที!A$5:U$35,2,0),IF(ฟอร์มปริมาณน้ำ!K136=2,VLOOKUP(ฟอร์มปริมาณน้ำ!L136,ตารางรอบต่อวินาที!A$5:U$35,3,0),IF(ฟอร์มปริมาณน้ำ!K136=4,VLOOKUP(ฟอร์มปริมาณน้ำ!L136,ตารางรอบต่อวินาที!A$5:U$35,4,0),IF(ฟอร์มปริมาณน้ำ!K136=6,VLOOKUP(ฟอร์มปริมาณน้ำ!L136,ตารางรอบต่อวินาที!A$5:U$35,5,0),IF(ฟอร์มปริมาณน้ำ!K136=8,VLOOKUP(ฟอร์มปริมาณน้ำ!L136,ตารางรอบต่อวินาที!A$5:U$35,6,0),""))))))</f>
      </c>
      <c r="C155" s="108">
        <f>IF(ฟอร์มปริมาณน้ำ!K136=0,"",IF(ฟอร์มปริมาณน้ำ!K136=10,VLOOKUP(ฟอร์มปริมาณน้ำ!L136,ตารางรอบต่อวินาที!A$5:U$35,7,0),IF(ฟอร์มปริมาณน้ำ!K136=20,VLOOKUP(ฟอร์มปริมาณน้ำ!L136,ตารางรอบต่อวินาที!A$5:U$35,8,0),IF(ฟอร์มปริมาณน้ำ!K136=30,VLOOKUP(ฟอร์มปริมาณน้ำ!L136,ตารางรอบต่อวินาที!A$5:U$35,9,0),IF(ฟอร์มปริมาณน้ำ!K136=40,VLOOKUP(ฟอร์มปริมาณน้ำ!L136,ตารางรอบต่อวินาที!A$5:U$35,10,0),IF(ฟอร์มปริมาณน้ำ!K136=50,VLOOKUP(ฟอร์มปริมาณน้ำ!L136,ตารางรอบต่อวินาที!A$5:U$35,11,0),""))))))</f>
      </c>
      <c r="D155" s="108">
        <f>IF(ฟอร์มปริมาณน้ำ!K136=0,"",IF(ฟอร์มปริมาณน้ำ!K136=60,VLOOKUP(ฟอร์มปริมาณน้ำ!L136,ตารางรอบต่อวินาที!A$5:U$35,12,0),IF(ฟอร์มปริมาณน้ำ!K136=80,VLOOKUP(ฟอร์มปริมาณน้ำ!L136,ตารางรอบต่อวินาที!A$5:U$35,13,0),IF(ฟอร์มปริมาณน้ำ!K136=100,VLOOKUP(ฟอร์มปริมาณน้ำ!L136,ตารางรอบต่อวินาที!A$5:U$35,14,0),IF(ฟอร์มปริมาณน้ำ!K136=150,VLOOKUP(ฟอร์มปริมาณน้ำ!L136,ตารางรอบต่อวินาที!A$5:U$35,15,0),IF(ฟอร์มปริมาณน้ำ!K136=200,VLOOKUP(ฟอร์มปริมาณน้ำ!L136,ตารางรอบต่อวินาที!A$5:U$35,16,0),""))))))</f>
      </c>
      <c r="E155" s="109">
        <f>IF(ฟอร์มปริมาณน้ำ!K136=0,"",IF(ฟอร์มปริมาณน้ำ!K136=250,VLOOKUP(ฟอร์มปริมาณน้ำ!L136,ตารางรอบต่อวินาที!A$5:U$35,17,0),IF(ฟอร์มปริมาณน้ำ!K136=300,VLOOKUP(ฟอร์มปริมาณน้ำ!L136,ตารางรอบต่อวินาที!A$5:U$35,18,0),IF(ฟอร์มปริมาณน้ำ!K136=350,VLOOKUP(ฟอร์มปริมาณน้ำ!L136,ตารางรอบต่อวินาที!A$5:U$35,19,0),IF(ฟอร์มปริมาณน้ำ!K136=400,VLOOKUP(ฟอร์มปริมาณน้ำ!L136,ตารางรอบต่อวินาที!A$5:U$35,20,0),IF(ฟอร์มปริมาณน้ำ!K136=450,VLOOKUP(ฟอร์มปริมาณน้ำ!L136,ตารางรอบต่อวินาที!A$5:U$35,21,0),""))))))</f>
      </c>
      <c r="F155" s="109">
        <f t="shared" si="18"/>
        <v>0</v>
      </c>
    </row>
    <row r="156" spans="1:6" ht="12.75">
      <c r="A156" s="107"/>
      <c r="B156" s="108">
        <f>IF(ฟอร์มปริมาณน้ำ!K137=0,"",IF(ฟอร์มปริมาณน้ำ!K137=1,VLOOKUP(ฟอร์มปริมาณน้ำ!L137,ตารางรอบต่อวินาที!A$5:U$35,2,0),IF(ฟอร์มปริมาณน้ำ!K137=2,VLOOKUP(ฟอร์มปริมาณน้ำ!L137,ตารางรอบต่อวินาที!A$5:U$35,3,0),IF(ฟอร์มปริมาณน้ำ!K137=4,VLOOKUP(ฟอร์มปริมาณน้ำ!L137,ตารางรอบต่อวินาที!A$5:U$35,4,0),IF(ฟอร์มปริมาณน้ำ!K137=6,VLOOKUP(ฟอร์มปริมาณน้ำ!L137,ตารางรอบต่อวินาที!A$5:U$35,5,0),IF(ฟอร์มปริมาณน้ำ!K137=8,VLOOKUP(ฟอร์มปริมาณน้ำ!L137,ตารางรอบต่อวินาที!A$5:U$35,6,0),""))))))</f>
      </c>
      <c r="C156" s="108">
        <f>IF(ฟอร์มปริมาณน้ำ!K137=0,"",IF(ฟอร์มปริมาณน้ำ!K137=10,VLOOKUP(ฟอร์มปริมาณน้ำ!L137,ตารางรอบต่อวินาที!A$5:U$35,7,0),IF(ฟอร์มปริมาณน้ำ!K137=20,VLOOKUP(ฟอร์มปริมาณน้ำ!L137,ตารางรอบต่อวินาที!A$5:U$35,8,0),IF(ฟอร์มปริมาณน้ำ!K137=30,VLOOKUP(ฟอร์มปริมาณน้ำ!L137,ตารางรอบต่อวินาที!A$5:U$35,9,0),IF(ฟอร์มปริมาณน้ำ!K137=40,VLOOKUP(ฟอร์มปริมาณน้ำ!L137,ตารางรอบต่อวินาที!A$5:U$35,10,0),IF(ฟอร์มปริมาณน้ำ!K137=50,VLOOKUP(ฟอร์มปริมาณน้ำ!L137,ตารางรอบต่อวินาที!A$5:U$35,11,0),""))))))</f>
      </c>
      <c r="D156" s="108">
        <f>IF(ฟอร์มปริมาณน้ำ!K137=0,"",IF(ฟอร์มปริมาณน้ำ!K137=60,VLOOKUP(ฟอร์มปริมาณน้ำ!L137,ตารางรอบต่อวินาที!A$5:U$35,12,0),IF(ฟอร์มปริมาณน้ำ!K137=80,VLOOKUP(ฟอร์มปริมาณน้ำ!L137,ตารางรอบต่อวินาที!A$5:U$35,13,0),IF(ฟอร์มปริมาณน้ำ!K137=100,VLOOKUP(ฟอร์มปริมาณน้ำ!L137,ตารางรอบต่อวินาที!A$5:U$35,14,0),IF(ฟอร์มปริมาณน้ำ!K137=150,VLOOKUP(ฟอร์มปริมาณน้ำ!L137,ตารางรอบต่อวินาที!A$5:U$35,15,0),IF(ฟอร์มปริมาณน้ำ!K137=200,VLOOKUP(ฟอร์มปริมาณน้ำ!L137,ตารางรอบต่อวินาที!A$5:U$35,16,0),""))))))</f>
      </c>
      <c r="E156" s="109">
        <f>IF(ฟอร์มปริมาณน้ำ!K137=0,"",IF(ฟอร์มปริมาณน้ำ!K137=250,VLOOKUP(ฟอร์มปริมาณน้ำ!L137,ตารางรอบต่อวินาที!A$5:U$35,17,0),IF(ฟอร์มปริมาณน้ำ!K137=300,VLOOKUP(ฟอร์มปริมาณน้ำ!L137,ตารางรอบต่อวินาที!A$5:U$35,18,0),IF(ฟอร์มปริมาณน้ำ!K137=350,VLOOKUP(ฟอร์มปริมาณน้ำ!L137,ตารางรอบต่อวินาที!A$5:U$35,19,0),IF(ฟอร์มปริมาณน้ำ!K137=400,VLOOKUP(ฟอร์มปริมาณน้ำ!L137,ตารางรอบต่อวินาที!A$5:U$35,20,0),IF(ฟอร์มปริมาณน้ำ!K137=450,VLOOKUP(ฟอร์มปริมาณน้ำ!L137,ตารางรอบต่อวินาที!A$5:U$35,21,0),""))))))</f>
      </c>
      <c r="F156" s="109">
        <f t="shared" si="18"/>
        <v>0</v>
      </c>
    </row>
    <row r="157" spans="1:6" ht="12.75">
      <c r="A157" s="107"/>
      <c r="B157" s="108">
        <f>IF(ฟอร์มปริมาณน้ำ!K138=0,"",IF(ฟอร์มปริมาณน้ำ!K138=1,VLOOKUP(ฟอร์มปริมาณน้ำ!L138,ตารางรอบต่อวินาที!A$5:U$35,2,0),IF(ฟอร์มปริมาณน้ำ!K138=2,VLOOKUP(ฟอร์มปริมาณน้ำ!L138,ตารางรอบต่อวินาที!A$5:U$35,3,0),IF(ฟอร์มปริมาณน้ำ!K138=4,VLOOKUP(ฟอร์มปริมาณน้ำ!L138,ตารางรอบต่อวินาที!A$5:U$35,4,0),IF(ฟอร์มปริมาณน้ำ!K138=6,VLOOKUP(ฟอร์มปริมาณน้ำ!L138,ตารางรอบต่อวินาที!A$5:U$35,5,0),IF(ฟอร์มปริมาณน้ำ!K138=8,VLOOKUP(ฟอร์มปริมาณน้ำ!L138,ตารางรอบต่อวินาที!A$5:U$35,6,0),""))))))</f>
      </c>
      <c r="C157" s="108">
        <f>IF(ฟอร์มปริมาณน้ำ!K138=0,"",IF(ฟอร์มปริมาณน้ำ!K138=10,VLOOKUP(ฟอร์มปริมาณน้ำ!L138,ตารางรอบต่อวินาที!A$5:U$35,7,0),IF(ฟอร์มปริมาณน้ำ!K138=20,VLOOKUP(ฟอร์มปริมาณน้ำ!L138,ตารางรอบต่อวินาที!A$5:U$35,8,0),IF(ฟอร์มปริมาณน้ำ!K138=30,VLOOKUP(ฟอร์มปริมาณน้ำ!L138,ตารางรอบต่อวินาที!A$5:U$35,9,0),IF(ฟอร์มปริมาณน้ำ!K138=40,VLOOKUP(ฟอร์มปริมาณน้ำ!L138,ตารางรอบต่อวินาที!A$5:U$35,10,0),IF(ฟอร์มปริมาณน้ำ!K138=50,VLOOKUP(ฟอร์มปริมาณน้ำ!L138,ตารางรอบต่อวินาที!A$5:U$35,11,0),""))))))</f>
      </c>
      <c r="D157" s="108">
        <f>IF(ฟอร์มปริมาณน้ำ!K138=0,"",IF(ฟอร์มปริมาณน้ำ!K138=60,VLOOKUP(ฟอร์มปริมาณน้ำ!L138,ตารางรอบต่อวินาที!A$5:U$35,12,0),IF(ฟอร์มปริมาณน้ำ!K138=80,VLOOKUP(ฟอร์มปริมาณน้ำ!L138,ตารางรอบต่อวินาที!A$5:U$35,13,0),IF(ฟอร์มปริมาณน้ำ!K138=100,VLOOKUP(ฟอร์มปริมาณน้ำ!L138,ตารางรอบต่อวินาที!A$5:U$35,14,0),IF(ฟอร์มปริมาณน้ำ!K138=150,VLOOKUP(ฟอร์มปริมาณน้ำ!L138,ตารางรอบต่อวินาที!A$5:U$35,15,0),IF(ฟอร์มปริมาณน้ำ!K138=200,VLOOKUP(ฟอร์มปริมาณน้ำ!L138,ตารางรอบต่อวินาที!A$5:U$35,16,0),""))))))</f>
      </c>
      <c r="E157" s="109">
        <f>IF(ฟอร์มปริมาณน้ำ!K138=0,"",IF(ฟอร์มปริมาณน้ำ!K138=250,VLOOKUP(ฟอร์มปริมาณน้ำ!L138,ตารางรอบต่อวินาที!A$5:U$35,17,0),IF(ฟอร์มปริมาณน้ำ!K138=300,VLOOKUP(ฟอร์มปริมาณน้ำ!L138,ตารางรอบต่อวินาที!A$5:U$35,18,0),IF(ฟอร์มปริมาณน้ำ!K138=350,VLOOKUP(ฟอร์มปริมาณน้ำ!L138,ตารางรอบต่อวินาที!A$5:U$35,19,0),IF(ฟอร์มปริมาณน้ำ!K138=400,VLOOKUP(ฟอร์มปริมาณน้ำ!L138,ตารางรอบต่อวินาที!A$5:U$35,20,0),IF(ฟอร์มปริมาณน้ำ!K138=450,VLOOKUP(ฟอร์มปริมาณน้ำ!L138,ตารางรอบต่อวินาที!A$5:U$35,21,0),""))))))</f>
      </c>
      <c r="F157" s="109">
        <f t="shared" si="18"/>
        <v>0</v>
      </c>
    </row>
    <row r="158" spans="1:6" ht="12.75">
      <c r="A158" s="110"/>
      <c r="B158" s="93">
        <f>IF(ฟอร์มปริมาณน้ำ!K139=0,"",IF(ฟอร์มปริมาณน้ำ!K139=1,VLOOKUP(ฟอร์มปริมาณน้ำ!L139,ตารางรอบต่อวินาที!A$5:U$35,2,0),IF(ฟอร์มปริมาณน้ำ!K139=2,VLOOKUP(ฟอร์มปริมาณน้ำ!L139,ตารางรอบต่อวินาที!A$5:U$35,3,0),IF(ฟอร์มปริมาณน้ำ!K139=4,VLOOKUP(ฟอร์มปริมาณน้ำ!L139,ตารางรอบต่อวินาที!A$5:U$35,4,0),IF(ฟอร์มปริมาณน้ำ!K139=6,VLOOKUP(ฟอร์มปริมาณน้ำ!L139,ตารางรอบต่อวินาที!A$5:U$35,5,0),IF(ฟอร์มปริมาณน้ำ!K139=8,VLOOKUP(ฟอร์มปริมาณน้ำ!L139,ตารางรอบต่อวินาที!A$5:U$35,6,0),""))))))</f>
      </c>
      <c r="C158" s="93">
        <f>IF(ฟอร์มปริมาณน้ำ!K139=0,"",IF(ฟอร์มปริมาณน้ำ!K139=10,VLOOKUP(ฟอร์มปริมาณน้ำ!L139,ตารางรอบต่อวินาที!A$5:U$35,7,0),IF(ฟอร์มปริมาณน้ำ!K139=20,VLOOKUP(ฟอร์มปริมาณน้ำ!L139,ตารางรอบต่อวินาที!A$5:U$35,8,0),IF(ฟอร์มปริมาณน้ำ!K139=30,VLOOKUP(ฟอร์มปริมาณน้ำ!L139,ตารางรอบต่อวินาที!A$5:U$35,9,0),IF(ฟอร์มปริมาณน้ำ!K139=40,VLOOKUP(ฟอร์มปริมาณน้ำ!L139,ตารางรอบต่อวินาที!A$5:U$35,10,0),IF(ฟอร์มปริมาณน้ำ!K139=50,VLOOKUP(ฟอร์มปริมาณน้ำ!L139,ตารางรอบต่อวินาที!A$5:U$35,11,0),""))))))</f>
      </c>
      <c r="D158" s="93">
        <f>IF(ฟอร์มปริมาณน้ำ!K139=0,"",IF(ฟอร์มปริมาณน้ำ!K139=60,VLOOKUP(ฟอร์มปริมาณน้ำ!L139,ตารางรอบต่อวินาที!A$5:U$35,12,0),IF(ฟอร์มปริมาณน้ำ!K139=80,VLOOKUP(ฟอร์มปริมาณน้ำ!L139,ตารางรอบต่อวินาที!A$5:U$35,13,0),IF(ฟอร์มปริมาณน้ำ!K139=100,VLOOKUP(ฟอร์มปริมาณน้ำ!L139,ตารางรอบต่อวินาที!A$5:U$35,14,0),IF(ฟอร์มปริมาณน้ำ!K139=150,VLOOKUP(ฟอร์มปริมาณน้ำ!L139,ตารางรอบต่อวินาที!A$5:U$35,15,0),IF(ฟอร์มปริมาณน้ำ!K139=200,VLOOKUP(ฟอร์มปริมาณน้ำ!L139,ตารางรอบต่อวินาที!A$5:U$35,16,0),""))))))</f>
      </c>
      <c r="E158" s="111">
        <f>IF(ฟอร์มปริมาณน้ำ!K139=0,"",IF(ฟอร์มปริมาณน้ำ!K139=250,VLOOKUP(ฟอร์มปริมาณน้ำ!L139,ตารางรอบต่อวินาที!A$5:U$35,17,0),IF(ฟอร์มปริมาณน้ำ!K139=300,VLOOKUP(ฟอร์มปริมาณน้ำ!L139,ตารางรอบต่อวินาที!A$5:U$35,18,0),IF(ฟอร์มปริมาณน้ำ!K139=350,VLOOKUP(ฟอร์มปริมาณน้ำ!L139,ตารางรอบต่อวินาที!A$5:U$35,19,0),IF(ฟอร์มปริมาณน้ำ!K139=400,VLOOKUP(ฟอร์มปริมาณน้ำ!L139,ตารางรอบต่อวินาที!A$5:U$35,20,0),IF(ฟอร์มปริมาณน้ำ!K139=450,VLOOKUP(ฟอร์มปริมาณน้ำ!L139,ตารางรอบต่อวินาที!A$5:U$35,21,0),""))))))</f>
      </c>
      <c r="F158" s="111">
        <f t="shared" si="18"/>
        <v>0</v>
      </c>
    </row>
    <row r="159" spans="1:6" ht="12.75">
      <c r="A159" s="107">
        <v>19</v>
      </c>
      <c r="B159" s="108">
        <f>IF(ฟอร์มปริมาณน้ำ!K141=0,"",IF(ฟอร์มปริมาณน้ำ!K141=1,VLOOKUP(ฟอร์มปริมาณน้ำ!L141,ตารางรอบต่อวินาที!A$5:U$35,2,0),IF(ฟอร์มปริมาณน้ำ!K141=2,VLOOKUP(ฟอร์มปริมาณน้ำ!L141,ตารางรอบต่อวินาที!A$5:U$35,3,0),IF(ฟอร์มปริมาณน้ำ!K141=4,VLOOKUP(ฟอร์มปริมาณน้ำ!L141,ตารางรอบต่อวินาที!A$5:U$35,4,0),IF(ฟอร์มปริมาณน้ำ!K141=6,VLOOKUP(ฟอร์มปริมาณน้ำ!L141,ตารางรอบต่อวินาที!A$5:U$35,5,0),IF(ฟอร์มปริมาณน้ำ!K141=8,VLOOKUP(ฟอร์มปริมาณน้ำ!L141,ตารางรอบต่อวินาที!A$5:U$35,6,0),""))))))</f>
      </c>
      <c r="C159" s="108">
        <f>IF(ฟอร์มปริมาณน้ำ!K141=0,"",IF(ฟอร์มปริมาณน้ำ!K141=10,VLOOKUP(ฟอร์มปริมาณน้ำ!L141,ตารางรอบต่อวินาที!A$5:U$35,7,0),IF(ฟอร์มปริมาณน้ำ!K141=20,VLOOKUP(ฟอร์มปริมาณน้ำ!L141,ตารางรอบต่อวินาที!A$5:U$35,8,0),IF(ฟอร์มปริมาณน้ำ!K141=30,VLOOKUP(ฟอร์มปริมาณน้ำ!L141,ตารางรอบต่อวินาที!A$5:U$35,9,0),IF(ฟอร์มปริมาณน้ำ!K141=40,VLOOKUP(ฟอร์มปริมาณน้ำ!L141,ตารางรอบต่อวินาที!A$5:U$35,10,0),IF(ฟอร์มปริมาณน้ำ!K141=50,VLOOKUP(ฟอร์มปริมาณน้ำ!L141,ตารางรอบต่อวินาที!A$5:U$35,11,0),""))))))</f>
      </c>
      <c r="D159" s="108">
        <f>IF(ฟอร์มปริมาณน้ำ!K141=0,"",IF(ฟอร์มปริมาณน้ำ!K141=60,VLOOKUP(ฟอร์มปริมาณน้ำ!L141,ตารางรอบต่อวินาที!A$5:U$35,12,0),IF(ฟอร์มปริมาณน้ำ!K141=80,VLOOKUP(ฟอร์มปริมาณน้ำ!L141,ตารางรอบต่อวินาที!A$5:U$35,13,0),IF(ฟอร์มปริมาณน้ำ!K141=100,VLOOKUP(ฟอร์มปริมาณน้ำ!L141,ตารางรอบต่อวินาที!A$5:U$35,14,0),IF(ฟอร์มปริมาณน้ำ!K141=150,VLOOKUP(ฟอร์มปริมาณน้ำ!L141,ตารางรอบต่อวินาที!A$5:U$35,15,0),IF(ฟอร์มปริมาณน้ำ!K141=200,VLOOKUP(ฟอร์มปริมาณน้ำ!L141,ตารางรอบต่อวินาที!A$5:U$35,16,0),""))))))</f>
      </c>
      <c r="E159" s="109">
        <f>IF(ฟอร์มปริมาณน้ำ!K141=0,"",IF(ฟอร์มปริมาณน้ำ!K141=250,VLOOKUP(ฟอร์มปริมาณน้ำ!L141,ตารางรอบต่อวินาที!A$5:U$35,17,0),IF(ฟอร์มปริมาณน้ำ!K141=300,VLOOKUP(ฟอร์มปริมาณน้ำ!L141,ตารางรอบต่อวินาที!A$5:U$35,18,0),IF(ฟอร์มปริมาณน้ำ!K141=350,VLOOKUP(ฟอร์มปริมาณน้ำ!L141,ตารางรอบต่อวินาที!A$5:U$35,19,0),IF(ฟอร์มปริมาณน้ำ!K141=400,VLOOKUP(ฟอร์มปริมาณน้ำ!L141,ตารางรอบต่อวินาที!A$5:U$35,20,0),IF(ฟอร์มปริมาณน้ำ!K141=450,VLOOKUP(ฟอร์มปริมาณน้ำ!L141,ตารางรอบต่อวินาที!A$5:U$35,21,0),""))))))</f>
      </c>
      <c r="F159" s="109">
        <f aca="true" t="shared" si="19" ref="F159:F164">SUM(B159:E159)</f>
        <v>0</v>
      </c>
    </row>
    <row r="160" spans="1:6" ht="12.75">
      <c r="A160" s="107"/>
      <c r="B160" s="108">
        <f>IF(ฟอร์มปริมาณน้ำ!K142=0,"",IF(ฟอร์มปริมาณน้ำ!K142=1,VLOOKUP(ฟอร์มปริมาณน้ำ!L142,ตารางรอบต่อวินาที!A$5:U$35,2,0),IF(ฟอร์มปริมาณน้ำ!K142=2,VLOOKUP(ฟอร์มปริมาณน้ำ!L142,ตารางรอบต่อวินาที!A$5:U$35,3,0),IF(ฟอร์มปริมาณน้ำ!K142=4,VLOOKUP(ฟอร์มปริมาณน้ำ!L142,ตารางรอบต่อวินาที!A$5:U$35,4,0),IF(ฟอร์มปริมาณน้ำ!K142=6,VLOOKUP(ฟอร์มปริมาณน้ำ!L142,ตารางรอบต่อวินาที!A$5:U$35,5,0),IF(ฟอร์มปริมาณน้ำ!K142=8,VLOOKUP(ฟอร์มปริมาณน้ำ!L142,ตารางรอบต่อวินาที!A$5:U$35,6,0),""))))))</f>
      </c>
      <c r="C160" s="108">
        <f>IF(ฟอร์มปริมาณน้ำ!K142=0,"",IF(ฟอร์มปริมาณน้ำ!K142=10,VLOOKUP(ฟอร์มปริมาณน้ำ!L142,ตารางรอบต่อวินาที!A$5:U$35,7,0),IF(ฟอร์มปริมาณน้ำ!K142=20,VLOOKUP(ฟอร์มปริมาณน้ำ!L142,ตารางรอบต่อวินาที!A$5:U$35,8,0),IF(ฟอร์มปริมาณน้ำ!K142=30,VLOOKUP(ฟอร์มปริมาณน้ำ!L142,ตารางรอบต่อวินาที!A$5:U$35,9,0),IF(ฟอร์มปริมาณน้ำ!K142=40,VLOOKUP(ฟอร์มปริมาณน้ำ!L142,ตารางรอบต่อวินาที!A$5:U$35,10,0),IF(ฟอร์มปริมาณน้ำ!K142=50,VLOOKUP(ฟอร์มปริมาณน้ำ!L142,ตารางรอบต่อวินาที!A$5:U$35,11,0),""))))))</f>
      </c>
      <c r="D160" s="108">
        <f>IF(ฟอร์มปริมาณน้ำ!K142=0,"",IF(ฟอร์มปริมาณน้ำ!K142=60,VLOOKUP(ฟอร์มปริมาณน้ำ!L142,ตารางรอบต่อวินาที!A$5:U$35,12,0),IF(ฟอร์มปริมาณน้ำ!K142=80,VLOOKUP(ฟอร์มปริมาณน้ำ!L142,ตารางรอบต่อวินาที!A$5:U$35,13,0),IF(ฟอร์มปริมาณน้ำ!K142=100,VLOOKUP(ฟอร์มปริมาณน้ำ!L142,ตารางรอบต่อวินาที!A$5:U$35,14,0),IF(ฟอร์มปริมาณน้ำ!K142=150,VLOOKUP(ฟอร์มปริมาณน้ำ!L142,ตารางรอบต่อวินาที!A$5:U$35,15,0),IF(ฟอร์มปริมาณน้ำ!K142=200,VLOOKUP(ฟอร์มปริมาณน้ำ!L142,ตารางรอบต่อวินาที!A$5:U$35,16,0),""))))))</f>
      </c>
      <c r="E160" s="109">
        <f>IF(ฟอร์มปริมาณน้ำ!K142=0,"",IF(ฟอร์มปริมาณน้ำ!K142=250,VLOOKUP(ฟอร์มปริมาณน้ำ!L142,ตารางรอบต่อวินาที!A$5:U$35,17,0),IF(ฟอร์มปริมาณน้ำ!K142=300,VLOOKUP(ฟอร์มปริมาณน้ำ!L142,ตารางรอบต่อวินาที!A$5:U$35,18,0),IF(ฟอร์มปริมาณน้ำ!K142=350,VLOOKUP(ฟอร์มปริมาณน้ำ!L142,ตารางรอบต่อวินาที!A$5:U$35,19,0),IF(ฟอร์มปริมาณน้ำ!K142=400,VLOOKUP(ฟอร์มปริมาณน้ำ!L142,ตารางรอบต่อวินาที!A$5:U$35,20,0),IF(ฟอร์มปริมาณน้ำ!K142=450,VLOOKUP(ฟอร์มปริมาณน้ำ!L142,ตารางรอบต่อวินาที!A$5:U$35,21,0),""))))))</f>
      </c>
      <c r="F160" s="109">
        <f t="shared" si="19"/>
        <v>0</v>
      </c>
    </row>
    <row r="161" spans="1:6" ht="12.75">
      <c r="A161" s="107"/>
      <c r="B161" s="108">
        <f>IF(ฟอร์มปริมาณน้ำ!K143=0,"",IF(ฟอร์มปริมาณน้ำ!K143=1,VLOOKUP(ฟอร์มปริมาณน้ำ!L143,ตารางรอบต่อวินาที!A$5:U$35,2,0),IF(ฟอร์มปริมาณน้ำ!K143=2,VLOOKUP(ฟอร์มปริมาณน้ำ!L143,ตารางรอบต่อวินาที!A$5:U$35,3,0),IF(ฟอร์มปริมาณน้ำ!K143=4,VLOOKUP(ฟอร์มปริมาณน้ำ!L143,ตารางรอบต่อวินาที!A$5:U$35,4,0),IF(ฟอร์มปริมาณน้ำ!K143=6,VLOOKUP(ฟอร์มปริมาณน้ำ!L143,ตารางรอบต่อวินาที!A$5:U$35,5,0),IF(ฟอร์มปริมาณน้ำ!K143=8,VLOOKUP(ฟอร์มปริมาณน้ำ!L143,ตารางรอบต่อวินาที!A$5:U$35,6,0),""))))))</f>
      </c>
      <c r="C161" s="108">
        <f>IF(ฟอร์มปริมาณน้ำ!K143=0,"",IF(ฟอร์มปริมาณน้ำ!K143=10,VLOOKUP(ฟอร์มปริมาณน้ำ!L143,ตารางรอบต่อวินาที!A$5:U$35,7,0),IF(ฟอร์มปริมาณน้ำ!K143=20,VLOOKUP(ฟอร์มปริมาณน้ำ!L143,ตารางรอบต่อวินาที!A$5:U$35,8,0),IF(ฟอร์มปริมาณน้ำ!K143=30,VLOOKUP(ฟอร์มปริมาณน้ำ!L143,ตารางรอบต่อวินาที!A$5:U$35,9,0),IF(ฟอร์มปริมาณน้ำ!K143=40,VLOOKUP(ฟอร์มปริมาณน้ำ!L143,ตารางรอบต่อวินาที!A$5:U$35,10,0),IF(ฟอร์มปริมาณน้ำ!K143=50,VLOOKUP(ฟอร์มปริมาณน้ำ!L143,ตารางรอบต่อวินาที!A$5:U$35,11,0),""))))))</f>
      </c>
      <c r="D161" s="108">
        <f>IF(ฟอร์มปริมาณน้ำ!K143=0,"",IF(ฟอร์มปริมาณน้ำ!K143=60,VLOOKUP(ฟอร์มปริมาณน้ำ!L143,ตารางรอบต่อวินาที!A$5:U$35,12,0),IF(ฟอร์มปริมาณน้ำ!K143=80,VLOOKUP(ฟอร์มปริมาณน้ำ!L143,ตารางรอบต่อวินาที!A$5:U$35,13,0),IF(ฟอร์มปริมาณน้ำ!K143=100,VLOOKUP(ฟอร์มปริมาณน้ำ!L143,ตารางรอบต่อวินาที!A$5:U$35,14,0),IF(ฟอร์มปริมาณน้ำ!K143=150,VLOOKUP(ฟอร์มปริมาณน้ำ!L143,ตารางรอบต่อวินาที!A$5:U$35,15,0),IF(ฟอร์มปริมาณน้ำ!K143=200,VLOOKUP(ฟอร์มปริมาณน้ำ!L143,ตารางรอบต่อวินาที!A$5:U$35,16,0),""))))))</f>
      </c>
      <c r="E161" s="109">
        <f>IF(ฟอร์มปริมาณน้ำ!K143=0,"",IF(ฟอร์มปริมาณน้ำ!K143=250,VLOOKUP(ฟอร์มปริมาณน้ำ!L143,ตารางรอบต่อวินาที!A$5:U$35,17,0),IF(ฟอร์มปริมาณน้ำ!K143=300,VLOOKUP(ฟอร์มปริมาณน้ำ!L143,ตารางรอบต่อวินาที!A$5:U$35,18,0),IF(ฟอร์มปริมาณน้ำ!K143=350,VLOOKUP(ฟอร์มปริมาณน้ำ!L143,ตารางรอบต่อวินาที!A$5:U$35,19,0),IF(ฟอร์มปริมาณน้ำ!K143=400,VLOOKUP(ฟอร์มปริมาณน้ำ!L143,ตารางรอบต่อวินาที!A$5:U$35,20,0),IF(ฟอร์มปริมาณน้ำ!K143=450,VLOOKUP(ฟอร์มปริมาณน้ำ!L143,ตารางรอบต่อวินาที!A$5:U$35,21,0),""))))))</f>
      </c>
      <c r="F161" s="109">
        <f t="shared" si="19"/>
        <v>0</v>
      </c>
    </row>
    <row r="162" spans="1:6" ht="12.75">
      <c r="A162" s="107"/>
      <c r="B162" s="108">
        <f>IF(ฟอร์มปริมาณน้ำ!K144=0,"",IF(ฟอร์มปริมาณน้ำ!K144=1,VLOOKUP(ฟอร์มปริมาณน้ำ!L144,ตารางรอบต่อวินาที!A$5:U$35,2,0),IF(ฟอร์มปริมาณน้ำ!K144=2,VLOOKUP(ฟอร์มปริมาณน้ำ!L144,ตารางรอบต่อวินาที!A$5:U$35,3,0),IF(ฟอร์มปริมาณน้ำ!K144=4,VLOOKUP(ฟอร์มปริมาณน้ำ!L144,ตารางรอบต่อวินาที!A$5:U$35,4,0),IF(ฟอร์มปริมาณน้ำ!K144=6,VLOOKUP(ฟอร์มปริมาณน้ำ!L144,ตารางรอบต่อวินาที!A$5:U$35,5,0),IF(ฟอร์มปริมาณน้ำ!K144=8,VLOOKUP(ฟอร์มปริมาณน้ำ!L144,ตารางรอบต่อวินาที!A$5:U$35,6,0),""))))))</f>
      </c>
      <c r="C162" s="108">
        <f>IF(ฟอร์มปริมาณน้ำ!K144=0,"",IF(ฟอร์มปริมาณน้ำ!K144=10,VLOOKUP(ฟอร์มปริมาณน้ำ!L144,ตารางรอบต่อวินาที!A$5:U$35,7,0),IF(ฟอร์มปริมาณน้ำ!K144=20,VLOOKUP(ฟอร์มปริมาณน้ำ!L144,ตารางรอบต่อวินาที!A$5:U$35,8,0),IF(ฟอร์มปริมาณน้ำ!K144=30,VLOOKUP(ฟอร์มปริมาณน้ำ!L144,ตารางรอบต่อวินาที!A$5:U$35,9,0),IF(ฟอร์มปริมาณน้ำ!K144=40,VLOOKUP(ฟอร์มปริมาณน้ำ!L144,ตารางรอบต่อวินาที!A$5:U$35,10,0),IF(ฟอร์มปริมาณน้ำ!K144=50,VLOOKUP(ฟอร์มปริมาณน้ำ!L144,ตารางรอบต่อวินาที!A$5:U$35,11,0),""))))))</f>
      </c>
      <c r="D162" s="108">
        <f>IF(ฟอร์มปริมาณน้ำ!K144=0,"",IF(ฟอร์มปริมาณน้ำ!K144=60,VLOOKUP(ฟอร์มปริมาณน้ำ!L144,ตารางรอบต่อวินาที!A$5:U$35,12,0),IF(ฟอร์มปริมาณน้ำ!K144=80,VLOOKUP(ฟอร์มปริมาณน้ำ!L144,ตารางรอบต่อวินาที!A$5:U$35,13,0),IF(ฟอร์มปริมาณน้ำ!K144=100,VLOOKUP(ฟอร์มปริมาณน้ำ!L144,ตารางรอบต่อวินาที!A$5:U$35,14,0),IF(ฟอร์มปริมาณน้ำ!K144=150,VLOOKUP(ฟอร์มปริมาณน้ำ!L144,ตารางรอบต่อวินาที!A$5:U$35,15,0),IF(ฟอร์มปริมาณน้ำ!K144=200,VLOOKUP(ฟอร์มปริมาณน้ำ!L144,ตารางรอบต่อวินาที!A$5:U$35,16,0),""))))))</f>
      </c>
      <c r="E162" s="109">
        <f>IF(ฟอร์มปริมาณน้ำ!K144=0,"",IF(ฟอร์มปริมาณน้ำ!K144=250,VLOOKUP(ฟอร์มปริมาณน้ำ!L144,ตารางรอบต่อวินาที!A$5:U$35,17,0),IF(ฟอร์มปริมาณน้ำ!K144=300,VLOOKUP(ฟอร์มปริมาณน้ำ!L144,ตารางรอบต่อวินาที!A$5:U$35,18,0),IF(ฟอร์มปริมาณน้ำ!K144=350,VLOOKUP(ฟอร์มปริมาณน้ำ!L144,ตารางรอบต่อวินาที!A$5:U$35,19,0),IF(ฟอร์มปริมาณน้ำ!K144=400,VLOOKUP(ฟอร์มปริมาณน้ำ!L144,ตารางรอบต่อวินาที!A$5:U$35,20,0),IF(ฟอร์มปริมาณน้ำ!K144=450,VLOOKUP(ฟอร์มปริมาณน้ำ!L144,ตารางรอบต่อวินาที!A$5:U$35,21,0),""))))))</f>
      </c>
      <c r="F162" s="109">
        <f t="shared" si="19"/>
        <v>0</v>
      </c>
    </row>
    <row r="163" spans="1:6" ht="12.75">
      <c r="A163" s="107"/>
      <c r="B163" s="108">
        <f>IF(ฟอร์มปริมาณน้ำ!K145=0,"",IF(ฟอร์มปริมาณน้ำ!K145=1,VLOOKUP(ฟอร์มปริมาณน้ำ!L145,ตารางรอบต่อวินาที!A$5:U$35,2,0),IF(ฟอร์มปริมาณน้ำ!K145=2,VLOOKUP(ฟอร์มปริมาณน้ำ!L145,ตารางรอบต่อวินาที!A$5:U$35,3,0),IF(ฟอร์มปริมาณน้ำ!K145=4,VLOOKUP(ฟอร์มปริมาณน้ำ!L145,ตารางรอบต่อวินาที!A$5:U$35,4,0),IF(ฟอร์มปริมาณน้ำ!K145=6,VLOOKUP(ฟอร์มปริมาณน้ำ!L145,ตารางรอบต่อวินาที!A$5:U$35,5,0),IF(ฟอร์มปริมาณน้ำ!K145=8,VLOOKUP(ฟอร์มปริมาณน้ำ!L145,ตารางรอบต่อวินาที!A$5:U$35,6,0),""))))))</f>
      </c>
      <c r="C163" s="108">
        <f>IF(ฟอร์มปริมาณน้ำ!K145=0,"",IF(ฟอร์มปริมาณน้ำ!K145=10,VLOOKUP(ฟอร์มปริมาณน้ำ!L145,ตารางรอบต่อวินาที!A$5:U$35,7,0),IF(ฟอร์มปริมาณน้ำ!K145=20,VLOOKUP(ฟอร์มปริมาณน้ำ!L145,ตารางรอบต่อวินาที!A$5:U$35,8,0),IF(ฟอร์มปริมาณน้ำ!K145=30,VLOOKUP(ฟอร์มปริมาณน้ำ!L145,ตารางรอบต่อวินาที!A$5:U$35,9,0),IF(ฟอร์มปริมาณน้ำ!K145=40,VLOOKUP(ฟอร์มปริมาณน้ำ!L145,ตารางรอบต่อวินาที!A$5:U$35,10,0),IF(ฟอร์มปริมาณน้ำ!K145=50,VLOOKUP(ฟอร์มปริมาณน้ำ!L145,ตารางรอบต่อวินาที!A$5:U$35,11,0),""))))))</f>
      </c>
      <c r="D163" s="108">
        <f>IF(ฟอร์มปริมาณน้ำ!K145=0,"",IF(ฟอร์มปริมาณน้ำ!K145=60,VLOOKUP(ฟอร์มปริมาณน้ำ!L145,ตารางรอบต่อวินาที!A$5:U$35,12,0),IF(ฟอร์มปริมาณน้ำ!K145=80,VLOOKUP(ฟอร์มปริมาณน้ำ!L145,ตารางรอบต่อวินาที!A$5:U$35,13,0),IF(ฟอร์มปริมาณน้ำ!K145=100,VLOOKUP(ฟอร์มปริมาณน้ำ!L145,ตารางรอบต่อวินาที!A$5:U$35,14,0),IF(ฟอร์มปริมาณน้ำ!K145=150,VLOOKUP(ฟอร์มปริมาณน้ำ!L145,ตารางรอบต่อวินาที!A$5:U$35,15,0),IF(ฟอร์มปริมาณน้ำ!K145=200,VLOOKUP(ฟอร์มปริมาณน้ำ!L145,ตารางรอบต่อวินาที!A$5:U$35,16,0),""))))))</f>
      </c>
      <c r="E163" s="109">
        <f>IF(ฟอร์มปริมาณน้ำ!K145=0,"",IF(ฟอร์มปริมาณน้ำ!K145=250,VLOOKUP(ฟอร์มปริมาณน้ำ!L145,ตารางรอบต่อวินาที!A$5:U$35,17,0),IF(ฟอร์มปริมาณน้ำ!K145=300,VLOOKUP(ฟอร์มปริมาณน้ำ!L145,ตารางรอบต่อวินาที!A$5:U$35,18,0),IF(ฟอร์มปริมาณน้ำ!K145=350,VLOOKUP(ฟอร์มปริมาณน้ำ!L145,ตารางรอบต่อวินาที!A$5:U$35,19,0),IF(ฟอร์มปริมาณน้ำ!K145=400,VLOOKUP(ฟอร์มปริมาณน้ำ!L145,ตารางรอบต่อวินาที!A$5:U$35,20,0),IF(ฟอร์มปริมาณน้ำ!K145=450,VLOOKUP(ฟอร์มปริมาณน้ำ!L145,ตารางรอบต่อวินาที!A$5:U$35,21,0),""))))))</f>
      </c>
      <c r="F163" s="109">
        <f t="shared" si="19"/>
        <v>0</v>
      </c>
    </row>
    <row r="164" spans="1:6" ht="12.75">
      <c r="A164" s="110"/>
      <c r="B164" s="93">
        <f>IF(ฟอร์มปริมาณน้ำ!K146=0,"",IF(ฟอร์มปริมาณน้ำ!K146=1,VLOOKUP(ฟอร์มปริมาณน้ำ!L146,ตารางรอบต่อวินาที!A$5:U$35,2,0),IF(ฟอร์มปริมาณน้ำ!K146=2,VLOOKUP(ฟอร์มปริมาณน้ำ!L146,ตารางรอบต่อวินาที!A$5:U$35,3,0),IF(ฟอร์มปริมาณน้ำ!K146=4,VLOOKUP(ฟอร์มปริมาณน้ำ!L146,ตารางรอบต่อวินาที!A$5:U$35,4,0),IF(ฟอร์มปริมาณน้ำ!K146=6,VLOOKUP(ฟอร์มปริมาณน้ำ!L146,ตารางรอบต่อวินาที!A$5:U$35,5,0),IF(ฟอร์มปริมาณน้ำ!K146=8,VLOOKUP(ฟอร์มปริมาณน้ำ!L146,ตารางรอบต่อวินาที!A$5:U$35,6,0),""))))))</f>
      </c>
      <c r="C164" s="93">
        <f>IF(ฟอร์มปริมาณน้ำ!K146=0,"",IF(ฟอร์มปริมาณน้ำ!K146=10,VLOOKUP(ฟอร์มปริมาณน้ำ!L146,ตารางรอบต่อวินาที!A$5:U$35,7,0),IF(ฟอร์มปริมาณน้ำ!K146=20,VLOOKUP(ฟอร์มปริมาณน้ำ!L146,ตารางรอบต่อวินาที!A$5:U$35,8,0),IF(ฟอร์มปริมาณน้ำ!K146=30,VLOOKUP(ฟอร์มปริมาณน้ำ!L146,ตารางรอบต่อวินาที!A$5:U$35,9,0),IF(ฟอร์มปริมาณน้ำ!K146=40,VLOOKUP(ฟอร์มปริมาณน้ำ!L146,ตารางรอบต่อวินาที!A$5:U$35,10,0),IF(ฟอร์มปริมาณน้ำ!K146=50,VLOOKUP(ฟอร์มปริมาณน้ำ!L146,ตารางรอบต่อวินาที!A$5:U$35,11,0),""))))))</f>
      </c>
      <c r="D164" s="93">
        <f>IF(ฟอร์มปริมาณน้ำ!K146=0,"",IF(ฟอร์มปริมาณน้ำ!K146=60,VLOOKUP(ฟอร์มปริมาณน้ำ!L146,ตารางรอบต่อวินาที!A$5:U$35,12,0),IF(ฟอร์มปริมาณน้ำ!K146=80,VLOOKUP(ฟอร์มปริมาณน้ำ!L146,ตารางรอบต่อวินาที!A$5:U$35,13,0),IF(ฟอร์มปริมาณน้ำ!K146=100,VLOOKUP(ฟอร์มปริมาณน้ำ!L146,ตารางรอบต่อวินาที!A$5:U$35,14,0),IF(ฟอร์มปริมาณน้ำ!K146=150,VLOOKUP(ฟอร์มปริมาณน้ำ!L146,ตารางรอบต่อวินาที!A$5:U$35,15,0),IF(ฟอร์มปริมาณน้ำ!K146=200,VLOOKUP(ฟอร์มปริมาณน้ำ!L146,ตารางรอบต่อวินาที!A$5:U$35,16,0),""))))))</f>
      </c>
      <c r="E164" s="111">
        <f>IF(ฟอร์มปริมาณน้ำ!K146=0,"",IF(ฟอร์มปริมาณน้ำ!K146=250,VLOOKUP(ฟอร์มปริมาณน้ำ!L146,ตารางรอบต่อวินาที!A$5:U$35,17,0),IF(ฟอร์มปริมาณน้ำ!K146=300,VLOOKUP(ฟอร์มปริมาณน้ำ!L146,ตารางรอบต่อวินาที!A$5:U$35,18,0),IF(ฟอร์มปริมาณน้ำ!K146=350,VLOOKUP(ฟอร์มปริมาณน้ำ!L146,ตารางรอบต่อวินาที!A$5:U$35,19,0),IF(ฟอร์มปริมาณน้ำ!K146=400,VLOOKUP(ฟอร์มปริมาณน้ำ!L146,ตารางรอบต่อวินาที!A$5:U$35,20,0),IF(ฟอร์มปริมาณน้ำ!K146=450,VLOOKUP(ฟอร์มปริมาณน้ำ!L146,ตารางรอบต่อวินาที!A$5:U$35,21,0),""))))))</f>
      </c>
      <c r="F164" s="111">
        <f t="shared" si="19"/>
        <v>0</v>
      </c>
    </row>
    <row r="165" spans="1:6" ht="12.75">
      <c r="A165" s="107">
        <v>20</v>
      </c>
      <c r="B165" s="108">
        <f>IF(ฟอร์มปริมาณน้ำ!K148=0,"",IF(ฟอร์มปริมาณน้ำ!K148=1,VLOOKUP(ฟอร์มปริมาณน้ำ!L148,ตารางรอบต่อวินาที!A$5:U$35,2,0),IF(ฟอร์มปริมาณน้ำ!K148=2,VLOOKUP(ฟอร์มปริมาณน้ำ!L148,ตารางรอบต่อวินาที!A$5:U$35,3,0),IF(ฟอร์มปริมาณน้ำ!K148=4,VLOOKUP(ฟอร์มปริมาณน้ำ!L148,ตารางรอบต่อวินาที!A$5:U$35,4,0),IF(ฟอร์มปริมาณน้ำ!K148=6,VLOOKUP(ฟอร์มปริมาณน้ำ!L148,ตารางรอบต่อวินาที!A$5:U$35,5,0),IF(ฟอร์มปริมาณน้ำ!K148=8,VLOOKUP(ฟอร์มปริมาณน้ำ!L148,ตารางรอบต่อวินาที!A$5:U$35,6,0),""))))))</f>
      </c>
      <c r="C165" s="108">
        <f>IF(ฟอร์มปริมาณน้ำ!K148=0,"",IF(ฟอร์มปริมาณน้ำ!K148=10,VLOOKUP(ฟอร์มปริมาณน้ำ!L148,ตารางรอบต่อวินาที!A$5:U$35,7,0),IF(ฟอร์มปริมาณน้ำ!K148=20,VLOOKUP(ฟอร์มปริมาณน้ำ!L148,ตารางรอบต่อวินาที!A$5:U$35,8,0),IF(ฟอร์มปริมาณน้ำ!K148=30,VLOOKUP(ฟอร์มปริมาณน้ำ!L148,ตารางรอบต่อวินาที!A$5:U$35,9,0),IF(ฟอร์มปริมาณน้ำ!K148=40,VLOOKUP(ฟอร์มปริมาณน้ำ!L148,ตารางรอบต่อวินาที!A$5:U$35,10,0),IF(ฟอร์มปริมาณน้ำ!K148=50,VLOOKUP(ฟอร์มปริมาณน้ำ!L148,ตารางรอบต่อวินาที!A$5:U$35,11,0),""))))))</f>
      </c>
      <c r="D165" s="108">
        <f>IF(ฟอร์มปริมาณน้ำ!K148=0,"",IF(ฟอร์มปริมาณน้ำ!K148=60,VLOOKUP(ฟอร์มปริมาณน้ำ!L148,ตารางรอบต่อวินาที!A$5:U$35,12,0),IF(ฟอร์มปริมาณน้ำ!K148=80,VLOOKUP(ฟอร์มปริมาณน้ำ!L148,ตารางรอบต่อวินาที!A$5:U$35,13,0),IF(ฟอร์มปริมาณน้ำ!K148=100,VLOOKUP(ฟอร์มปริมาณน้ำ!L148,ตารางรอบต่อวินาที!A$5:U$35,14,0),IF(ฟอร์มปริมาณน้ำ!K148=150,VLOOKUP(ฟอร์มปริมาณน้ำ!L148,ตารางรอบต่อวินาที!A$5:U$35,15,0),IF(ฟอร์มปริมาณน้ำ!K148=200,VLOOKUP(ฟอร์มปริมาณน้ำ!L148,ตารางรอบต่อวินาที!A$5:U$35,16,0),""))))))</f>
      </c>
      <c r="E165" s="109">
        <f>IF(ฟอร์มปริมาณน้ำ!K148=0,"",IF(ฟอร์มปริมาณน้ำ!K148=250,VLOOKUP(ฟอร์มปริมาณน้ำ!L148,ตารางรอบต่อวินาที!A$5:U$35,17,0),IF(ฟอร์มปริมาณน้ำ!K148=300,VLOOKUP(ฟอร์มปริมาณน้ำ!L148,ตารางรอบต่อวินาที!A$5:U$35,18,0),IF(ฟอร์มปริมาณน้ำ!K148=350,VLOOKUP(ฟอร์มปริมาณน้ำ!L148,ตารางรอบต่อวินาที!A$5:U$35,19,0),IF(ฟอร์มปริมาณน้ำ!K148=400,VLOOKUP(ฟอร์มปริมาณน้ำ!L148,ตารางรอบต่อวินาที!A$5:U$35,20,0),IF(ฟอร์มปริมาณน้ำ!K148=450,VLOOKUP(ฟอร์มปริมาณน้ำ!L148,ตารางรอบต่อวินาที!A$5:U$35,21,0),""))))))</f>
      </c>
      <c r="F165" s="109">
        <f aca="true" t="shared" si="20" ref="F165:F170">SUM(B165:E165)</f>
        <v>0</v>
      </c>
    </row>
    <row r="166" spans="1:6" ht="12.75">
      <c r="A166" s="107"/>
      <c r="B166" s="108">
        <f>IF(ฟอร์มปริมาณน้ำ!K149=0,"",IF(ฟอร์มปริมาณน้ำ!K149=1,VLOOKUP(ฟอร์มปริมาณน้ำ!L149,ตารางรอบต่อวินาที!A$5:U$35,2,0),IF(ฟอร์มปริมาณน้ำ!K149=2,VLOOKUP(ฟอร์มปริมาณน้ำ!L149,ตารางรอบต่อวินาที!A$5:U$35,3,0),IF(ฟอร์มปริมาณน้ำ!K149=4,VLOOKUP(ฟอร์มปริมาณน้ำ!L149,ตารางรอบต่อวินาที!A$5:U$35,4,0),IF(ฟอร์มปริมาณน้ำ!K149=6,VLOOKUP(ฟอร์มปริมาณน้ำ!L149,ตารางรอบต่อวินาที!A$5:U$35,5,0),IF(ฟอร์มปริมาณน้ำ!K149=8,VLOOKUP(ฟอร์มปริมาณน้ำ!L149,ตารางรอบต่อวินาที!A$5:U$35,6,0),""))))))</f>
      </c>
      <c r="C166" s="108">
        <f>IF(ฟอร์มปริมาณน้ำ!K149=0,"",IF(ฟอร์มปริมาณน้ำ!K149=10,VLOOKUP(ฟอร์มปริมาณน้ำ!L149,ตารางรอบต่อวินาที!A$5:U$35,7,0),IF(ฟอร์มปริมาณน้ำ!K149=20,VLOOKUP(ฟอร์มปริมาณน้ำ!L149,ตารางรอบต่อวินาที!A$5:U$35,8,0),IF(ฟอร์มปริมาณน้ำ!K149=30,VLOOKUP(ฟอร์มปริมาณน้ำ!L149,ตารางรอบต่อวินาที!A$5:U$35,9,0),IF(ฟอร์มปริมาณน้ำ!K149=40,VLOOKUP(ฟอร์มปริมาณน้ำ!L149,ตารางรอบต่อวินาที!A$5:U$35,10,0),IF(ฟอร์มปริมาณน้ำ!K149=50,VLOOKUP(ฟอร์มปริมาณน้ำ!L149,ตารางรอบต่อวินาที!A$5:U$35,11,0),""))))))</f>
      </c>
      <c r="D166" s="108">
        <f>IF(ฟอร์มปริมาณน้ำ!K149=0,"",IF(ฟอร์มปริมาณน้ำ!K149=60,VLOOKUP(ฟอร์มปริมาณน้ำ!L149,ตารางรอบต่อวินาที!A$5:U$35,12,0),IF(ฟอร์มปริมาณน้ำ!K149=80,VLOOKUP(ฟอร์มปริมาณน้ำ!L149,ตารางรอบต่อวินาที!A$5:U$35,13,0),IF(ฟอร์มปริมาณน้ำ!K149=100,VLOOKUP(ฟอร์มปริมาณน้ำ!L149,ตารางรอบต่อวินาที!A$5:U$35,14,0),IF(ฟอร์มปริมาณน้ำ!K149=150,VLOOKUP(ฟอร์มปริมาณน้ำ!L149,ตารางรอบต่อวินาที!A$5:U$35,15,0),IF(ฟอร์มปริมาณน้ำ!K149=200,VLOOKUP(ฟอร์มปริมาณน้ำ!L149,ตารางรอบต่อวินาที!A$5:U$35,16,0),""))))))</f>
      </c>
      <c r="E166" s="109">
        <f>IF(ฟอร์มปริมาณน้ำ!K149=0,"",IF(ฟอร์มปริมาณน้ำ!K149=250,VLOOKUP(ฟอร์มปริมาณน้ำ!L149,ตารางรอบต่อวินาที!A$5:U$35,17,0),IF(ฟอร์มปริมาณน้ำ!K149=300,VLOOKUP(ฟอร์มปริมาณน้ำ!L149,ตารางรอบต่อวินาที!A$5:U$35,18,0),IF(ฟอร์มปริมาณน้ำ!K149=350,VLOOKUP(ฟอร์มปริมาณน้ำ!L149,ตารางรอบต่อวินาที!A$5:U$35,19,0),IF(ฟอร์มปริมาณน้ำ!K149=400,VLOOKUP(ฟอร์มปริมาณน้ำ!L149,ตารางรอบต่อวินาที!A$5:U$35,20,0),IF(ฟอร์มปริมาณน้ำ!K149=450,VLOOKUP(ฟอร์มปริมาณน้ำ!L149,ตารางรอบต่อวินาที!A$5:U$35,21,0),""))))))</f>
      </c>
      <c r="F166" s="109">
        <f t="shared" si="20"/>
        <v>0</v>
      </c>
    </row>
    <row r="167" spans="1:6" ht="12.75">
      <c r="A167" s="107"/>
      <c r="B167" s="108">
        <f>IF(ฟอร์มปริมาณน้ำ!K150=0,"",IF(ฟอร์มปริมาณน้ำ!K150=1,VLOOKUP(ฟอร์มปริมาณน้ำ!L150,ตารางรอบต่อวินาที!A$5:U$35,2,0),IF(ฟอร์มปริมาณน้ำ!K150=2,VLOOKUP(ฟอร์มปริมาณน้ำ!L150,ตารางรอบต่อวินาที!A$5:U$35,3,0),IF(ฟอร์มปริมาณน้ำ!K150=4,VLOOKUP(ฟอร์มปริมาณน้ำ!L150,ตารางรอบต่อวินาที!A$5:U$35,4,0),IF(ฟอร์มปริมาณน้ำ!K150=6,VLOOKUP(ฟอร์มปริมาณน้ำ!L150,ตารางรอบต่อวินาที!A$5:U$35,5,0),IF(ฟอร์มปริมาณน้ำ!K150=8,VLOOKUP(ฟอร์มปริมาณน้ำ!L150,ตารางรอบต่อวินาที!A$5:U$35,6,0),""))))))</f>
      </c>
      <c r="C167" s="108">
        <f>IF(ฟอร์มปริมาณน้ำ!K150=0,"",IF(ฟอร์มปริมาณน้ำ!K150=10,VLOOKUP(ฟอร์มปริมาณน้ำ!L150,ตารางรอบต่อวินาที!A$5:U$35,7,0),IF(ฟอร์มปริมาณน้ำ!K150=20,VLOOKUP(ฟอร์มปริมาณน้ำ!L150,ตารางรอบต่อวินาที!A$5:U$35,8,0),IF(ฟอร์มปริมาณน้ำ!K150=30,VLOOKUP(ฟอร์มปริมาณน้ำ!L150,ตารางรอบต่อวินาที!A$5:U$35,9,0),IF(ฟอร์มปริมาณน้ำ!K150=40,VLOOKUP(ฟอร์มปริมาณน้ำ!L150,ตารางรอบต่อวินาที!A$5:U$35,10,0),IF(ฟอร์มปริมาณน้ำ!K150=50,VLOOKUP(ฟอร์มปริมาณน้ำ!L150,ตารางรอบต่อวินาที!A$5:U$35,11,0),""))))))</f>
      </c>
      <c r="D167" s="108">
        <f>IF(ฟอร์มปริมาณน้ำ!K150=0,"",IF(ฟอร์มปริมาณน้ำ!K150=60,VLOOKUP(ฟอร์มปริมาณน้ำ!L150,ตารางรอบต่อวินาที!A$5:U$35,12,0),IF(ฟอร์มปริมาณน้ำ!K150=80,VLOOKUP(ฟอร์มปริมาณน้ำ!L150,ตารางรอบต่อวินาที!A$5:U$35,13,0),IF(ฟอร์มปริมาณน้ำ!K150=100,VLOOKUP(ฟอร์มปริมาณน้ำ!L150,ตารางรอบต่อวินาที!A$5:U$35,14,0),IF(ฟอร์มปริมาณน้ำ!K150=150,VLOOKUP(ฟอร์มปริมาณน้ำ!L150,ตารางรอบต่อวินาที!A$5:U$35,15,0),IF(ฟอร์มปริมาณน้ำ!K150=200,VLOOKUP(ฟอร์มปริมาณน้ำ!L150,ตารางรอบต่อวินาที!A$5:U$35,16,0),""))))))</f>
      </c>
      <c r="E167" s="109">
        <f>IF(ฟอร์มปริมาณน้ำ!K150=0,"",IF(ฟอร์มปริมาณน้ำ!K150=250,VLOOKUP(ฟอร์มปริมาณน้ำ!L150,ตารางรอบต่อวินาที!A$5:U$35,17,0),IF(ฟอร์มปริมาณน้ำ!K150=300,VLOOKUP(ฟอร์มปริมาณน้ำ!L150,ตารางรอบต่อวินาที!A$5:U$35,18,0),IF(ฟอร์มปริมาณน้ำ!K150=350,VLOOKUP(ฟอร์มปริมาณน้ำ!L150,ตารางรอบต่อวินาที!A$5:U$35,19,0),IF(ฟอร์มปริมาณน้ำ!K150=400,VLOOKUP(ฟอร์มปริมาณน้ำ!L150,ตารางรอบต่อวินาที!A$5:U$35,20,0),IF(ฟอร์มปริมาณน้ำ!K150=450,VLOOKUP(ฟอร์มปริมาณน้ำ!L150,ตารางรอบต่อวินาที!A$5:U$35,21,0),""))))))</f>
      </c>
      <c r="F167" s="109">
        <f t="shared" si="20"/>
        <v>0</v>
      </c>
    </row>
    <row r="168" spans="1:6" ht="12.75">
      <c r="A168" s="107"/>
      <c r="B168" s="108">
        <f>IF(ฟอร์มปริมาณน้ำ!K151=0,"",IF(ฟอร์มปริมาณน้ำ!K151=1,VLOOKUP(ฟอร์มปริมาณน้ำ!L151,ตารางรอบต่อวินาที!A$5:U$35,2,0),IF(ฟอร์มปริมาณน้ำ!K151=2,VLOOKUP(ฟอร์มปริมาณน้ำ!L151,ตารางรอบต่อวินาที!A$5:U$35,3,0),IF(ฟอร์มปริมาณน้ำ!K151=4,VLOOKUP(ฟอร์มปริมาณน้ำ!L151,ตารางรอบต่อวินาที!A$5:U$35,4,0),IF(ฟอร์มปริมาณน้ำ!K151=6,VLOOKUP(ฟอร์มปริมาณน้ำ!L151,ตารางรอบต่อวินาที!A$5:U$35,5,0),IF(ฟอร์มปริมาณน้ำ!K151=8,VLOOKUP(ฟอร์มปริมาณน้ำ!L151,ตารางรอบต่อวินาที!A$5:U$35,6,0),""))))))</f>
      </c>
      <c r="C168" s="108">
        <f>IF(ฟอร์มปริมาณน้ำ!K151=0,"",IF(ฟอร์มปริมาณน้ำ!K151=10,VLOOKUP(ฟอร์มปริมาณน้ำ!L151,ตารางรอบต่อวินาที!A$5:U$35,7,0),IF(ฟอร์มปริมาณน้ำ!K151=20,VLOOKUP(ฟอร์มปริมาณน้ำ!L151,ตารางรอบต่อวินาที!A$5:U$35,8,0),IF(ฟอร์มปริมาณน้ำ!K151=30,VLOOKUP(ฟอร์มปริมาณน้ำ!L151,ตารางรอบต่อวินาที!A$5:U$35,9,0),IF(ฟอร์มปริมาณน้ำ!K151=40,VLOOKUP(ฟอร์มปริมาณน้ำ!L151,ตารางรอบต่อวินาที!A$5:U$35,10,0),IF(ฟอร์มปริมาณน้ำ!K151=50,VLOOKUP(ฟอร์มปริมาณน้ำ!L151,ตารางรอบต่อวินาที!A$5:U$35,11,0),""))))))</f>
      </c>
      <c r="D168" s="108">
        <f>IF(ฟอร์มปริมาณน้ำ!K151=0,"",IF(ฟอร์มปริมาณน้ำ!K151=60,VLOOKUP(ฟอร์มปริมาณน้ำ!L151,ตารางรอบต่อวินาที!A$5:U$35,12,0),IF(ฟอร์มปริมาณน้ำ!K151=80,VLOOKUP(ฟอร์มปริมาณน้ำ!L151,ตารางรอบต่อวินาที!A$5:U$35,13,0),IF(ฟอร์มปริมาณน้ำ!K151=100,VLOOKUP(ฟอร์มปริมาณน้ำ!L151,ตารางรอบต่อวินาที!A$5:U$35,14,0),IF(ฟอร์มปริมาณน้ำ!K151=150,VLOOKUP(ฟอร์มปริมาณน้ำ!L151,ตารางรอบต่อวินาที!A$5:U$35,15,0),IF(ฟอร์มปริมาณน้ำ!K151=200,VLOOKUP(ฟอร์มปริมาณน้ำ!L151,ตารางรอบต่อวินาที!A$5:U$35,16,0),""))))))</f>
      </c>
      <c r="E168" s="109">
        <f>IF(ฟอร์มปริมาณน้ำ!K151=0,"",IF(ฟอร์มปริมาณน้ำ!K151=250,VLOOKUP(ฟอร์มปริมาณน้ำ!L151,ตารางรอบต่อวินาที!A$5:U$35,17,0),IF(ฟอร์มปริมาณน้ำ!K151=300,VLOOKUP(ฟอร์มปริมาณน้ำ!L151,ตารางรอบต่อวินาที!A$5:U$35,18,0),IF(ฟอร์มปริมาณน้ำ!K151=350,VLOOKUP(ฟอร์มปริมาณน้ำ!L151,ตารางรอบต่อวินาที!A$5:U$35,19,0),IF(ฟอร์มปริมาณน้ำ!K151=400,VLOOKUP(ฟอร์มปริมาณน้ำ!L151,ตารางรอบต่อวินาที!A$5:U$35,20,0),IF(ฟอร์มปริมาณน้ำ!K151=450,VLOOKUP(ฟอร์มปริมาณน้ำ!L151,ตารางรอบต่อวินาที!A$5:U$35,21,0),""))))))</f>
      </c>
      <c r="F168" s="109">
        <f t="shared" si="20"/>
        <v>0</v>
      </c>
    </row>
    <row r="169" spans="1:6" ht="12.75">
      <c r="A169" s="107"/>
      <c r="B169" s="108">
        <f>IF(ฟอร์มปริมาณน้ำ!K152=0,"",IF(ฟอร์มปริมาณน้ำ!K152=1,VLOOKUP(ฟอร์มปริมาณน้ำ!L152,ตารางรอบต่อวินาที!A$5:U$35,2,0),IF(ฟอร์มปริมาณน้ำ!K152=2,VLOOKUP(ฟอร์มปริมาณน้ำ!L152,ตารางรอบต่อวินาที!A$5:U$35,3,0),IF(ฟอร์มปริมาณน้ำ!K152=4,VLOOKUP(ฟอร์มปริมาณน้ำ!L152,ตารางรอบต่อวินาที!A$5:U$35,4,0),IF(ฟอร์มปริมาณน้ำ!K152=6,VLOOKUP(ฟอร์มปริมาณน้ำ!L152,ตารางรอบต่อวินาที!A$5:U$35,5,0),IF(ฟอร์มปริมาณน้ำ!K152=8,VLOOKUP(ฟอร์มปริมาณน้ำ!L152,ตารางรอบต่อวินาที!A$5:U$35,6,0),""))))))</f>
      </c>
      <c r="C169" s="108">
        <f>IF(ฟอร์มปริมาณน้ำ!K152=0,"",IF(ฟอร์มปริมาณน้ำ!K152=10,VLOOKUP(ฟอร์มปริมาณน้ำ!L152,ตารางรอบต่อวินาที!A$5:U$35,7,0),IF(ฟอร์มปริมาณน้ำ!K152=20,VLOOKUP(ฟอร์มปริมาณน้ำ!L152,ตารางรอบต่อวินาที!A$5:U$35,8,0),IF(ฟอร์มปริมาณน้ำ!K152=30,VLOOKUP(ฟอร์มปริมาณน้ำ!L152,ตารางรอบต่อวินาที!A$5:U$35,9,0),IF(ฟอร์มปริมาณน้ำ!K152=40,VLOOKUP(ฟอร์มปริมาณน้ำ!L152,ตารางรอบต่อวินาที!A$5:U$35,10,0),IF(ฟอร์มปริมาณน้ำ!K152=50,VLOOKUP(ฟอร์มปริมาณน้ำ!L152,ตารางรอบต่อวินาที!A$5:U$35,11,0),""))))))</f>
      </c>
      <c r="D169" s="108">
        <f>IF(ฟอร์มปริมาณน้ำ!K152=0,"",IF(ฟอร์มปริมาณน้ำ!K152=60,VLOOKUP(ฟอร์มปริมาณน้ำ!L152,ตารางรอบต่อวินาที!A$5:U$35,12,0),IF(ฟอร์มปริมาณน้ำ!K152=80,VLOOKUP(ฟอร์มปริมาณน้ำ!L152,ตารางรอบต่อวินาที!A$5:U$35,13,0),IF(ฟอร์มปริมาณน้ำ!K152=100,VLOOKUP(ฟอร์มปริมาณน้ำ!L152,ตารางรอบต่อวินาที!A$5:U$35,14,0),IF(ฟอร์มปริมาณน้ำ!K152=150,VLOOKUP(ฟอร์มปริมาณน้ำ!L152,ตารางรอบต่อวินาที!A$5:U$35,15,0),IF(ฟอร์มปริมาณน้ำ!K152=200,VLOOKUP(ฟอร์มปริมาณน้ำ!L152,ตารางรอบต่อวินาที!A$5:U$35,16,0),""))))))</f>
      </c>
      <c r="E169" s="109">
        <f>IF(ฟอร์มปริมาณน้ำ!K152=0,"",IF(ฟอร์มปริมาณน้ำ!K152=250,VLOOKUP(ฟอร์มปริมาณน้ำ!L152,ตารางรอบต่อวินาที!A$5:U$35,17,0),IF(ฟอร์มปริมาณน้ำ!K152=300,VLOOKUP(ฟอร์มปริมาณน้ำ!L152,ตารางรอบต่อวินาที!A$5:U$35,18,0),IF(ฟอร์มปริมาณน้ำ!K152=350,VLOOKUP(ฟอร์มปริมาณน้ำ!L152,ตารางรอบต่อวินาที!A$5:U$35,19,0),IF(ฟอร์มปริมาณน้ำ!K152=400,VLOOKUP(ฟอร์มปริมาณน้ำ!L152,ตารางรอบต่อวินาที!A$5:U$35,20,0),IF(ฟอร์มปริมาณน้ำ!K152=450,VLOOKUP(ฟอร์มปริมาณน้ำ!L152,ตารางรอบต่อวินาที!A$5:U$35,21,0),""))))))</f>
      </c>
      <c r="F169" s="109">
        <f t="shared" si="20"/>
        <v>0</v>
      </c>
    </row>
    <row r="170" spans="1:6" ht="12.75">
      <c r="A170" s="110"/>
      <c r="B170" s="93">
        <f>IF(ฟอร์มปริมาณน้ำ!K153=0,"",IF(ฟอร์มปริมาณน้ำ!K153=1,VLOOKUP(ฟอร์มปริมาณน้ำ!L153,ตารางรอบต่อวินาที!A$5:U$35,2,0),IF(ฟอร์มปริมาณน้ำ!K153=2,VLOOKUP(ฟอร์มปริมาณน้ำ!L153,ตารางรอบต่อวินาที!A$5:U$35,3,0),IF(ฟอร์มปริมาณน้ำ!K153=4,VLOOKUP(ฟอร์มปริมาณน้ำ!L153,ตารางรอบต่อวินาที!A$5:U$35,4,0),IF(ฟอร์มปริมาณน้ำ!K153=6,VLOOKUP(ฟอร์มปริมาณน้ำ!L153,ตารางรอบต่อวินาที!A$5:U$35,5,0),IF(ฟอร์มปริมาณน้ำ!K153=8,VLOOKUP(ฟอร์มปริมาณน้ำ!L153,ตารางรอบต่อวินาที!A$5:U$35,6,0),""))))))</f>
      </c>
      <c r="C170" s="93">
        <f>IF(ฟอร์มปริมาณน้ำ!K153=0,"",IF(ฟอร์มปริมาณน้ำ!K153=10,VLOOKUP(ฟอร์มปริมาณน้ำ!L153,ตารางรอบต่อวินาที!A$5:U$35,7,0),IF(ฟอร์มปริมาณน้ำ!K153=20,VLOOKUP(ฟอร์มปริมาณน้ำ!L153,ตารางรอบต่อวินาที!A$5:U$35,8,0),IF(ฟอร์มปริมาณน้ำ!K153=30,VLOOKUP(ฟอร์มปริมาณน้ำ!L153,ตารางรอบต่อวินาที!A$5:U$35,9,0),IF(ฟอร์มปริมาณน้ำ!K153=40,VLOOKUP(ฟอร์มปริมาณน้ำ!L153,ตารางรอบต่อวินาที!A$5:U$35,10,0),IF(ฟอร์มปริมาณน้ำ!K153=50,VLOOKUP(ฟอร์มปริมาณน้ำ!L153,ตารางรอบต่อวินาที!A$5:U$35,11,0),""))))))</f>
      </c>
      <c r="D170" s="93">
        <f>IF(ฟอร์มปริมาณน้ำ!K153=0,"",IF(ฟอร์มปริมาณน้ำ!K153=60,VLOOKUP(ฟอร์มปริมาณน้ำ!L153,ตารางรอบต่อวินาที!A$5:U$35,12,0),IF(ฟอร์มปริมาณน้ำ!K153=80,VLOOKUP(ฟอร์มปริมาณน้ำ!L153,ตารางรอบต่อวินาที!A$5:U$35,13,0),IF(ฟอร์มปริมาณน้ำ!K153=100,VLOOKUP(ฟอร์มปริมาณน้ำ!L153,ตารางรอบต่อวินาที!A$5:U$35,14,0),IF(ฟอร์มปริมาณน้ำ!K153=150,VLOOKUP(ฟอร์มปริมาณน้ำ!L153,ตารางรอบต่อวินาที!A$5:U$35,15,0),IF(ฟอร์มปริมาณน้ำ!K153=200,VLOOKUP(ฟอร์มปริมาณน้ำ!L153,ตารางรอบต่อวินาที!A$5:U$35,16,0),""))))))</f>
      </c>
      <c r="E170" s="111">
        <f>IF(ฟอร์มปริมาณน้ำ!K153=0,"",IF(ฟอร์มปริมาณน้ำ!K153=250,VLOOKUP(ฟอร์มปริมาณน้ำ!L153,ตารางรอบต่อวินาที!A$5:U$35,17,0),IF(ฟอร์มปริมาณน้ำ!K153=300,VLOOKUP(ฟอร์มปริมาณน้ำ!L153,ตารางรอบต่อวินาที!A$5:U$35,18,0),IF(ฟอร์มปริมาณน้ำ!K153=350,VLOOKUP(ฟอร์มปริมาณน้ำ!L153,ตารางรอบต่อวินาที!A$5:U$35,19,0),IF(ฟอร์มปริมาณน้ำ!K153=400,VLOOKUP(ฟอร์มปริมาณน้ำ!L153,ตารางรอบต่อวินาที!A$5:U$35,20,0),IF(ฟอร์มปริมาณน้ำ!K153=450,VLOOKUP(ฟอร์มปริมาณน้ำ!L153,ตารางรอบต่อวินาที!A$5:U$35,21,0),""))))))</f>
      </c>
      <c r="F170" s="111">
        <f t="shared" si="20"/>
        <v>0</v>
      </c>
    </row>
    <row r="173" spans="8:14" ht="12.75">
      <c r="H173" s="96"/>
      <c r="N173" s="84"/>
    </row>
    <row r="174" spans="8:14" ht="12.75">
      <c r="H174" s="96"/>
      <c r="N174" s="84"/>
    </row>
  </sheetData>
  <sheetProtection/>
  <mergeCells count="3">
    <mergeCell ref="A2:E2"/>
    <mergeCell ref="A26:E26"/>
    <mergeCell ref="B50:E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s="116" t="s">
        <v>386</v>
      </c>
    </row>
    <row r="2" ht="12.75">
      <c r="A2" s="117" t="s">
        <v>387</v>
      </c>
    </row>
    <row r="3" spans="1:23" ht="12.75">
      <c r="A3" s="155" t="s">
        <v>40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2" ht="12.75">
      <c r="A4" s="118" t="s">
        <v>370</v>
      </c>
      <c r="B4" s="119">
        <v>1</v>
      </c>
      <c r="C4" s="119">
        <v>2</v>
      </c>
      <c r="D4" s="119">
        <v>4</v>
      </c>
      <c r="E4" s="119">
        <v>6</v>
      </c>
      <c r="F4" s="119">
        <v>8</v>
      </c>
      <c r="G4" s="119">
        <v>10</v>
      </c>
      <c r="H4" s="119">
        <v>20</v>
      </c>
      <c r="I4" s="119">
        <v>30</v>
      </c>
      <c r="J4" s="119">
        <v>40</v>
      </c>
      <c r="K4" s="119">
        <v>50</v>
      </c>
      <c r="L4" s="119">
        <v>60</v>
      </c>
      <c r="M4" s="119">
        <v>80</v>
      </c>
      <c r="N4" s="119">
        <v>100</v>
      </c>
      <c r="O4" s="119">
        <v>150</v>
      </c>
      <c r="P4" s="119">
        <v>200</v>
      </c>
      <c r="Q4" s="119">
        <v>250</v>
      </c>
      <c r="R4" s="119">
        <v>300</v>
      </c>
      <c r="S4" s="119">
        <v>350</v>
      </c>
      <c r="T4" s="119">
        <v>400</v>
      </c>
      <c r="U4" s="120">
        <v>450</v>
      </c>
      <c r="V4" s="121"/>
    </row>
    <row r="5" spans="1:24" ht="12.75">
      <c r="A5" s="122">
        <v>30</v>
      </c>
      <c r="B5" s="123">
        <v>0.018770000000000002</v>
      </c>
      <c r="C5" s="123">
        <v>0.02694</v>
      </c>
      <c r="D5" s="123">
        <v>0.04328</v>
      </c>
      <c r="E5" s="123">
        <v>0.059620000000000006</v>
      </c>
      <c r="F5" s="123">
        <v>0.07596</v>
      </c>
      <c r="G5" s="123">
        <v>0.0923</v>
      </c>
      <c r="H5" s="123">
        <v>0.174</v>
      </c>
      <c r="I5" s="123">
        <v>0.25570000000000004</v>
      </c>
      <c r="J5" s="123">
        <v>0.3374</v>
      </c>
      <c r="K5" s="123">
        <v>0.41910000000000003</v>
      </c>
      <c r="L5" s="123">
        <v>0.5008</v>
      </c>
      <c r="M5" s="123">
        <v>0.6642</v>
      </c>
      <c r="N5" s="123">
        <v>0.8276000000000001</v>
      </c>
      <c r="O5" s="123">
        <v>1.2361</v>
      </c>
      <c r="P5" s="123">
        <v>1.6446</v>
      </c>
      <c r="Q5" s="123">
        <v>2.0531000000000006</v>
      </c>
      <c r="R5" s="123">
        <v>2.4616000000000002</v>
      </c>
      <c r="S5" s="123">
        <v>2.8701000000000003</v>
      </c>
      <c r="T5" s="123">
        <v>3.2786000000000004</v>
      </c>
      <c r="U5" s="124">
        <v>3.6871000000000005</v>
      </c>
      <c r="X5" s="117"/>
    </row>
    <row r="6" spans="1:21" ht="12.75">
      <c r="A6" s="125">
        <v>31</v>
      </c>
      <c r="B6" s="126">
        <v>0.01850645161290323</v>
      </c>
      <c r="C6" s="126">
        <v>0.02641290322580645</v>
      </c>
      <c r="D6" s="126">
        <v>0.042225806451612904</v>
      </c>
      <c r="E6" s="126">
        <v>0.05803870967741936</v>
      </c>
      <c r="F6" s="126">
        <v>0.07385161290322581</v>
      </c>
      <c r="G6" s="126">
        <v>0.08966451612903226</v>
      </c>
      <c r="H6" s="126">
        <v>0.16872903225806452</v>
      </c>
      <c r="I6" s="126">
        <v>0.2477935483870968</v>
      </c>
      <c r="J6" s="126">
        <v>0.32685806451612903</v>
      </c>
      <c r="K6" s="126">
        <v>0.4059225806451613</v>
      </c>
      <c r="L6" s="126">
        <v>0.4849870967741936</v>
      </c>
      <c r="M6" s="126">
        <v>0.6431161290322581</v>
      </c>
      <c r="N6" s="126">
        <v>0.8012451612903226</v>
      </c>
      <c r="O6" s="126">
        <v>1.1965677419354839</v>
      </c>
      <c r="P6" s="126">
        <v>1.5918903225806451</v>
      </c>
      <c r="Q6" s="126">
        <v>1.9872129032258066</v>
      </c>
      <c r="R6" s="126">
        <v>2.382535483870968</v>
      </c>
      <c r="S6" s="126">
        <v>2.7778580645161295</v>
      </c>
      <c r="T6" s="126">
        <v>3.1731806451612905</v>
      </c>
      <c r="U6" s="127">
        <v>3.568503225806452</v>
      </c>
    </row>
    <row r="7" spans="1:21" ht="12.75">
      <c r="A7" s="125">
        <v>32</v>
      </c>
      <c r="B7" s="126">
        <v>0.018259375</v>
      </c>
      <c r="C7" s="126">
        <v>0.02591875</v>
      </c>
      <c r="D7" s="126">
        <v>0.0412375</v>
      </c>
      <c r="E7" s="126">
        <v>0.05655625</v>
      </c>
      <c r="F7" s="126">
        <v>0.071875</v>
      </c>
      <c r="G7" s="126">
        <v>0.08719375</v>
      </c>
      <c r="H7" s="126">
        <v>0.1637875</v>
      </c>
      <c r="I7" s="126">
        <v>0.24038125000000002</v>
      </c>
      <c r="J7" s="126">
        <v>0.316975</v>
      </c>
      <c r="K7" s="126">
        <v>0.39356875</v>
      </c>
      <c r="L7" s="126">
        <v>0.47016250000000004</v>
      </c>
      <c r="M7" s="126">
        <v>0.6233500000000001</v>
      </c>
      <c r="N7" s="126">
        <v>0.7765375000000001</v>
      </c>
      <c r="O7" s="126">
        <v>1.15950625</v>
      </c>
      <c r="P7" s="126">
        <v>1.542475</v>
      </c>
      <c r="Q7" s="126">
        <v>1.9254437500000001</v>
      </c>
      <c r="R7" s="126">
        <v>2.3084125</v>
      </c>
      <c r="S7" s="126">
        <v>2.6913812500000005</v>
      </c>
      <c r="T7" s="126">
        <v>3.0743500000000004</v>
      </c>
      <c r="U7" s="127">
        <v>3.45731875</v>
      </c>
    </row>
    <row r="8" spans="1:21" ht="12.75">
      <c r="A8" s="125">
        <v>33</v>
      </c>
      <c r="B8" s="126">
        <v>0.01802727272727273</v>
      </c>
      <c r="C8" s="126">
        <v>0.025454545454545455</v>
      </c>
      <c r="D8" s="126">
        <v>0.04030909090909091</v>
      </c>
      <c r="E8" s="126">
        <v>0.055163636363636366</v>
      </c>
      <c r="F8" s="126">
        <v>0.07001818181818183</v>
      </c>
      <c r="G8" s="126">
        <v>0.08487272727272728</v>
      </c>
      <c r="H8" s="126">
        <v>0.15914545454545456</v>
      </c>
      <c r="I8" s="126">
        <v>0.23341818181818183</v>
      </c>
      <c r="J8" s="126">
        <v>0.3076909090909091</v>
      </c>
      <c r="K8" s="126">
        <v>0.3819636363636364</v>
      </c>
      <c r="L8" s="126">
        <v>0.45623636363636366</v>
      </c>
      <c r="M8" s="126">
        <v>0.6047818181818183</v>
      </c>
      <c r="N8" s="126">
        <v>0.7533272727272728</v>
      </c>
      <c r="O8" s="126">
        <v>1.1246909090909092</v>
      </c>
      <c r="P8" s="126">
        <v>1.4960545454545455</v>
      </c>
      <c r="Q8" s="126">
        <v>1.8674181818181819</v>
      </c>
      <c r="R8" s="126">
        <v>2.2387818181818187</v>
      </c>
      <c r="S8" s="126">
        <v>2.6101454545454548</v>
      </c>
      <c r="T8" s="126">
        <v>2.9815090909090913</v>
      </c>
      <c r="U8" s="127">
        <v>3.352872727272728</v>
      </c>
    </row>
    <row r="9" spans="1:21" ht="12.75">
      <c r="A9" s="125">
        <v>34</v>
      </c>
      <c r="B9" s="126">
        <v>0.017808823529411766</v>
      </c>
      <c r="C9" s="126">
        <v>0.02501764705882353</v>
      </c>
      <c r="D9" s="126">
        <v>0.03943529411764706</v>
      </c>
      <c r="E9" s="126">
        <v>0.05385294117647059</v>
      </c>
      <c r="F9" s="126">
        <v>0.06827058823529412</v>
      </c>
      <c r="G9" s="126">
        <v>0.08268823529411765</v>
      </c>
      <c r="H9" s="126">
        <v>0.1547764705882353</v>
      </c>
      <c r="I9" s="126">
        <v>0.22686470588235294</v>
      </c>
      <c r="J9" s="126">
        <v>0.2989529411764706</v>
      </c>
      <c r="K9" s="126">
        <v>0.37104117647058826</v>
      </c>
      <c r="L9" s="126">
        <v>0.4431294117647059</v>
      </c>
      <c r="M9" s="126">
        <v>0.5873058823529412</v>
      </c>
      <c r="N9" s="126">
        <v>0.7314823529411766</v>
      </c>
      <c r="O9" s="126">
        <v>1.0919235294117648</v>
      </c>
      <c r="P9" s="126">
        <v>1.452364705882353</v>
      </c>
      <c r="Q9" s="126">
        <v>1.8128058823529412</v>
      </c>
      <c r="R9" s="126">
        <v>2.17324705882353</v>
      </c>
      <c r="S9" s="126">
        <v>2.533688235294118</v>
      </c>
      <c r="T9" s="126">
        <v>2.8941294117647063</v>
      </c>
      <c r="U9" s="127">
        <v>3.2545705882352944</v>
      </c>
    </row>
    <row r="10" spans="1:21" ht="12.75">
      <c r="A10" s="125">
        <v>35</v>
      </c>
      <c r="B10" s="126">
        <v>0.017602857142857142</v>
      </c>
      <c r="C10" s="126">
        <v>0.024605714285714286</v>
      </c>
      <c r="D10" s="126">
        <v>0.038611428571428574</v>
      </c>
      <c r="E10" s="126">
        <v>0.052617142857142855</v>
      </c>
      <c r="F10" s="126">
        <v>0.06662285714285715</v>
      </c>
      <c r="G10" s="126">
        <v>0.08062857142857142</v>
      </c>
      <c r="H10" s="126">
        <v>0.15065714285714285</v>
      </c>
      <c r="I10" s="126">
        <v>0.2206857142857143</v>
      </c>
      <c r="J10" s="126">
        <v>0.2907142857142857</v>
      </c>
      <c r="K10" s="126">
        <v>0.36074285714285714</v>
      </c>
      <c r="L10" s="126">
        <v>0.4307714285714286</v>
      </c>
      <c r="M10" s="126">
        <v>0.5708285714285715</v>
      </c>
      <c r="N10" s="126">
        <v>0.7108857142857143</v>
      </c>
      <c r="O10" s="126">
        <v>1.0610285714285714</v>
      </c>
      <c r="P10" s="126">
        <v>1.4111714285714285</v>
      </c>
      <c r="Q10" s="126">
        <v>1.7613142857142858</v>
      </c>
      <c r="R10" s="126">
        <v>2.111457142857143</v>
      </c>
      <c r="S10" s="126">
        <v>2.4616000000000002</v>
      </c>
      <c r="T10" s="126">
        <v>2.8117428571428573</v>
      </c>
      <c r="U10" s="127">
        <v>3.161885714285715</v>
      </c>
    </row>
    <row r="11" spans="1:21" ht="12.75">
      <c r="A11" s="125">
        <v>36</v>
      </c>
      <c r="B11" s="126">
        <v>0.01740833333333333</v>
      </c>
      <c r="C11" s="126">
        <v>0.024216666666666664</v>
      </c>
      <c r="D11" s="126">
        <v>0.03783333333333333</v>
      </c>
      <c r="E11" s="126">
        <v>0.051449999999999996</v>
      </c>
      <c r="F11" s="126">
        <v>0.06506666666666666</v>
      </c>
      <c r="G11" s="126">
        <v>0.07868333333333334</v>
      </c>
      <c r="H11" s="126">
        <v>0.14676666666666668</v>
      </c>
      <c r="I11" s="126">
        <v>0.21485</v>
      </c>
      <c r="J11" s="126">
        <v>0.28293333333333337</v>
      </c>
      <c r="K11" s="126">
        <v>0.35101666666666664</v>
      </c>
      <c r="L11" s="126">
        <v>0.41910000000000003</v>
      </c>
      <c r="M11" s="126">
        <v>0.5552666666666668</v>
      </c>
      <c r="N11" s="126">
        <v>0.6914333333333333</v>
      </c>
      <c r="O11" s="126">
        <v>1.0318500000000002</v>
      </c>
      <c r="P11" s="126">
        <v>1.3722666666666665</v>
      </c>
      <c r="Q11" s="126">
        <v>1.7126833333333333</v>
      </c>
      <c r="R11" s="126">
        <v>2.0531000000000006</v>
      </c>
      <c r="S11" s="126">
        <v>2.3935166666666667</v>
      </c>
      <c r="T11" s="126">
        <v>2.7339333333333333</v>
      </c>
      <c r="U11" s="127">
        <v>3.0743500000000004</v>
      </c>
    </row>
    <row r="12" spans="1:21" ht="12.75">
      <c r="A12" s="125">
        <v>37</v>
      </c>
      <c r="B12" s="126">
        <v>0.017224324324324324</v>
      </c>
      <c r="C12" s="126">
        <v>0.02384864864864865</v>
      </c>
      <c r="D12" s="126">
        <v>0.0370972972972973</v>
      </c>
      <c r="E12" s="126">
        <v>0.05034594594594595</v>
      </c>
      <c r="F12" s="126">
        <v>0.0635945945945946</v>
      </c>
      <c r="G12" s="126">
        <v>0.07684324324324325</v>
      </c>
      <c r="H12" s="126">
        <v>0.1430864864864865</v>
      </c>
      <c r="I12" s="126">
        <v>0.20932972972972974</v>
      </c>
      <c r="J12" s="126">
        <v>0.275572972972973</v>
      </c>
      <c r="K12" s="126">
        <v>0.3418162162162162</v>
      </c>
      <c r="L12" s="126">
        <v>0.4080594594594595</v>
      </c>
      <c r="M12" s="126">
        <v>0.5405459459459461</v>
      </c>
      <c r="N12" s="126">
        <v>0.6730324324324325</v>
      </c>
      <c r="O12" s="126">
        <v>1.0042486486486488</v>
      </c>
      <c r="P12" s="126">
        <v>1.3354648648648648</v>
      </c>
      <c r="Q12" s="126">
        <v>1.6666810810810813</v>
      </c>
      <c r="R12" s="126">
        <v>1.9978972972972975</v>
      </c>
      <c r="S12" s="126">
        <v>2.329113513513514</v>
      </c>
      <c r="T12" s="126">
        <v>2.66032972972973</v>
      </c>
      <c r="U12" s="127">
        <v>2.991545945945946</v>
      </c>
    </row>
    <row r="13" spans="1:25" ht="12.75">
      <c r="A13" s="125">
        <v>38</v>
      </c>
      <c r="B13" s="126">
        <v>0.01705</v>
      </c>
      <c r="C13" s="126">
        <v>0.0235</v>
      </c>
      <c r="D13" s="126">
        <v>0.0364</v>
      </c>
      <c r="E13" s="126">
        <v>0.0493</v>
      </c>
      <c r="F13" s="126">
        <v>0.0622</v>
      </c>
      <c r="G13" s="126">
        <v>0.0751</v>
      </c>
      <c r="H13" s="126">
        <v>0.1396</v>
      </c>
      <c r="I13" s="126">
        <v>0.2041</v>
      </c>
      <c r="J13" s="126">
        <v>0.2686</v>
      </c>
      <c r="K13" s="126">
        <v>0.33310000000000006</v>
      </c>
      <c r="L13" s="126">
        <v>0.3976</v>
      </c>
      <c r="M13" s="126">
        <v>0.5266000000000001</v>
      </c>
      <c r="N13" s="126">
        <v>0.6556000000000002</v>
      </c>
      <c r="O13" s="126">
        <v>0.9781000000000001</v>
      </c>
      <c r="P13" s="126">
        <v>1.3006000000000002</v>
      </c>
      <c r="Q13" s="126">
        <v>1.6231</v>
      </c>
      <c r="R13" s="126">
        <v>1.9456</v>
      </c>
      <c r="S13" s="126">
        <v>2.2681000000000004</v>
      </c>
      <c r="T13" s="126">
        <v>2.5906000000000007</v>
      </c>
      <c r="U13" s="127">
        <v>2.9131000000000005</v>
      </c>
      <c r="Y13" s="128"/>
    </row>
    <row r="14" spans="1:21" ht="12.75">
      <c r="A14" s="125">
        <v>39</v>
      </c>
      <c r="B14" s="126">
        <v>0.016884615384615387</v>
      </c>
      <c r="C14" s="126">
        <v>0.02316923076923077</v>
      </c>
      <c r="D14" s="126">
        <v>0.03573846153846154</v>
      </c>
      <c r="E14" s="126">
        <v>0.04830769230769231</v>
      </c>
      <c r="F14" s="126">
        <v>0.06087692307692308</v>
      </c>
      <c r="G14" s="126">
        <v>0.07344615384615384</v>
      </c>
      <c r="H14" s="126">
        <v>0.13629230769230768</v>
      </c>
      <c r="I14" s="126">
        <v>0.19913846153846157</v>
      </c>
      <c r="J14" s="126">
        <v>0.26198461538461537</v>
      </c>
      <c r="K14" s="126">
        <v>0.32483076923076926</v>
      </c>
      <c r="L14" s="126">
        <v>0.38767692307692314</v>
      </c>
      <c r="M14" s="126">
        <v>0.5133692307692308</v>
      </c>
      <c r="N14" s="126">
        <v>0.6390615384615386</v>
      </c>
      <c r="O14" s="126">
        <v>0.9532923076923078</v>
      </c>
      <c r="P14" s="126">
        <v>1.267523076923077</v>
      </c>
      <c r="Q14" s="126">
        <v>1.5817538461538463</v>
      </c>
      <c r="R14" s="126">
        <v>1.8959846153846154</v>
      </c>
      <c r="S14" s="126">
        <v>2.2102153846153847</v>
      </c>
      <c r="T14" s="126">
        <v>2.5244461538461542</v>
      </c>
      <c r="U14" s="127">
        <v>2.8386769230769233</v>
      </c>
    </row>
    <row r="15" spans="1:21" ht="12.75">
      <c r="A15" s="122">
        <v>40</v>
      </c>
      <c r="B15" s="123">
        <v>0.0167275</v>
      </c>
      <c r="C15" s="123">
        <v>0.022855</v>
      </c>
      <c r="D15" s="123">
        <v>0.03511</v>
      </c>
      <c r="E15" s="123">
        <v>0.047365</v>
      </c>
      <c r="F15" s="123">
        <v>0.059620000000000006</v>
      </c>
      <c r="G15" s="123">
        <v>0.071875</v>
      </c>
      <c r="H15" s="123">
        <v>0.13315000000000002</v>
      </c>
      <c r="I15" s="123">
        <v>0.19442500000000001</v>
      </c>
      <c r="J15" s="123">
        <v>0.25570000000000004</v>
      </c>
      <c r="K15" s="123">
        <v>0.316975</v>
      </c>
      <c r="L15" s="123">
        <v>0.37825000000000003</v>
      </c>
      <c r="M15" s="123">
        <v>0.5008</v>
      </c>
      <c r="N15" s="123">
        <v>0.6233500000000001</v>
      </c>
      <c r="O15" s="123">
        <v>0.9297250000000001</v>
      </c>
      <c r="P15" s="123">
        <v>1.2361</v>
      </c>
      <c r="Q15" s="123">
        <v>1.542475</v>
      </c>
      <c r="R15" s="123">
        <v>1.84885</v>
      </c>
      <c r="S15" s="123">
        <v>2.155225</v>
      </c>
      <c r="T15" s="123">
        <v>2.4616000000000002</v>
      </c>
      <c r="U15" s="124">
        <v>2.7679750000000003</v>
      </c>
    </row>
    <row r="16" spans="1:21" ht="12.75">
      <c r="A16" s="125">
        <v>41</v>
      </c>
      <c r="B16" s="126">
        <v>0.016578048780487804</v>
      </c>
      <c r="C16" s="126">
        <v>0.02255609756097561</v>
      </c>
      <c r="D16" s="126">
        <v>0.03451219512195122</v>
      </c>
      <c r="E16" s="126">
        <v>0.04646829268292683</v>
      </c>
      <c r="F16" s="126">
        <v>0.05842439024390244</v>
      </c>
      <c r="G16" s="126">
        <v>0.07038048780487806</v>
      </c>
      <c r="H16" s="126">
        <v>0.13016097560975612</v>
      </c>
      <c r="I16" s="126">
        <v>0.18994146341463414</v>
      </c>
      <c r="J16" s="126">
        <v>0.2497219512195122</v>
      </c>
      <c r="K16" s="126">
        <v>0.30950243902439023</v>
      </c>
      <c r="L16" s="126">
        <v>0.3692829268292683</v>
      </c>
      <c r="M16" s="126">
        <v>0.4888439024390244</v>
      </c>
      <c r="N16" s="126">
        <v>0.6084048780487805</v>
      </c>
      <c r="O16" s="126">
        <v>0.9073073170731709</v>
      </c>
      <c r="P16" s="126">
        <v>1.2062097560975609</v>
      </c>
      <c r="Q16" s="126">
        <v>1.5051121951219513</v>
      </c>
      <c r="R16" s="126">
        <v>1.8040146341463417</v>
      </c>
      <c r="S16" s="126">
        <v>2.1029170731707323</v>
      </c>
      <c r="T16" s="126">
        <v>2.401819512195122</v>
      </c>
      <c r="U16" s="127">
        <v>2.7007219512195126</v>
      </c>
    </row>
    <row r="17" spans="1:21" ht="12.75">
      <c r="A17" s="125">
        <v>42</v>
      </c>
      <c r="B17" s="126">
        <v>0.016435714285714286</v>
      </c>
      <c r="C17" s="126">
        <v>0.022271428571428574</v>
      </c>
      <c r="D17" s="126">
        <v>0.03394285714285714</v>
      </c>
      <c r="E17" s="126">
        <v>0.04561428571428571</v>
      </c>
      <c r="F17" s="126">
        <v>0.05728571428571429</v>
      </c>
      <c r="G17" s="126">
        <v>0.06895714285714286</v>
      </c>
      <c r="H17" s="126">
        <v>0.1273142857142857</v>
      </c>
      <c r="I17" s="126">
        <v>0.18567142857142857</v>
      </c>
      <c r="J17" s="126">
        <v>0.24402857142857143</v>
      </c>
      <c r="K17" s="126">
        <v>0.3023857142857143</v>
      </c>
      <c r="L17" s="126">
        <v>0.36074285714285714</v>
      </c>
      <c r="M17" s="126">
        <v>0.47745714285714286</v>
      </c>
      <c r="N17" s="126">
        <v>0.5941714285714287</v>
      </c>
      <c r="O17" s="126">
        <v>0.885957142857143</v>
      </c>
      <c r="P17" s="126">
        <v>1.1777428571428572</v>
      </c>
      <c r="Q17" s="126">
        <v>1.4695285714285715</v>
      </c>
      <c r="R17" s="126">
        <v>1.7613142857142858</v>
      </c>
      <c r="S17" s="126">
        <v>2.0531000000000006</v>
      </c>
      <c r="T17" s="126">
        <v>2.3448857142857147</v>
      </c>
      <c r="U17" s="127">
        <v>2.6366714285714288</v>
      </c>
    </row>
    <row r="18" spans="1:21" ht="12.75">
      <c r="A18" s="125">
        <v>43</v>
      </c>
      <c r="B18" s="126">
        <v>0.016300000000000002</v>
      </c>
      <c r="C18" s="126">
        <v>0.022</v>
      </c>
      <c r="D18" s="126">
        <v>0.0334</v>
      </c>
      <c r="E18" s="126">
        <v>0.0448</v>
      </c>
      <c r="F18" s="126">
        <v>0.0562</v>
      </c>
      <c r="G18" s="126">
        <v>0.06760000000000001</v>
      </c>
      <c r="H18" s="126">
        <v>0.1246</v>
      </c>
      <c r="I18" s="126">
        <v>0.1816</v>
      </c>
      <c r="J18" s="126">
        <v>0.2386</v>
      </c>
      <c r="K18" s="126">
        <v>0.29560000000000003</v>
      </c>
      <c r="L18" s="126">
        <v>0.3526</v>
      </c>
      <c r="M18" s="126">
        <v>0.4666</v>
      </c>
      <c r="N18" s="126">
        <v>0.5806000000000001</v>
      </c>
      <c r="O18" s="126">
        <v>0.8656000000000001</v>
      </c>
      <c r="P18" s="126">
        <v>1.1506</v>
      </c>
      <c r="Q18" s="126">
        <v>1.4356</v>
      </c>
      <c r="R18" s="126">
        <v>1.7206000000000001</v>
      </c>
      <c r="S18" s="126">
        <v>2.0056000000000003</v>
      </c>
      <c r="T18" s="126">
        <v>2.2906000000000004</v>
      </c>
      <c r="U18" s="127">
        <v>2.5756000000000006</v>
      </c>
    </row>
    <row r="19" spans="1:21" ht="12.75">
      <c r="A19" s="125">
        <v>44</v>
      </c>
      <c r="B19" s="126">
        <v>0.016170454545454547</v>
      </c>
      <c r="C19" s="126">
        <v>0.021740909090909092</v>
      </c>
      <c r="D19" s="126">
        <v>0.032881818181818186</v>
      </c>
      <c r="E19" s="126">
        <v>0.04402272727272727</v>
      </c>
      <c r="F19" s="126">
        <v>0.055163636363636366</v>
      </c>
      <c r="G19" s="126">
        <v>0.06630454545454546</v>
      </c>
      <c r="H19" s="126">
        <v>0.12200909090909091</v>
      </c>
      <c r="I19" s="126">
        <v>0.17771363636363635</v>
      </c>
      <c r="J19" s="126">
        <v>0.23341818181818183</v>
      </c>
      <c r="K19" s="126">
        <v>0.2891227272727273</v>
      </c>
      <c r="L19" s="126">
        <v>0.3448272727272727</v>
      </c>
      <c r="M19" s="126">
        <v>0.45623636363636366</v>
      </c>
      <c r="N19" s="126">
        <v>0.5676454545454547</v>
      </c>
      <c r="O19" s="126">
        <v>0.846168181818182</v>
      </c>
      <c r="P19" s="126">
        <v>1.1246909090909092</v>
      </c>
      <c r="Q19" s="126">
        <v>1.4032136363636363</v>
      </c>
      <c r="R19" s="126">
        <v>1.6817363636363638</v>
      </c>
      <c r="S19" s="126">
        <v>1.960259090909091</v>
      </c>
      <c r="T19" s="126">
        <v>2.2387818181818187</v>
      </c>
      <c r="U19" s="127">
        <v>2.5173045454545457</v>
      </c>
    </row>
    <row r="20" spans="1:21" ht="12.75">
      <c r="A20" s="125">
        <v>45</v>
      </c>
      <c r="B20" s="126">
        <v>0.016046666666666667</v>
      </c>
      <c r="C20" s="126">
        <v>0.021493333333333337</v>
      </c>
      <c r="D20" s="126">
        <v>0.03238666666666667</v>
      </c>
      <c r="E20" s="126">
        <v>0.04328</v>
      </c>
      <c r="F20" s="126">
        <v>0.05417333333333334</v>
      </c>
      <c r="G20" s="126">
        <v>0.06506666666666666</v>
      </c>
      <c r="H20" s="126">
        <v>0.11953333333333332</v>
      </c>
      <c r="I20" s="126">
        <v>0.174</v>
      </c>
      <c r="J20" s="126">
        <v>0.22846666666666665</v>
      </c>
      <c r="K20" s="126">
        <v>0.28293333333333337</v>
      </c>
      <c r="L20" s="126">
        <v>0.3374</v>
      </c>
      <c r="M20" s="126">
        <v>0.4463333333333333</v>
      </c>
      <c r="N20" s="126">
        <v>0.5552666666666668</v>
      </c>
      <c r="O20" s="126">
        <v>0.8276000000000001</v>
      </c>
      <c r="P20" s="126">
        <v>1.0999333333333334</v>
      </c>
      <c r="Q20" s="126">
        <v>1.3722666666666665</v>
      </c>
      <c r="R20" s="126">
        <v>1.6446</v>
      </c>
      <c r="S20" s="126">
        <v>1.9169333333333334</v>
      </c>
      <c r="T20" s="126">
        <v>2.189266666666667</v>
      </c>
      <c r="U20" s="127">
        <v>2.4616000000000002</v>
      </c>
    </row>
    <row r="21" spans="1:21" ht="12.75">
      <c r="A21" s="125">
        <v>46</v>
      </c>
      <c r="B21" s="126">
        <v>0.015928260869565218</v>
      </c>
      <c r="C21" s="126">
        <v>0.021256521739130434</v>
      </c>
      <c r="D21" s="126">
        <v>0.03191304347826087</v>
      </c>
      <c r="E21" s="126">
        <v>0.0425695652173913</v>
      </c>
      <c r="F21" s="126">
        <v>0.053226086956521736</v>
      </c>
      <c r="G21" s="126">
        <v>0.06388260869565218</v>
      </c>
      <c r="H21" s="126">
        <v>0.11716521739130435</v>
      </c>
      <c r="I21" s="126">
        <v>0.17044782608695652</v>
      </c>
      <c r="J21" s="126">
        <v>0.2237304347826087</v>
      </c>
      <c r="K21" s="126">
        <v>0.2770130434782609</v>
      </c>
      <c r="L21" s="126">
        <v>0.33029565217391305</v>
      </c>
      <c r="M21" s="126">
        <v>0.4368608695652174</v>
      </c>
      <c r="N21" s="126">
        <v>0.5434260869565218</v>
      </c>
      <c r="O21" s="126">
        <v>0.8098391304347826</v>
      </c>
      <c r="P21" s="126">
        <v>1.0762521739130435</v>
      </c>
      <c r="Q21" s="126">
        <v>1.3426652173913043</v>
      </c>
      <c r="R21" s="126">
        <v>1.609078260869565</v>
      </c>
      <c r="S21" s="126">
        <v>1.875491304347826</v>
      </c>
      <c r="T21" s="126">
        <v>2.1419043478260873</v>
      </c>
      <c r="U21" s="127">
        <v>2.4083173913043483</v>
      </c>
    </row>
    <row r="22" spans="1:21" ht="12.75">
      <c r="A22" s="125">
        <v>47</v>
      </c>
      <c r="B22" s="126">
        <v>0.015814893617021278</v>
      </c>
      <c r="C22" s="126">
        <v>0.021029787234042554</v>
      </c>
      <c r="D22" s="126">
        <v>0.03145957446808511</v>
      </c>
      <c r="E22" s="126">
        <v>0.041889361702127655</v>
      </c>
      <c r="F22" s="126">
        <v>0.052319148936170214</v>
      </c>
      <c r="G22" s="126">
        <v>0.06274893617021277</v>
      </c>
      <c r="H22" s="126">
        <v>0.11489787234042553</v>
      </c>
      <c r="I22" s="126">
        <v>0.1670468085106383</v>
      </c>
      <c r="J22" s="126">
        <v>0.21919574468085107</v>
      </c>
      <c r="K22" s="126">
        <v>0.27134468085106384</v>
      </c>
      <c r="L22" s="126">
        <v>0.3234936170212766</v>
      </c>
      <c r="M22" s="126">
        <v>0.42779148936170214</v>
      </c>
      <c r="N22" s="126">
        <v>0.5320893617021277</v>
      </c>
      <c r="O22" s="126">
        <v>0.7928340425531916</v>
      </c>
      <c r="P22" s="126">
        <v>1.0535787234042553</v>
      </c>
      <c r="Q22" s="126">
        <v>1.3143234042553191</v>
      </c>
      <c r="R22" s="126">
        <v>1.575068085106383</v>
      </c>
      <c r="S22" s="126">
        <v>1.8358127659574468</v>
      </c>
      <c r="T22" s="126">
        <v>2.096557446808511</v>
      </c>
      <c r="U22" s="127">
        <v>2.357302127659575</v>
      </c>
    </row>
    <row r="23" spans="1:21" ht="12.75">
      <c r="A23" s="125">
        <v>48</v>
      </c>
      <c r="B23" s="126">
        <v>0.015706249999999998</v>
      </c>
      <c r="C23" s="126">
        <v>0.020812499999999998</v>
      </c>
      <c r="D23" s="126">
        <v>0.031024999999999997</v>
      </c>
      <c r="E23" s="126">
        <v>0.0412375</v>
      </c>
      <c r="F23" s="126">
        <v>0.051449999999999996</v>
      </c>
      <c r="G23" s="126">
        <v>0.0616625</v>
      </c>
      <c r="H23" s="126">
        <v>0.112725</v>
      </c>
      <c r="I23" s="126">
        <v>0.1637875</v>
      </c>
      <c r="J23" s="126">
        <v>0.21485</v>
      </c>
      <c r="K23" s="126">
        <v>0.26591250000000005</v>
      </c>
      <c r="L23" s="126">
        <v>0.316975</v>
      </c>
      <c r="M23" s="126">
        <v>0.41910000000000003</v>
      </c>
      <c r="N23" s="126">
        <v>0.5212250000000002</v>
      </c>
      <c r="O23" s="126">
        <v>0.7765375000000001</v>
      </c>
      <c r="P23" s="126">
        <v>1.0318500000000002</v>
      </c>
      <c r="Q23" s="126">
        <v>1.2871625</v>
      </c>
      <c r="R23" s="126">
        <v>1.542475</v>
      </c>
      <c r="S23" s="126">
        <v>1.7977875</v>
      </c>
      <c r="T23" s="126">
        <v>2.0531000000000006</v>
      </c>
      <c r="U23" s="127">
        <v>2.3084125</v>
      </c>
    </row>
    <row r="24" spans="1:21" ht="12.75">
      <c r="A24" s="125">
        <v>49</v>
      </c>
      <c r="B24" s="126">
        <v>0.015602040816326532</v>
      </c>
      <c r="C24" s="126">
        <v>0.02060408163265306</v>
      </c>
      <c r="D24" s="126">
        <v>0.030608163265306125</v>
      </c>
      <c r="E24" s="126">
        <v>0.040612244897959185</v>
      </c>
      <c r="F24" s="126">
        <v>0.050616326530612245</v>
      </c>
      <c r="G24" s="126">
        <v>0.060620408163265305</v>
      </c>
      <c r="H24" s="126">
        <v>0.11064081632653061</v>
      </c>
      <c r="I24" s="126">
        <v>0.16066122448979592</v>
      </c>
      <c r="J24" s="126">
        <v>0.21068163265306122</v>
      </c>
      <c r="K24" s="126">
        <v>0.26070204081632653</v>
      </c>
      <c r="L24" s="126">
        <v>0.31072244897959184</v>
      </c>
      <c r="M24" s="126">
        <v>0.41076326530612245</v>
      </c>
      <c r="N24" s="126">
        <v>0.5108040816326531</v>
      </c>
      <c r="O24" s="126">
        <v>0.7609061224489796</v>
      </c>
      <c r="P24" s="126">
        <v>1.011008163265306</v>
      </c>
      <c r="Q24" s="126">
        <v>1.2611102040816327</v>
      </c>
      <c r="R24" s="126">
        <v>1.511212244897959</v>
      </c>
      <c r="S24" s="126">
        <v>1.7613142857142858</v>
      </c>
      <c r="T24" s="126">
        <v>2.0114163265306124</v>
      </c>
      <c r="U24" s="127">
        <v>2.2615183673469392</v>
      </c>
    </row>
    <row r="25" spans="1:21" ht="12.75">
      <c r="A25" s="122">
        <v>50</v>
      </c>
      <c r="B25" s="123">
        <v>0.015502</v>
      </c>
      <c r="C25" s="123">
        <v>0.020404</v>
      </c>
      <c r="D25" s="123">
        <v>0.030208</v>
      </c>
      <c r="E25" s="123">
        <v>0.040012</v>
      </c>
      <c r="F25" s="123">
        <v>0.049816</v>
      </c>
      <c r="G25" s="123">
        <v>0.059620000000000006</v>
      </c>
      <c r="H25" s="123">
        <v>0.10864000000000001</v>
      </c>
      <c r="I25" s="123">
        <v>0.15766</v>
      </c>
      <c r="J25" s="123">
        <v>0.20668000000000003</v>
      </c>
      <c r="K25" s="123">
        <v>0.25570000000000004</v>
      </c>
      <c r="L25" s="123">
        <v>0.30472</v>
      </c>
      <c r="M25" s="123">
        <v>0.40276000000000006</v>
      </c>
      <c r="N25" s="123">
        <v>0.5008</v>
      </c>
      <c r="O25" s="123">
        <v>0.7459000000000001</v>
      </c>
      <c r="P25" s="123">
        <v>0.9910000000000001</v>
      </c>
      <c r="Q25" s="123">
        <v>1.2361</v>
      </c>
      <c r="R25" s="123">
        <v>1.4812</v>
      </c>
      <c r="S25" s="123">
        <v>1.7263</v>
      </c>
      <c r="T25" s="123">
        <v>1.9714</v>
      </c>
      <c r="U25" s="124">
        <v>2.2165000000000004</v>
      </c>
    </row>
    <row r="26" spans="1:21" ht="12.75">
      <c r="A26" s="125">
        <v>51</v>
      </c>
      <c r="B26" s="126">
        <v>0.015405882352941176</v>
      </c>
      <c r="C26" s="126">
        <v>0.020211764705882353</v>
      </c>
      <c r="D26" s="126">
        <v>0.029823529411764707</v>
      </c>
      <c r="E26" s="126">
        <v>0.03943529411764706</v>
      </c>
      <c r="F26" s="126">
        <v>0.04904705882352941</v>
      </c>
      <c r="G26" s="126">
        <v>0.05865882352941176</v>
      </c>
      <c r="H26" s="126">
        <v>0.10671764705882353</v>
      </c>
      <c r="I26" s="126">
        <v>0.1547764705882353</v>
      </c>
      <c r="J26" s="126">
        <v>0.20283529411764706</v>
      </c>
      <c r="K26" s="126">
        <v>0.2508941176470588</v>
      </c>
      <c r="L26" s="126">
        <v>0.2989529411764706</v>
      </c>
      <c r="M26" s="126">
        <v>0.3950705882352941</v>
      </c>
      <c r="N26" s="126">
        <v>0.49118823529411765</v>
      </c>
      <c r="O26" s="126">
        <v>0.7314823529411766</v>
      </c>
      <c r="P26" s="126">
        <v>0.9717764705882354</v>
      </c>
      <c r="Q26" s="126">
        <v>1.2120705882352942</v>
      </c>
      <c r="R26" s="126">
        <v>1.452364705882353</v>
      </c>
      <c r="S26" s="126">
        <v>1.6926588235294118</v>
      </c>
      <c r="T26" s="126">
        <v>1.9329529411764705</v>
      </c>
      <c r="U26" s="127">
        <v>2.17324705882353</v>
      </c>
    </row>
    <row r="27" spans="1:21" ht="12.75">
      <c r="A27" s="125">
        <v>52</v>
      </c>
      <c r="B27" s="126">
        <v>0.01531346153846154</v>
      </c>
      <c r="C27" s="126">
        <v>0.020026923076923078</v>
      </c>
      <c r="D27" s="126">
        <v>0.029453846153846157</v>
      </c>
      <c r="E27" s="126">
        <v>0.03888076923076923</v>
      </c>
      <c r="F27" s="126">
        <v>0.04830769230769231</v>
      </c>
      <c r="G27" s="126">
        <v>0.05773461538461539</v>
      </c>
      <c r="H27" s="126">
        <v>0.10486923076923078</v>
      </c>
      <c r="I27" s="126">
        <v>0.15200384615384616</v>
      </c>
      <c r="J27" s="126">
        <v>0.19913846153846157</v>
      </c>
      <c r="K27" s="126">
        <v>0.24627307692307693</v>
      </c>
      <c r="L27" s="126">
        <v>0.2934076923076923</v>
      </c>
      <c r="M27" s="126">
        <v>0.38767692307692314</v>
      </c>
      <c r="N27" s="126">
        <v>0.48194615384615386</v>
      </c>
      <c r="O27" s="126">
        <v>0.7176192307692308</v>
      </c>
      <c r="P27" s="126">
        <v>0.9532923076923078</v>
      </c>
      <c r="Q27" s="126">
        <v>1.1889653846153845</v>
      </c>
      <c r="R27" s="126">
        <v>1.4246384615384615</v>
      </c>
      <c r="S27" s="126">
        <v>1.6603115384615386</v>
      </c>
      <c r="T27" s="126">
        <v>1.8959846153846154</v>
      </c>
      <c r="U27" s="127">
        <v>2.1316576923076926</v>
      </c>
    </row>
    <row r="28" spans="1:21" ht="12.75">
      <c r="A28" s="125">
        <v>53</v>
      </c>
      <c r="B28" s="126">
        <v>0.015224528301886793</v>
      </c>
      <c r="C28" s="126">
        <v>0.019849056603773584</v>
      </c>
      <c r="D28" s="126">
        <v>0.02909811320754717</v>
      </c>
      <c r="E28" s="126">
        <v>0.038347169811320754</v>
      </c>
      <c r="F28" s="126">
        <v>0.04759622641509434</v>
      </c>
      <c r="G28" s="126">
        <v>0.05684528301886793</v>
      </c>
      <c r="H28" s="126">
        <v>0.10309056603773586</v>
      </c>
      <c r="I28" s="126">
        <v>0.14933584905660377</v>
      </c>
      <c r="J28" s="126">
        <v>0.19558113207547173</v>
      </c>
      <c r="K28" s="126">
        <v>0.24182641509433964</v>
      </c>
      <c r="L28" s="126">
        <v>0.28807169811320754</v>
      </c>
      <c r="M28" s="126">
        <v>0.38056226415094346</v>
      </c>
      <c r="N28" s="126">
        <v>0.4730528301886793</v>
      </c>
      <c r="O28" s="126">
        <v>0.7042792452830189</v>
      </c>
      <c r="P28" s="126">
        <v>0.9355056603773586</v>
      </c>
      <c r="Q28" s="126">
        <v>1.166732075471698</v>
      </c>
      <c r="R28" s="126">
        <v>1.3979584905660376</v>
      </c>
      <c r="S28" s="126">
        <v>1.6291849056603773</v>
      </c>
      <c r="T28" s="126">
        <v>1.860411320754717</v>
      </c>
      <c r="U28" s="127">
        <v>2.0916377358490568</v>
      </c>
    </row>
    <row r="29" spans="1:21" ht="12.75">
      <c r="A29" s="125">
        <v>54</v>
      </c>
      <c r="B29" s="126">
        <v>0.01513888888888889</v>
      </c>
      <c r="C29" s="126">
        <v>0.01967777777777778</v>
      </c>
      <c r="D29" s="126">
        <v>0.028755555555555555</v>
      </c>
      <c r="E29" s="126">
        <v>0.03783333333333333</v>
      </c>
      <c r="F29" s="126">
        <v>0.04691111111111111</v>
      </c>
      <c r="G29" s="126">
        <v>0.05598888888888889</v>
      </c>
      <c r="H29" s="126">
        <v>0.10137777777777777</v>
      </c>
      <c r="I29" s="126">
        <v>0.14676666666666668</v>
      </c>
      <c r="J29" s="126">
        <v>0.19215555555555555</v>
      </c>
      <c r="K29" s="126">
        <v>0.23754444444444445</v>
      </c>
      <c r="L29" s="126">
        <v>0.28293333333333337</v>
      </c>
      <c r="M29" s="126">
        <v>0.3737111111111111</v>
      </c>
      <c r="N29" s="126">
        <v>0.4644888888888889</v>
      </c>
      <c r="O29" s="126">
        <v>0.6914333333333333</v>
      </c>
      <c r="P29" s="126">
        <v>0.9183777777777778</v>
      </c>
      <c r="Q29" s="126">
        <v>1.1453222222222224</v>
      </c>
      <c r="R29" s="126">
        <v>1.3722666666666665</v>
      </c>
      <c r="S29" s="126">
        <v>1.5992111111111111</v>
      </c>
      <c r="T29" s="126">
        <v>1.8261555555555555</v>
      </c>
      <c r="U29" s="127">
        <v>2.0531000000000006</v>
      </c>
    </row>
    <row r="30" spans="1:21" ht="12.75">
      <c r="A30" s="125">
        <v>55</v>
      </c>
      <c r="B30" s="126">
        <v>0.015056363636363637</v>
      </c>
      <c r="C30" s="126">
        <v>0.019512727272727272</v>
      </c>
      <c r="D30" s="126">
        <v>0.028425454545454545</v>
      </c>
      <c r="E30" s="126">
        <v>0.03733818181818182</v>
      </c>
      <c r="F30" s="126">
        <v>0.04625090909090909</v>
      </c>
      <c r="G30" s="126">
        <v>0.055163636363636366</v>
      </c>
      <c r="H30" s="126">
        <v>0.09972727272727273</v>
      </c>
      <c r="I30" s="126">
        <v>0.14429090909090908</v>
      </c>
      <c r="J30" s="126">
        <v>0.18885454545454547</v>
      </c>
      <c r="K30" s="126">
        <v>0.23341818181818183</v>
      </c>
      <c r="L30" s="126">
        <v>0.27798181818181816</v>
      </c>
      <c r="M30" s="126">
        <v>0.36710909090909094</v>
      </c>
      <c r="N30" s="126">
        <v>0.45623636363636366</v>
      </c>
      <c r="O30" s="126">
        <v>0.6790545454545455</v>
      </c>
      <c r="P30" s="126">
        <v>0.9018727272727274</v>
      </c>
      <c r="Q30" s="126">
        <v>1.1246909090909092</v>
      </c>
      <c r="R30" s="126">
        <v>1.3475090909090908</v>
      </c>
      <c r="S30" s="126">
        <v>1.5703272727272726</v>
      </c>
      <c r="T30" s="126">
        <v>1.7931454545454546</v>
      </c>
      <c r="U30" s="127">
        <v>2.0159636363636366</v>
      </c>
    </row>
    <row r="31" spans="1:21" ht="12.75">
      <c r="A31" s="125">
        <v>56</v>
      </c>
      <c r="B31" s="126">
        <v>0.014976785714285713</v>
      </c>
      <c r="C31" s="126">
        <v>0.01935357142857143</v>
      </c>
      <c r="D31" s="126">
        <v>0.02810714285714286</v>
      </c>
      <c r="E31" s="126">
        <v>0.03686071428571429</v>
      </c>
      <c r="F31" s="126">
        <v>0.04561428571428571</v>
      </c>
      <c r="G31" s="126">
        <v>0.05436785714285714</v>
      </c>
      <c r="H31" s="126">
        <v>0.09813571428571428</v>
      </c>
      <c r="I31" s="126">
        <v>0.14190357142857143</v>
      </c>
      <c r="J31" s="126">
        <v>0.18567142857142857</v>
      </c>
      <c r="K31" s="126">
        <v>0.22943928571428573</v>
      </c>
      <c r="L31" s="126">
        <v>0.27320714285714287</v>
      </c>
      <c r="M31" s="126">
        <v>0.36074285714285714</v>
      </c>
      <c r="N31" s="126">
        <v>0.44827857142857147</v>
      </c>
      <c r="O31" s="126">
        <v>0.6671178571428572</v>
      </c>
      <c r="P31" s="126">
        <v>0.885957142857143</v>
      </c>
      <c r="Q31" s="126">
        <v>1.1047964285714287</v>
      </c>
      <c r="R31" s="126">
        <v>1.3236357142857142</v>
      </c>
      <c r="S31" s="126">
        <v>1.542475</v>
      </c>
      <c r="T31" s="126">
        <v>1.7613142857142858</v>
      </c>
      <c r="U31" s="127">
        <v>1.9801535714285716</v>
      </c>
    </row>
    <row r="32" spans="1:21" ht="12.75">
      <c r="A32" s="125">
        <v>57</v>
      </c>
      <c r="B32" s="126">
        <v>0.0149</v>
      </c>
      <c r="C32" s="126">
        <v>0.019200000000000002</v>
      </c>
      <c r="D32" s="126">
        <v>0.0278</v>
      </c>
      <c r="E32" s="126">
        <v>0.0364</v>
      </c>
      <c r="F32" s="126">
        <v>0.045</v>
      </c>
      <c r="G32" s="126">
        <v>0.053599999999999995</v>
      </c>
      <c r="H32" s="126">
        <v>0.09659999999999999</v>
      </c>
      <c r="I32" s="126">
        <v>0.1396</v>
      </c>
      <c r="J32" s="126">
        <v>0.18259999999999998</v>
      </c>
      <c r="K32" s="126">
        <v>0.2256</v>
      </c>
      <c r="L32" s="126">
        <v>0.2686</v>
      </c>
      <c r="M32" s="126">
        <v>0.35459999999999997</v>
      </c>
      <c r="N32" s="126">
        <v>0.4406</v>
      </c>
      <c r="O32" s="126">
        <v>0.6556000000000002</v>
      </c>
      <c r="P32" s="126">
        <v>0.8706</v>
      </c>
      <c r="Q32" s="126">
        <v>1.0856000000000001</v>
      </c>
      <c r="R32" s="126">
        <v>1.3006000000000002</v>
      </c>
      <c r="S32" s="126">
        <v>1.5156</v>
      </c>
      <c r="T32" s="126">
        <v>1.7306</v>
      </c>
      <c r="U32" s="127">
        <v>1.9456</v>
      </c>
    </row>
    <row r="33" spans="1:21" ht="12.75">
      <c r="A33" s="125">
        <v>58</v>
      </c>
      <c r="B33" s="126">
        <v>0.014825862068965518</v>
      </c>
      <c r="C33" s="126">
        <v>0.019051724137931034</v>
      </c>
      <c r="D33" s="126">
        <v>0.02750344827586207</v>
      </c>
      <c r="E33" s="126">
        <v>0.035955172413793104</v>
      </c>
      <c r="F33" s="126">
        <v>0.04440689655172414</v>
      </c>
      <c r="G33" s="126">
        <v>0.052858620689655175</v>
      </c>
      <c r="H33" s="126">
        <v>0.09511724137931035</v>
      </c>
      <c r="I33" s="126">
        <v>0.13737586206896554</v>
      </c>
      <c r="J33" s="126">
        <v>0.1796344827586207</v>
      </c>
      <c r="K33" s="126">
        <v>0.22189310344827587</v>
      </c>
      <c r="L33" s="126">
        <v>0.2641517241379311</v>
      </c>
      <c r="M33" s="126">
        <v>0.3486689655172414</v>
      </c>
      <c r="N33" s="126">
        <v>0.43318620689655174</v>
      </c>
      <c r="O33" s="126">
        <v>0.6444793103448276</v>
      </c>
      <c r="P33" s="126">
        <v>0.8557724137931035</v>
      </c>
      <c r="Q33" s="126">
        <v>1.0670655172413794</v>
      </c>
      <c r="R33" s="126">
        <v>1.2783586206896551</v>
      </c>
      <c r="S33" s="126">
        <v>1.489651724137931</v>
      </c>
      <c r="T33" s="126">
        <v>1.700944827586207</v>
      </c>
      <c r="U33" s="127">
        <v>1.9122379310344828</v>
      </c>
    </row>
    <row r="34" spans="1:21" ht="12.75">
      <c r="A34" s="125">
        <v>59</v>
      </c>
      <c r="B34" s="126">
        <v>0.014754237288135593</v>
      </c>
      <c r="C34" s="126">
        <v>0.018908474576271185</v>
      </c>
      <c r="D34" s="126">
        <v>0.027216949152542372</v>
      </c>
      <c r="E34" s="126">
        <v>0.035525423728813565</v>
      </c>
      <c r="F34" s="126">
        <v>0.043833898305084745</v>
      </c>
      <c r="G34" s="126">
        <v>0.05214237288135593</v>
      </c>
      <c r="H34" s="126">
        <v>0.09368474576271187</v>
      </c>
      <c r="I34" s="126">
        <v>0.1352271186440678</v>
      </c>
      <c r="J34" s="126">
        <v>0.17676949152542373</v>
      </c>
      <c r="K34" s="126">
        <v>0.21831186440677966</v>
      </c>
      <c r="L34" s="126">
        <v>0.2598542372881356</v>
      </c>
      <c r="M34" s="126">
        <v>0.34293898305084747</v>
      </c>
      <c r="N34" s="126">
        <v>0.4260237288135593</v>
      </c>
      <c r="O34" s="126">
        <v>0.633735593220339</v>
      </c>
      <c r="P34" s="126">
        <v>0.8414474576271187</v>
      </c>
      <c r="Q34" s="126">
        <v>1.0491593220338984</v>
      </c>
      <c r="R34" s="126">
        <v>1.2568711864406779</v>
      </c>
      <c r="S34" s="126">
        <v>1.4645830508474578</v>
      </c>
      <c r="T34" s="126">
        <v>1.6722949152542372</v>
      </c>
      <c r="U34" s="127">
        <v>1.880006779661017</v>
      </c>
    </row>
    <row r="35" spans="1:21" ht="12.75">
      <c r="A35" s="129">
        <v>60</v>
      </c>
      <c r="B35" s="130">
        <v>0.014685</v>
      </c>
      <c r="C35" s="130">
        <v>0.018770000000000002</v>
      </c>
      <c r="D35" s="130">
        <v>0.02694</v>
      </c>
      <c r="E35" s="130">
        <v>0.03511</v>
      </c>
      <c r="F35" s="130">
        <v>0.04328</v>
      </c>
      <c r="G35" s="130">
        <v>0.051449999999999996</v>
      </c>
      <c r="H35" s="130">
        <v>0.0923</v>
      </c>
      <c r="I35" s="130">
        <v>0.13315000000000002</v>
      </c>
      <c r="J35" s="130">
        <v>0.174</v>
      </c>
      <c r="K35" s="130">
        <v>0.21485</v>
      </c>
      <c r="L35" s="130">
        <v>0.25570000000000004</v>
      </c>
      <c r="M35" s="130">
        <v>0.3374</v>
      </c>
      <c r="N35" s="130">
        <v>0.41910000000000003</v>
      </c>
      <c r="O35" s="130">
        <v>0.6233500000000001</v>
      </c>
      <c r="P35" s="130">
        <v>0.8276000000000001</v>
      </c>
      <c r="Q35" s="130">
        <v>1.0318500000000002</v>
      </c>
      <c r="R35" s="130">
        <v>1.2361</v>
      </c>
      <c r="S35" s="130">
        <v>1.44035</v>
      </c>
      <c r="T35" s="130">
        <v>1.6446</v>
      </c>
      <c r="U35" s="131">
        <v>1.84885</v>
      </c>
    </row>
    <row r="36" ht="12.75">
      <c r="A36" s="132"/>
    </row>
  </sheetData>
  <sheetProtection/>
  <mergeCells count="1">
    <mergeCell ref="A3:W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2.8515625" style="27" customWidth="1"/>
    <col min="2" max="4" width="3.421875" style="28" bestFit="1" customWidth="1"/>
    <col min="5" max="6" width="3.8515625" style="28" bestFit="1" customWidth="1"/>
    <col min="7" max="14" width="4.7109375" style="28" bestFit="1" customWidth="1"/>
    <col min="15" max="27" width="5.140625" style="28" bestFit="1" customWidth="1"/>
    <col min="28" max="28" width="8.28125" style="28" bestFit="1" customWidth="1"/>
    <col min="29" max="16384" width="9.140625" style="28" customWidth="1"/>
  </cols>
  <sheetData>
    <row r="1" spans="1:28" ht="15.75">
      <c r="A1" s="156" t="s">
        <v>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15.75">
      <c r="A2" s="32" t="s">
        <v>73</v>
      </c>
      <c r="B2" s="158" t="s">
        <v>74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</row>
    <row r="3" spans="1:28" ht="15.75">
      <c r="A3" s="31"/>
      <c r="B3" s="40" t="s">
        <v>100</v>
      </c>
      <c r="C3" s="40" t="s">
        <v>75</v>
      </c>
      <c r="D3" s="40" t="s">
        <v>76</v>
      </c>
      <c r="E3" s="40" t="s">
        <v>77</v>
      </c>
      <c r="F3" s="40" t="s">
        <v>78</v>
      </c>
      <c r="G3" s="40" t="s">
        <v>79</v>
      </c>
      <c r="H3" s="40" t="s">
        <v>80</v>
      </c>
      <c r="I3" s="40" t="s">
        <v>81</v>
      </c>
      <c r="J3" s="40" t="s">
        <v>82</v>
      </c>
      <c r="K3" s="40" t="s">
        <v>83</v>
      </c>
      <c r="L3" s="33" t="s">
        <v>84</v>
      </c>
      <c r="M3" s="40" t="s">
        <v>85</v>
      </c>
      <c r="N3" s="40" t="s">
        <v>86</v>
      </c>
      <c r="O3" s="33" t="s">
        <v>87</v>
      </c>
      <c r="P3" s="40" t="s">
        <v>88</v>
      </c>
      <c r="Q3" s="41" t="s">
        <v>89</v>
      </c>
      <c r="R3" s="41" t="s">
        <v>90</v>
      </c>
      <c r="S3" s="33" t="s">
        <v>91</v>
      </c>
      <c r="T3" s="40" t="s">
        <v>92</v>
      </c>
      <c r="U3" s="41" t="s">
        <v>93</v>
      </c>
      <c r="V3" s="41" t="s">
        <v>94</v>
      </c>
      <c r="W3" s="33" t="s">
        <v>95</v>
      </c>
      <c r="X3" s="40" t="s">
        <v>96</v>
      </c>
      <c r="Y3" s="41" t="s">
        <v>97</v>
      </c>
      <c r="Z3" s="41" t="s">
        <v>98</v>
      </c>
      <c r="AA3" s="40" t="s">
        <v>99</v>
      </c>
      <c r="AB3" s="40" t="s">
        <v>70</v>
      </c>
    </row>
    <row r="4" spans="1:28" ht="15.75">
      <c r="A4" s="29">
        <v>0.5</v>
      </c>
      <c r="B4" s="34" t="s">
        <v>71</v>
      </c>
      <c r="C4" s="34" t="s">
        <v>71</v>
      </c>
      <c r="D4" s="34" t="s">
        <v>71</v>
      </c>
      <c r="E4" s="34">
        <v>1</v>
      </c>
      <c r="F4" s="34">
        <v>1</v>
      </c>
      <c r="G4" s="34">
        <v>1</v>
      </c>
      <c r="H4" s="34">
        <v>1</v>
      </c>
      <c r="I4" s="34">
        <v>2</v>
      </c>
      <c r="J4" s="34">
        <v>2</v>
      </c>
      <c r="K4" s="34">
        <v>3</v>
      </c>
      <c r="L4" s="36">
        <v>3</v>
      </c>
      <c r="M4" s="34">
        <v>4</v>
      </c>
      <c r="N4" s="34">
        <v>5</v>
      </c>
      <c r="O4" s="36">
        <v>6</v>
      </c>
      <c r="P4" s="34">
        <v>7</v>
      </c>
      <c r="Q4" s="37">
        <v>8</v>
      </c>
      <c r="R4" s="37">
        <v>8</v>
      </c>
      <c r="S4" s="36">
        <v>10</v>
      </c>
      <c r="T4" s="34">
        <v>11</v>
      </c>
      <c r="U4" s="37">
        <v>13</v>
      </c>
      <c r="V4" s="37">
        <v>15</v>
      </c>
      <c r="W4" s="36">
        <v>17</v>
      </c>
      <c r="X4" s="34">
        <v>19</v>
      </c>
      <c r="Y4" s="37">
        <v>21</v>
      </c>
      <c r="Z4" s="37">
        <v>24</v>
      </c>
      <c r="AA4" s="34">
        <v>27</v>
      </c>
      <c r="AB4" s="34"/>
    </row>
    <row r="5" spans="1:28" ht="15.75">
      <c r="A5" s="29">
        <v>1</v>
      </c>
      <c r="B5" s="34" t="s">
        <v>71</v>
      </c>
      <c r="C5" s="34" t="s">
        <v>71</v>
      </c>
      <c r="D5" s="34">
        <v>1</v>
      </c>
      <c r="E5" s="34">
        <v>1</v>
      </c>
      <c r="F5" s="34">
        <v>1</v>
      </c>
      <c r="G5" s="34">
        <v>2</v>
      </c>
      <c r="H5" s="34">
        <v>2</v>
      </c>
      <c r="I5" s="34">
        <v>3</v>
      </c>
      <c r="J5" s="34">
        <v>4</v>
      </c>
      <c r="K5" s="34">
        <v>5</v>
      </c>
      <c r="L5" s="36">
        <v>6</v>
      </c>
      <c r="M5" s="34">
        <v>8</v>
      </c>
      <c r="N5" s="34">
        <v>9</v>
      </c>
      <c r="O5" s="36">
        <v>11</v>
      </c>
      <c r="P5" s="34">
        <v>13</v>
      </c>
      <c r="Q5" s="37">
        <v>15</v>
      </c>
      <c r="R5" s="37">
        <v>17</v>
      </c>
      <c r="S5" s="36">
        <v>20</v>
      </c>
      <c r="T5" s="34">
        <v>23</v>
      </c>
      <c r="U5" s="37">
        <v>26</v>
      </c>
      <c r="V5" s="37">
        <v>30</v>
      </c>
      <c r="W5" s="36">
        <v>34</v>
      </c>
      <c r="X5" s="34">
        <v>39</v>
      </c>
      <c r="Y5" s="37">
        <v>43</v>
      </c>
      <c r="Z5" s="37">
        <v>49</v>
      </c>
      <c r="AA5" s="34">
        <v>55</v>
      </c>
      <c r="AB5" s="34"/>
    </row>
    <row r="6" spans="1:28" ht="15.75">
      <c r="A6" s="29">
        <v>1.5</v>
      </c>
      <c r="B6" s="34">
        <v>1</v>
      </c>
      <c r="C6" s="34">
        <v>1</v>
      </c>
      <c r="D6" s="34">
        <v>1</v>
      </c>
      <c r="E6" s="34">
        <v>2</v>
      </c>
      <c r="F6" s="34">
        <v>2</v>
      </c>
      <c r="G6" s="34">
        <v>2</v>
      </c>
      <c r="H6" s="34">
        <v>3</v>
      </c>
      <c r="I6" s="34">
        <v>5</v>
      </c>
      <c r="J6" s="34">
        <v>6</v>
      </c>
      <c r="K6" s="34">
        <v>8</v>
      </c>
      <c r="L6" s="36">
        <v>10</v>
      </c>
      <c r="M6" s="34">
        <v>12</v>
      </c>
      <c r="N6" s="34">
        <v>14</v>
      </c>
      <c r="O6" s="36">
        <v>17</v>
      </c>
      <c r="P6" s="34">
        <v>20</v>
      </c>
      <c r="Q6" s="37">
        <v>23</v>
      </c>
      <c r="R6" s="37">
        <v>26</v>
      </c>
      <c r="S6" s="36">
        <v>30</v>
      </c>
      <c r="T6" s="34">
        <v>35</v>
      </c>
      <c r="U6" s="37">
        <v>40</v>
      </c>
      <c r="V6" s="37">
        <v>45</v>
      </c>
      <c r="W6" s="36">
        <v>51</v>
      </c>
      <c r="X6" s="34">
        <v>58</v>
      </c>
      <c r="Y6" s="37">
        <v>65</v>
      </c>
      <c r="Z6" s="37">
        <v>74</v>
      </c>
      <c r="AA6" s="34">
        <v>83</v>
      </c>
      <c r="AB6" s="34"/>
    </row>
    <row r="7" spans="1:28" ht="15.75">
      <c r="A7" s="29">
        <v>2</v>
      </c>
      <c r="B7" s="34">
        <v>1</v>
      </c>
      <c r="C7" s="34">
        <v>1</v>
      </c>
      <c r="D7" s="34">
        <v>2</v>
      </c>
      <c r="E7" s="34">
        <v>2</v>
      </c>
      <c r="F7" s="34">
        <v>2</v>
      </c>
      <c r="G7" s="34">
        <v>3</v>
      </c>
      <c r="H7" s="34">
        <v>4</v>
      </c>
      <c r="I7" s="34">
        <v>6</v>
      </c>
      <c r="J7" s="34">
        <v>8</v>
      </c>
      <c r="K7" s="34">
        <v>10</v>
      </c>
      <c r="L7" s="36">
        <v>13</v>
      </c>
      <c r="M7" s="34">
        <v>16</v>
      </c>
      <c r="N7" s="34">
        <v>19</v>
      </c>
      <c r="O7" s="36">
        <v>23</v>
      </c>
      <c r="P7" s="34">
        <v>27</v>
      </c>
      <c r="Q7" s="37">
        <v>31</v>
      </c>
      <c r="R7" s="37">
        <v>35</v>
      </c>
      <c r="S7" s="36">
        <v>41</v>
      </c>
      <c r="T7" s="34">
        <v>47</v>
      </c>
      <c r="U7" s="37">
        <v>53</v>
      </c>
      <c r="V7" s="37">
        <v>61</v>
      </c>
      <c r="W7" s="36">
        <v>69</v>
      </c>
      <c r="X7" s="34">
        <v>78</v>
      </c>
      <c r="Y7" s="37">
        <v>87</v>
      </c>
      <c r="Z7" s="37">
        <v>98</v>
      </c>
      <c r="AA7" s="34">
        <v>111</v>
      </c>
      <c r="AB7" s="34"/>
    </row>
    <row r="8" spans="1:28" ht="15.75">
      <c r="A8" s="29">
        <v>2.5</v>
      </c>
      <c r="B8" s="34">
        <v>1</v>
      </c>
      <c r="C8" s="34">
        <v>1</v>
      </c>
      <c r="D8" s="34">
        <v>2</v>
      </c>
      <c r="E8" s="34">
        <v>3</v>
      </c>
      <c r="F8" s="34">
        <v>3</v>
      </c>
      <c r="G8" s="34">
        <v>4</v>
      </c>
      <c r="H8" s="34">
        <v>6</v>
      </c>
      <c r="I8" s="34">
        <v>8</v>
      </c>
      <c r="J8" s="34">
        <v>10</v>
      </c>
      <c r="K8" s="34">
        <v>13</v>
      </c>
      <c r="L8" s="36">
        <v>16</v>
      </c>
      <c r="M8" s="34">
        <v>20</v>
      </c>
      <c r="N8" s="34">
        <v>24</v>
      </c>
      <c r="O8" s="36">
        <v>28</v>
      </c>
      <c r="P8" s="34">
        <v>33</v>
      </c>
      <c r="Q8" s="37">
        <v>39</v>
      </c>
      <c r="R8" s="37">
        <v>44</v>
      </c>
      <c r="S8" s="36">
        <v>51</v>
      </c>
      <c r="T8" s="34">
        <v>59</v>
      </c>
      <c r="U8" s="37">
        <v>67</v>
      </c>
      <c r="V8" s="37">
        <v>76</v>
      </c>
      <c r="W8" s="36">
        <v>86</v>
      </c>
      <c r="X8" s="34">
        <v>97</v>
      </c>
      <c r="Y8" s="37">
        <v>109</v>
      </c>
      <c r="Z8" s="37">
        <v>123</v>
      </c>
      <c r="AA8" s="34">
        <v>138</v>
      </c>
      <c r="AB8" s="34"/>
    </row>
    <row r="9" spans="1:28" ht="15.75">
      <c r="A9" s="29">
        <v>3</v>
      </c>
      <c r="B9" s="34">
        <v>1</v>
      </c>
      <c r="C9" s="34">
        <v>2</v>
      </c>
      <c r="D9" s="34">
        <v>2</v>
      </c>
      <c r="E9" s="34">
        <v>4</v>
      </c>
      <c r="F9" s="34">
        <v>4</v>
      </c>
      <c r="G9" s="34">
        <v>5</v>
      </c>
      <c r="H9" s="34">
        <v>7</v>
      </c>
      <c r="I9" s="34">
        <v>9</v>
      </c>
      <c r="J9" s="34">
        <v>12</v>
      </c>
      <c r="K9" s="34">
        <v>15</v>
      </c>
      <c r="L9" s="36">
        <v>19</v>
      </c>
      <c r="M9" s="34">
        <v>24</v>
      </c>
      <c r="N9" s="34">
        <v>28</v>
      </c>
      <c r="O9" s="36">
        <v>34</v>
      </c>
      <c r="P9" s="34">
        <v>40</v>
      </c>
      <c r="Q9" s="37">
        <v>46</v>
      </c>
      <c r="R9" s="37">
        <v>53</v>
      </c>
      <c r="S9" s="36">
        <v>61</v>
      </c>
      <c r="T9" s="34">
        <v>70</v>
      </c>
      <c r="U9" s="37">
        <v>80</v>
      </c>
      <c r="V9" s="37">
        <v>91</v>
      </c>
      <c r="W9" s="36">
        <v>103</v>
      </c>
      <c r="X9" s="34">
        <v>117</v>
      </c>
      <c r="Y9" s="37">
        <v>131</v>
      </c>
      <c r="Z9" s="37">
        <v>148</v>
      </c>
      <c r="AA9" s="34">
        <v>166</v>
      </c>
      <c r="AB9" s="34"/>
    </row>
    <row r="10" spans="1:28" ht="15.75">
      <c r="A10" s="29">
        <v>3.5</v>
      </c>
      <c r="B10" s="34">
        <v>1</v>
      </c>
      <c r="C10" s="34">
        <v>2</v>
      </c>
      <c r="D10" s="34">
        <v>3</v>
      </c>
      <c r="E10" s="34">
        <v>4</v>
      </c>
      <c r="F10" s="34">
        <v>4</v>
      </c>
      <c r="G10" s="34">
        <v>5</v>
      </c>
      <c r="H10" s="34">
        <v>8</v>
      </c>
      <c r="I10" s="34">
        <v>11</v>
      </c>
      <c r="J10" s="34">
        <v>14</v>
      </c>
      <c r="K10" s="34">
        <v>18</v>
      </c>
      <c r="L10" s="36">
        <v>22</v>
      </c>
      <c r="M10" s="34">
        <v>27</v>
      </c>
      <c r="N10" s="34">
        <v>33</v>
      </c>
      <c r="O10" s="36">
        <v>39</v>
      </c>
      <c r="P10" s="34">
        <v>46</v>
      </c>
      <c r="Q10" s="37">
        <v>54</v>
      </c>
      <c r="R10" s="37">
        <v>62</v>
      </c>
      <c r="S10" s="36">
        <v>72</v>
      </c>
      <c r="T10" s="34">
        <v>82</v>
      </c>
      <c r="U10" s="37">
        <v>94</v>
      </c>
      <c r="V10" s="37">
        <v>106</v>
      </c>
      <c r="W10" s="36">
        <v>120</v>
      </c>
      <c r="X10" s="34">
        <v>136</v>
      </c>
      <c r="Y10" s="37">
        <v>153</v>
      </c>
      <c r="Z10" s="37">
        <v>173</v>
      </c>
      <c r="AA10" s="34">
        <v>194</v>
      </c>
      <c r="AB10" s="34"/>
    </row>
    <row r="11" spans="1:28" ht="15.75">
      <c r="A11" s="29">
        <v>4</v>
      </c>
      <c r="B11" s="34">
        <v>2</v>
      </c>
      <c r="C11" s="34">
        <v>2</v>
      </c>
      <c r="D11" s="34">
        <v>3</v>
      </c>
      <c r="E11" s="34">
        <v>5</v>
      </c>
      <c r="F11" s="34">
        <v>5</v>
      </c>
      <c r="G11" s="34">
        <v>6</v>
      </c>
      <c r="H11" s="34">
        <v>9</v>
      </c>
      <c r="I11" s="34">
        <v>12</v>
      </c>
      <c r="J11" s="34">
        <v>16</v>
      </c>
      <c r="K11" s="34">
        <v>21</v>
      </c>
      <c r="L11" s="36">
        <v>26</v>
      </c>
      <c r="M11" s="34">
        <v>31</v>
      </c>
      <c r="N11" s="34">
        <v>38</v>
      </c>
      <c r="O11" s="36">
        <v>45</v>
      </c>
      <c r="P11" s="34">
        <v>53</v>
      </c>
      <c r="Q11" s="37">
        <v>62</v>
      </c>
      <c r="R11" s="37">
        <v>71</v>
      </c>
      <c r="S11" s="36">
        <v>82</v>
      </c>
      <c r="T11" s="34">
        <v>94</v>
      </c>
      <c r="U11" s="37">
        <v>107</v>
      </c>
      <c r="V11" s="37">
        <v>122</v>
      </c>
      <c r="W11" s="36">
        <v>138</v>
      </c>
      <c r="X11" s="34">
        <v>156</v>
      </c>
      <c r="Y11" s="37">
        <v>175</v>
      </c>
      <c r="Z11" s="37">
        <v>197</v>
      </c>
      <c r="AA11" s="34">
        <v>222</v>
      </c>
      <c r="AB11" s="34"/>
    </row>
    <row r="12" spans="1:28" ht="15.75">
      <c r="A12" s="29">
        <v>4.5</v>
      </c>
      <c r="B12" s="34">
        <v>2</v>
      </c>
      <c r="C12" s="34">
        <v>2</v>
      </c>
      <c r="D12" s="34">
        <v>3</v>
      </c>
      <c r="E12" s="34">
        <v>6</v>
      </c>
      <c r="F12" s="34">
        <v>6</v>
      </c>
      <c r="G12" s="34">
        <v>7</v>
      </c>
      <c r="H12" s="34">
        <v>10</v>
      </c>
      <c r="I12" s="34">
        <v>14</v>
      </c>
      <c r="J12" s="34">
        <v>18</v>
      </c>
      <c r="K12" s="34">
        <v>23</v>
      </c>
      <c r="L12" s="36">
        <v>29</v>
      </c>
      <c r="M12" s="34">
        <v>35</v>
      </c>
      <c r="N12" s="34">
        <v>43</v>
      </c>
      <c r="O12" s="36">
        <v>51</v>
      </c>
      <c r="P12" s="34">
        <v>60</v>
      </c>
      <c r="Q12" s="37">
        <v>70</v>
      </c>
      <c r="R12" s="37">
        <v>80</v>
      </c>
      <c r="S12" s="36">
        <v>92</v>
      </c>
      <c r="T12" s="34">
        <v>106</v>
      </c>
      <c r="U12" s="37">
        <v>121</v>
      </c>
      <c r="V12" s="37">
        <v>137</v>
      </c>
      <c r="W12" s="36">
        <v>155</v>
      </c>
      <c r="X12" s="34">
        <v>175</v>
      </c>
      <c r="Y12" s="37">
        <v>197</v>
      </c>
      <c r="Z12" s="37">
        <v>222</v>
      </c>
      <c r="AA12" s="34">
        <v>250</v>
      </c>
      <c r="AB12" s="34"/>
    </row>
    <row r="13" spans="1:28" ht="15.75">
      <c r="A13" s="29">
        <v>5</v>
      </c>
      <c r="B13" s="34">
        <v>2</v>
      </c>
      <c r="C13" s="34">
        <v>3</v>
      </c>
      <c r="D13" s="34">
        <v>4</v>
      </c>
      <c r="E13" s="34">
        <v>6</v>
      </c>
      <c r="F13" s="34">
        <v>6</v>
      </c>
      <c r="G13" s="34">
        <v>8</v>
      </c>
      <c r="H13" s="34">
        <v>11</v>
      </c>
      <c r="I13" s="34">
        <v>15</v>
      </c>
      <c r="J13" s="34">
        <v>20</v>
      </c>
      <c r="K13" s="34">
        <v>26</v>
      </c>
      <c r="L13" s="36">
        <v>32</v>
      </c>
      <c r="M13" s="34">
        <v>39</v>
      </c>
      <c r="N13" s="34">
        <v>47</v>
      </c>
      <c r="O13" s="36">
        <v>56</v>
      </c>
      <c r="P13" s="34">
        <v>66</v>
      </c>
      <c r="Q13" s="37">
        <v>77</v>
      </c>
      <c r="R13" s="37">
        <v>89</v>
      </c>
      <c r="S13" s="36">
        <v>103</v>
      </c>
      <c r="T13" s="34">
        <v>118</v>
      </c>
      <c r="U13" s="37">
        <v>134</v>
      </c>
      <c r="V13" s="37">
        <v>152</v>
      </c>
      <c r="W13" s="36">
        <v>172</v>
      </c>
      <c r="X13" s="34">
        <v>195</v>
      </c>
      <c r="Y13" s="37">
        <v>219</v>
      </c>
      <c r="Z13" s="37">
        <v>247</v>
      </c>
      <c r="AA13" s="34">
        <v>277</v>
      </c>
      <c r="AB13" s="34"/>
    </row>
    <row r="14" spans="1:28" ht="15.75">
      <c r="A14" s="29">
        <v>5.5</v>
      </c>
      <c r="B14" s="34">
        <v>2</v>
      </c>
      <c r="C14" s="34">
        <v>3</v>
      </c>
      <c r="D14" s="34">
        <v>4</v>
      </c>
      <c r="E14" s="34">
        <v>7</v>
      </c>
      <c r="F14" s="34">
        <v>7</v>
      </c>
      <c r="G14" s="34">
        <v>8</v>
      </c>
      <c r="H14" s="34">
        <v>12</v>
      </c>
      <c r="I14" s="34">
        <v>17</v>
      </c>
      <c r="J14" s="34">
        <v>22</v>
      </c>
      <c r="K14" s="34">
        <v>28</v>
      </c>
      <c r="L14" s="36">
        <v>35</v>
      </c>
      <c r="M14" s="34">
        <v>43</v>
      </c>
      <c r="N14" s="34">
        <v>52</v>
      </c>
      <c r="O14" s="36">
        <v>62</v>
      </c>
      <c r="P14" s="34">
        <v>73</v>
      </c>
      <c r="Q14" s="37">
        <v>85</v>
      </c>
      <c r="R14" s="37">
        <v>98</v>
      </c>
      <c r="S14" s="36">
        <v>113</v>
      </c>
      <c r="T14" s="34">
        <v>129</v>
      </c>
      <c r="U14" s="37">
        <v>147</v>
      </c>
      <c r="V14" s="37">
        <v>167</v>
      </c>
      <c r="W14" s="36">
        <v>190</v>
      </c>
      <c r="X14" s="34">
        <v>214</v>
      </c>
      <c r="Y14" s="37">
        <v>241</v>
      </c>
      <c r="Z14" s="37">
        <v>271</v>
      </c>
      <c r="AA14" s="34">
        <v>305</v>
      </c>
      <c r="AB14" s="34"/>
    </row>
    <row r="15" spans="1:28" ht="15.75">
      <c r="A15" s="29">
        <v>6</v>
      </c>
      <c r="B15" s="34">
        <v>2</v>
      </c>
      <c r="C15" s="34">
        <v>3</v>
      </c>
      <c r="D15" s="34">
        <v>5</v>
      </c>
      <c r="E15" s="34">
        <v>7</v>
      </c>
      <c r="F15" s="34">
        <v>7</v>
      </c>
      <c r="G15" s="34">
        <v>9</v>
      </c>
      <c r="H15" s="34">
        <v>13</v>
      </c>
      <c r="I15" s="34">
        <v>18</v>
      </c>
      <c r="J15" s="34">
        <v>24</v>
      </c>
      <c r="K15" s="34">
        <v>31</v>
      </c>
      <c r="L15" s="36">
        <v>39</v>
      </c>
      <c r="M15" s="34">
        <v>47</v>
      </c>
      <c r="N15" s="34">
        <v>57</v>
      </c>
      <c r="O15" s="36">
        <v>68</v>
      </c>
      <c r="P15" s="34">
        <v>80</v>
      </c>
      <c r="Q15" s="37">
        <v>93</v>
      </c>
      <c r="R15" s="37">
        <v>107</v>
      </c>
      <c r="S15" s="36">
        <v>123</v>
      </c>
      <c r="T15" s="34">
        <v>141</v>
      </c>
      <c r="U15" s="37">
        <v>161</v>
      </c>
      <c r="V15" s="37">
        <v>183</v>
      </c>
      <c r="W15" s="36">
        <v>207</v>
      </c>
      <c r="X15" s="34">
        <v>234</v>
      </c>
      <c r="Y15" s="37">
        <v>263</v>
      </c>
      <c r="Z15" s="37">
        <v>296</v>
      </c>
      <c r="AA15" s="34">
        <v>333</v>
      </c>
      <c r="AB15" s="34"/>
    </row>
    <row r="16" spans="1:28" ht="15.75">
      <c r="A16" s="29">
        <v>6.5</v>
      </c>
      <c r="B16" s="34">
        <v>2</v>
      </c>
      <c r="C16" s="34">
        <v>4</v>
      </c>
      <c r="D16" s="34">
        <v>5</v>
      </c>
      <c r="E16" s="34">
        <v>8</v>
      </c>
      <c r="F16" s="34">
        <v>8</v>
      </c>
      <c r="G16" s="34">
        <v>10</v>
      </c>
      <c r="H16" s="34">
        <v>14</v>
      </c>
      <c r="I16" s="34">
        <v>20</v>
      </c>
      <c r="J16" s="34">
        <v>26</v>
      </c>
      <c r="K16" s="34">
        <v>33</v>
      </c>
      <c r="L16" s="36">
        <v>42</v>
      </c>
      <c r="M16" s="34">
        <v>51</v>
      </c>
      <c r="N16" s="34">
        <v>61</v>
      </c>
      <c r="O16" s="36">
        <v>73</v>
      </c>
      <c r="P16" s="34">
        <v>86</v>
      </c>
      <c r="Q16" s="37">
        <v>100</v>
      </c>
      <c r="R16" s="37">
        <v>116</v>
      </c>
      <c r="S16" s="36">
        <v>134</v>
      </c>
      <c r="T16" s="34">
        <v>153</v>
      </c>
      <c r="U16" s="37">
        <v>174</v>
      </c>
      <c r="V16" s="37">
        <v>198</v>
      </c>
      <c r="W16" s="36">
        <v>224</v>
      </c>
      <c r="X16" s="34">
        <v>253</v>
      </c>
      <c r="Y16" s="37">
        <v>285</v>
      </c>
      <c r="Z16" s="37">
        <v>321</v>
      </c>
      <c r="AA16" s="34">
        <v>361</v>
      </c>
      <c r="AB16" s="34"/>
    </row>
    <row r="17" spans="1:28" ht="15.75">
      <c r="A17" s="29">
        <v>7</v>
      </c>
      <c r="B17" s="34">
        <v>3</v>
      </c>
      <c r="C17" s="34">
        <v>4</v>
      </c>
      <c r="D17" s="34">
        <v>5</v>
      </c>
      <c r="E17" s="34">
        <v>9</v>
      </c>
      <c r="F17" s="34">
        <v>9</v>
      </c>
      <c r="G17" s="34">
        <v>11</v>
      </c>
      <c r="H17" s="34">
        <v>16</v>
      </c>
      <c r="I17" s="34">
        <v>21</v>
      </c>
      <c r="J17" s="34">
        <v>28</v>
      </c>
      <c r="K17" s="34">
        <v>36</v>
      </c>
      <c r="L17" s="36">
        <v>45</v>
      </c>
      <c r="M17" s="34">
        <v>55</v>
      </c>
      <c r="N17" s="34">
        <v>66</v>
      </c>
      <c r="O17" s="36">
        <v>79</v>
      </c>
      <c r="P17" s="34">
        <v>93</v>
      </c>
      <c r="Q17" s="37">
        <v>108</v>
      </c>
      <c r="R17" s="37">
        <v>125</v>
      </c>
      <c r="S17" s="36">
        <v>144</v>
      </c>
      <c r="T17" s="34">
        <v>165</v>
      </c>
      <c r="U17" s="37">
        <v>188</v>
      </c>
      <c r="V17" s="37">
        <v>213</v>
      </c>
      <c r="W17" s="36">
        <v>241</v>
      </c>
      <c r="X17" s="34">
        <v>273</v>
      </c>
      <c r="Y17" s="37">
        <v>307</v>
      </c>
      <c r="Z17" s="37">
        <v>346</v>
      </c>
      <c r="AA17" s="34">
        <v>383</v>
      </c>
      <c r="AB17" s="34"/>
    </row>
    <row r="18" spans="1:28" ht="15.75">
      <c r="A18" s="29">
        <v>7.5</v>
      </c>
      <c r="B18" s="34">
        <v>3</v>
      </c>
      <c r="C18" s="34">
        <v>4</v>
      </c>
      <c r="D18" s="34">
        <v>6</v>
      </c>
      <c r="E18" s="34">
        <v>9</v>
      </c>
      <c r="F18" s="34">
        <v>9</v>
      </c>
      <c r="G18" s="34">
        <v>12</v>
      </c>
      <c r="H18" s="34">
        <v>17</v>
      </c>
      <c r="I18" s="34">
        <v>23</v>
      </c>
      <c r="J18" s="34">
        <v>30</v>
      </c>
      <c r="K18" s="34">
        <v>39</v>
      </c>
      <c r="L18" s="36">
        <v>48</v>
      </c>
      <c r="M18" s="34">
        <v>59</v>
      </c>
      <c r="N18" s="34">
        <v>71</v>
      </c>
      <c r="O18" s="36">
        <v>84</v>
      </c>
      <c r="P18" s="34">
        <v>99</v>
      </c>
      <c r="Q18" s="37">
        <v>116</v>
      </c>
      <c r="R18" s="37">
        <v>134</v>
      </c>
      <c r="S18" s="36">
        <v>154</v>
      </c>
      <c r="T18" s="34">
        <v>177</v>
      </c>
      <c r="U18" s="37">
        <v>201</v>
      </c>
      <c r="V18" s="37">
        <v>229</v>
      </c>
      <c r="W18" s="36">
        <v>259</v>
      </c>
      <c r="X18" s="34">
        <v>292</v>
      </c>
      <c r="Y18" s="37">
        <v>329</v>
      </c>
      <c r="Z18" s="37">
        <v>370</v>
      </c>
      <c r="AA18" s="34">
        <v>416</v>
      </c>
      <c r="AB18" s="34"/>
    </row>
    <row r="19" spans="1:28" ht="15.75">
      <c r="A19" s="29">
        <v>8</v>
      </c>
      <c r="B19" s="34">
        <v>3</v>
      </c>
      <c r="C19" s="34">
        <v>4</v>
      </c>
      <c r="D19" s="34">
        <v>6</v>
      </c>
      <c r="E19" s="34">
        <v>10</v>
      </c>
      <c r="F19" s="34">
        <v>10</v>
      </c>
      <c r="G19" s="34">
        <v>12</v>
      </c>
      <c r="H19" s="34">
        <v>18</v>
      </c>
      <c r="I19" s="34">
        <v>24</v>
      </c>
      <c r="J19" s="34">
        <v>32</v>
      </c>
      <c r="K19" s="34">
        <v>41</v>
      </c>
      <c r="L19" s="36">
        <v>51</v>
      </c>
      <c r="M19" s="34">
        <v>63</v>
      </c>
      <c r="N19" s="34">
        <v>76</v>
      </c>
      <c r="O19" s="36">
        <v>90</v>
      </c>
      <c r="P19" s="34">
        <v>106</v>
      </c>
      <c r="Q19" s="37">
        <v>124</v>
      </c>
      <c r="R19" s="37">
        <v>143</v>
      </c>
      <c r="S19" s="36">
        <v>164</v>
      </c>
      <c r="T19" s="34">
        <v>188</v>
      </c>
      <c r="U19" s="37">
        <v>215</v>
      </c>
      <c r="V19" s="37">
        <v>244</v>
      </c>
      <c r="W19" s="36">
        <v>276</v>
      </c>
      <c r="X19" s="34">
        <v>312</v>
      </c>
      <c r="Y19" s="37">
        <v>351</v>
      </c>
      <c r="Z19" s="37">
        <v>395</v>
      </c>
      <c r="AA19" s="34">
        <v>444</v>
      </c>
      <c r="AB19" s="34"/>
    </row>
    <row r="20" spans="1:28" ht="15.75">
      <c r="A20" s="29">
        <v>8.5</v>
      </c>
      <c r="B20" s="34">
        <v>3</v>
      </c>
      <c r="C20" s="34">
        <v>5</v>
      </c>
      <c r="D20" s="34">
        <v>6</v>
      </c>
      <c r="E20" s="34">
        <v>11</v>
      </c>
      <c r="F20" s="34">
        <v>11</v>
      </c>
      <c r="G20" s="34">
        <v>13</v>
      </c>
      <c r="H20" s="34">
        <v>19</v>
      </c>
      <c r="I20" s="34">
        <v>26</v>
      </c>
      <c r="J20" s="34">
        <v>34</v>
      </c>
      <c r="K20" s="34">
        <v>44</v>
      </c>
      <c r="L20" s="36">
        <v>55</v>
      </c>
      <c r="M20" s="34">
        <v>67</v>
      </c>
      <c r="N20" s="34">
        <v>80</v>
      </c>
      <c r="O20" s="36">
        <v>96</v>
      </c>
      <c r="P20" s="34">
        <v>113</v>
      </c>
      <c r="Q20" s="37">
        <v>131</v>
      </c>
      <c r="R20" s="37">
        <v>152</v>
      </c>
      <c r="S20" s="36">
        <v>175</v>
      </c>
      <c r="T20" s="34">
        <v>200</v>
      </c>
      <c r="U20" s="37">
        <v>228</v>
      </c>
      <c r="V20" s="37">
        <v>259</v>
      </c>
      <c r="W20" s="36">
        <v>293</v>
      </c>
      <c r="X20" s="34">
        <v>331</v>
      </c>
      <c r="Y20" s="37">
        <v>373</v>
      </c>
      <c r="Z20" s="37">
        <v>420</v>
      </c>
      <c r="AA20" s="34">
        <v>472</v>
      </c>
      <c r="AB20" s="34"/>
    </row>
    <row r="21" spans="1:28" ht="15.75">
      <c r="A21" s="29">
        <v>9</v>
      </c>
      <c r="B21" s="34">
        <v>3</v>
      </c>
      <c r="C21" s="34">
        <v>5</v>
      </c>
      <c r="D21" s="34">
        <v>7</v>
      </c>
      <c r="E21" s="34">
        <v>11</v>
      </c>
      <c r="F21" s="34">
        <v>11</v>
      </c>
      <c r="G21" s="34">
        <v>14</v>
      </c>
      <c r="H21" s="34">
        <v>20</v>
      </c>
      <c r="I21" s="34">
        <v>28</v>
      </c>
      <c r="J21" s="34">
        <v>36</v>
      </c>
      <c r="K21" s="34">
        <v>46</v>
      </c>
      <c r="L21" s="36">
        <v>58</v>
      </c>
      <c r="M21" s="34">
        <v>71</v>
      </c>
      <c r="N21" s="34">
        <v>85</v>
      </c>
      <c r="O21" s="36">
        <v>102</v>
      </c>
      <c r="P21" s="34">
        <v>119</v>
      </c>
      <c r="Q21" s="37">
        <v>139</v>
      </c>
      <c r="R21" s="37">
        <v>161</v>
      </c>
      <c r="S21" s="36">
        <v>185</v>
      </c>
      <c r="T21" s="34">
        <v>212</v>
      </c>
      <c r="U21" s="37">
        <v>242</v>
      </c>
      <c r="V21" s="37">
        <v>274</v>
      </c>
      <c r="W21" s="36">
        <v>311</v>
      </c>
      <c r="X21" s="34">
        <v>351</v>
      </c>
      <c r="Y21" s="37">
        <v>395</v>
      </c>
      <c r="Z21" s="37">
        <v>445</v>
      </c>
      <c r="AA21" s="34">
        <v>500</v>
      </c>
      <c r="AB21" s="34"/>
    </row>
    <row r="22" spans="1:28" ht="15.75">
      <c r="A22" s="29">
        <v>9.5</v>
      </c>
      <c r="B22" s="34">
        <v>4</v>
      </c>
      <c r="C22" s="34">
        <v>5</v>
      </c>
      <c r="D22" s="34">
        <v>7</v>
      </c>
      <c r="E22" s="34">
        <v>12</v>
      </c>
      <c r="F22" s="34">
        <v>12</v>
      </c>
      <c r="G22" s="34">
        <v>15</v>
      </c>
      <c r="H22" s="34">
        <v>21</v>
      </c>
      <c r="I22" s="34">
        <v>29</v>
      </c>
      <c r="J22" s="34">
        <v>38</v>
      </c>
      <c r="K22" s="34">
        <v>49</v>
      </c>
      <c r="L22" s="36">
        <v>61</v>
      </c>
      <c r="M22" s="34">
        <v>75</v>
      </c>
      <c r="N22" s="34">
        <v>90</v>
      </c>
      <c r="O22" s="36">
        <v>107</v>
      </c>
      <c r="P22" s="34">
        <v>126</v>
      </c>
      <c r="Q22" s="37">
        <v>147</v>
      </c>
      <c r="R22" s="37">
        <v>170</v>
      </c>
      <c r="S22" s="36">
        <v>195</v>
      </c>
      <c r="T22" s="34">
        <v>224</v>
      </c>
      <c r="U22" s="37">
        <v>255</v>
      </c>
      <c r="V22" s="37">
        <v>290</v>
      </c>
      <c r="W22" s="36">
        <v>328</v>
      </c>
      <c r="X22" s="34">
        <v>370</v>
      </c>
      <c r="Y22" s="37">
        <v>417</v>
      </c>
      <c r="Z22" s="37">
        <v>469</v>
      </c>
      <c r="AA22" s="34">
        <v>527</v>
      </c>
      <c r="AB22" s="34"/>
    </row>
    <row r="23" spans="1:28" ht="15.75">
      <c r="A23" s="30">
        <v>10</v>
      </c>
      <c r="B23" s="35">
        <v>4</v>
      </c>
      <c r="C23" s="35">
        <v>6</v>
      </c>
      <c r="D23" s="35">
        <v>8</v>
      </c>
      <c r="E23" s="35">
        <v>12</v>
      </c>
      <c r="F23" s="35">
        <v>12</v>
      </c>
      <c r="G23" s="35">
        <v>15</v>
      </c>
      <c r="H23" s="35">
        <v>22</v>
      </c>
      <c r="I23" s="35">
        <v>31</v>
      </c>
      <c r="J23" s="35">
        <v>40</v>
      </c>
      <c r="K23" s="35">
        <v>51</v>
      </c>
      <c r="L23" s="38">
        <v>64</v>
      </c>
      <c r="M23" s="35">
        <v>79</v>
      </c>
      <c r="N23" s="35">
        <v>95</v>
      </c>
      <c r="O23" s="38">
        <v>113</v>
      </c>
      <c r="P23" s="35">
        <v>133</v>
      </c>
      <c r="Q23" s="39">
        <v>155</v>
      </c>
      <c r="R23" s="39">
        <v>179</v>
      </c>
      <c r="S23" s="38">
        <v>206</v>
      </c>
      <c r="T23" s="35">
        <v>236</v>
      </c>
      <c r="U23" s="39">
        <v>269</v>
      </c>
      <c r="V23" s="39">
        <v>305</v>
      </c>
      <c r="W23" s="38">
        <v>345</v>
      </c>
      <c r="X23" s="35">
        <v>390</v>
      </c>
      <c r="Y23" s="39">
        <v>439</v>
      </c>
      <c r="Z23" s="39">
        <v>494</v>
      </c>
      <c r="AA23" s="35">
        <v>555</v>
      </c>
      <c r="AB23" s="35"/>
    </row>
  </sheetData>
  <sheetProtection/>
  <mergeCells count="2">
    <mergeCell ref="A1:AB1"/>
    <mergeCell ref="B2:A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19.28125" style="46" bestFit="1" customWidth="1"/>
    <col min="2" max="6" width="3.28125" style="16" bestFit="1" customWidth="1"/>
    <col min="7" max="16" width="4.57421875" style="16" bestFit="1" customWidth="1"/>
    <col min="17" max="27" width="5.140625" style="16" bestFit="1" customWidth="1"/>
    <col min="28" max="28" width="7.7109375" style="16" bestFit="1" customWidth="1"/>
    <col min="29" max="16384" width="9.140625" style="16" customWidth="1"/>
  </cols>
  <sheetData>
    <row r="1" spans="1:28" s="46" customFormat="1" ht="15.7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s="46" customFormat="1" ht="15.75">
      <c r="A2" s="42" t="s">
        <v>42</v>
      </c>
      <c r="B2" s="162" t="s">
        <v>43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s="46" customFormat="1" ht="15.75">
      <c r="A3" s="43"/>
      <c r="B3" s="47" t="s">
        <v>44</v>
      </c>
      <c r="C3" s="47" t="s">
        <v>45</v>
      </c>
      <c r="D3" s="47" t="s">
        <v>46</v>
      </c>
      <c r="E3" s="47" t="s">
        <v>47</v>
      </c>
      <c r="F3" s="47" t="s">
        <v>48</v>
      </c>
      <c r="G3" s="47" t="s">
        <v>49</v>
      </c>
      <c r="H3" s="47" t="s">
        <v>50</v>
      </c>
      <c r="I3" s="47" t="s">
        <v>51</v>
      </c>
      <c r="J3" s="47" t="s">
        <v>52</v>
      </c>
      <c r="K3" s="47" t="s">
        <v>53</v>
      </c>
      <c r="L3" s="47" t="s">
        <v>54</v>
      </c>
      <c r="M3" s="47" t="s">
        <v>55</v>
      </c>
      <c r="N3" s="47" t="s">
        <v>56</v>
      </c>
      <c r="O3" s="47" t="s">
        <v>57</v>
      </c>
      <c r="P3" s="47" t="s">
        <v>58</v>
      </c>
      <c r="Q3" s="47" t="s">
        <v>59</v>
      </c>
      <c r="R3" s="47" t="s">
        <v>60</v>
      </c>
      <c r="S3" s="47" t="s">
        <v>61</v>
      </c>
      <c r="T3" s="47" t="s">
        <v>62</v>
      </c>
      <c r="U3" s="47" t="s">
        <v>63</v>
      </c>
      <c r="V3" s="47" t="s">
        <v>64</v>
      </c>
      <c r="W3" s="47" t="s">
        <v>65</v>
      </c>
      <c r="X3" s="47" t="s">
        <v>66</v>
      </c>
      <c r="Y3" s="47" t="s">
        <v>67</v>
      </c>
      <c r="Z3" s="47" t="s">
        <v>68</v>
      </c>
      <c r="AA3" s="47" t="s">
        <v>69</v>
      </c>
      <c r="AB3" s="47" t="s">
        <v>70</v>
      </c>
    </row>
    <row r="4" spans="1:28" ht="15.75">
      <c r="A4" s="44">
        <v>1</v>
      </c>
      <c r="B4" s="17" t="s">
        <v>71</v>
      </c>
      <c r="C4" s="17" t="s">
        <v>71</v>
      </c>
      <c r="D4" s="51" t="s">
        <v>71</v>
      </c>
      <c r="E4" s="19" t="s">
        <v>71</v>
      </c>
      <c r="F4" s="18" t="s">
        <v>71</v>
      </c>
      <c r="G4" s="51">
        <v>1</v>
      </c>
      <c r="H4" s="19">
        <v>1</v>
      </c>
      <c r="I4" s="17">
        <v>1</v>
      </c>
      <c r="J4" s="17">
        <v>1</v>
      </c>
      <c r="K4" s="51">
        <v>2</v>
      </c>
      <c r="L4" s="19">
        <v>2</v>
      </c>
      <c r="M4" s="18">
        <v>3</v>
      </c>
      <c r="N4" s="56">
        <v>3</v>
      </c>
      <c r="O4" s="53">
        <v>4</v>
      </c>
      <c r="P4" s="18">
        <v>4</v>
      </c>
      <c r="Q4" s="51">
        <v>5</v>
      </c>
      <c r="R4" s="18"/>
      <c r="S4" s="17"/>
      <c r="T4" s="51"/>
      <c r="U4" s="19"/>
      <c r="V4" s="18"/>
      <c r="W4" s="51"/>
      <c r="X4" s="19"/>
      <c r="Y4" s="17"/>
      <c r="Z4" s="51"/>
      <c r="AA4" s="19"/>
      <c r="AB4" s="19"/>
    </row>
    <row r="5" spans="1:28" ht="15.75">
      <c r="A5" s="45">
        <v>2</v>
      </c>
      <c r="B5" s="20" t="s">
        <v>71</v>
      </c>
      <c r="C5" s="20" t="s">
        <v>71</v>
      </c>
      <c r="D5" s="52">
        <v>1</v>
      </c>
      <c r="E5" s="22">
        <v>1</v>
      </c>
      <c r="F5" s="21">
        <v>1</v>
      </c>
      <c r="G5" s="52">
        <v>1</v>
      </c>
      <c r="H5" s="22">
        <v>1</v>
      </c>
      <c r="I5" s="20">
        <v>2</v>
      </c>
      <c r="J5" s="20">
        <v>3</v>
      </c>
      <c r="K5" s="52">
        <v>3</v>
      </c>
      <c r="L5" s="22">
        <v>4</v>
      </c>
      <c r="M5" s="21">
        <v>5</v>
      </c>
      <c r="N5" s="57">
        <v>6</v>
      </c>
      <c r="O5" s="54">
        <v>7</v>
      </c>
      <c r="P5" s="21">
        <v>9</v>
      </c>
      <c r="Q5" s="52">
        <v>10</v>
      </c>
      <c r="R5" s="21">
        <v>11</v>
      </c>
      <c r="S5" s="20">
        <v>12</v>
      </c>
      <c r="T5" s="52">
        <v>14</v>
      </c>
      <c r="U5" s="22">
        <v>16</v>
      </c>
      <c r="V5" s="21">
        <v>18</v>
      </c>
      <c r="W5" s="52">
        <v>20</v>
      </c>
      <c r="X5" s="22">
        <v>22</v>
      </c>
      <c r="Y5" s="20">
        <v>25</v>
      </c>
      <c r="Z5" s="52">
        <v>28</v>
      </c>
      <c r="AA5" s="22">
        <v>30</v>
      </c>
      <c r="AB5" s="22"/>
    </row>
    <row r="6" spans="1:28" ht="15.75">
      <c r="A6" s="45">
        <v>3</v>
      </c>
      <c r="B6" s="20" t="s">
        <v>71</v>
      </c>
      <c r="C6" s="20">
        <v>1</v>
      </c>
      <c r="D6" s="52">
        <v>1</v>
      </c>
      <c r="E6" s="22">
        <v>1</v>
      </c>
      <c r="F6" s="21">
        <v>1</v>
      </c>
      <c r="G6" s="52">
        <v>2</v>
      </c>
      <c r="H6" s="22">
        <v>2</v>
      </c>
      <c r="I6" s="20">
        <v>3</v>
      </c>
      <c r="J6" s="20">
        <v>4</v>
      </c>
      <c r="K6" s="52">
        <v>5</v>
      </c>
      <c r="L6" s="22">
        <v>6</v>
      </c>
      <c r="M6" s="21">
        <v>8</v>
      </c>
      <c r="N6" s="57">
        <v>9</v>
      </c>
      <c r="O6" s="54">
        <v>11</v>
      </c>
      <c r="P6" s="21">
        <v>13</v>
      </c>
      <c r="Q6" s="52">
        <v>15</v>
      </c>
      <c r="R6" s="21">
        <v>16</v>
      </c>
      <c r="S6" s="20">
        <v>18</v>
      </c>
      <c r="T6" s="52">
        <v>21</v>
      </c>
      <c r="U6" s="22">
        <v>24</v>
      </c>
      <c r="V6" s="21">
        <v>27</v>
      </c>
      <c r="W6" s="52">
        <v>30</v>
      </c>
      <c r="X6" s="22">
        <v>34</v>
      </c>
      <c r="Y6" s="20">
        <v>37</v>
      </c>
      <c r="Z6" s="52">
        <v>42</v>
      </c>
      <c r="AA6" s="22">
        <v>46</v>
      </c>
      <c r="AB6" s="22"/>
    </row>
    <row r="7" spans="1:28" ht="15.75">
      <c r="A7" s="45">
        <v>4</v>
      </c>
      <c r="B7" s="20">
        <v>1</v>
      </c>
      <c r="C7" s="20">
        <v>1</v>
      </c>
      <c r="D7" s="52">
        <v>1</v>
      </c>
      <c r="E7" s="22">
        <v>1</v>
      </c>
      <c r="F7" s="21">
        <v>2</v>
      </c>
      <c r="G7" s="52">
        <v>2</v>
      </c>
      <c r="H7" s="22">
        <v>3</v>
      </c>
      <c r="I7" s="20">
        <v>4</v>
      </c>
      <c r="J7" s="20">
        <v>5</v>
      </c>
      <c r="K7" s="52">
        <v>7</v>
      </c>
      <c r="L7" s="22">
        <v>9</v>
      </c>
      <c r="M7" s="21">
        <v>10</v>
      </c>
      <c r="N7" s="57">
        <v>13</v>
      </c>
      <c r="O7" s="54">
        <v>15</v>
      </c>
      <c r="P7" s="21">
        <v>18</v>
      </c>
      <c r="Q7" s="52">
        <v>20</v>
      </c>
      <c r="R7" s="21">
        <v>22</v>
      </c>
      <c r="S7" s="20">
        <v>24</v>
      </c>
      <c r="T7" s="52">
        <v>28</v>
      </c>
      <c r="U7" s="22">
        <v>32</v>
      </c>
      <c r="V7" s="21">
        <v>36</v>
      </c>
      <c r="W7" s="52">
        <v>40</v>
      </c>
      <c r="X7" s="22">
        <v>44</v>
      </c>
      <c r="Y7" s="20">
        <v>50</v>
      </c>
      <c r="Z7" s="52">
        <v>56</v>
      </c>
      <c r="AA7" s="22">
        <v>61</v>
      </c>
      <c r="AB7" s="22"/>
    </row>
    <row r="8" spans="1:28" ht="15.75">
      <c r="A8" s="45">
        <v>5</v>
      </c>
      <c r="B8" s="20">
        <v>1</v>
      </c>
      <c r="C8" s="20">
        <v>1</v>
      </c>
      <c r="D8" s="52">
        <v>1</v>
      </c>
      <c r="E8" s="22">
        <v>2</v>
      </c>
      <c r="F8" s="21">
        <v>2</v>
      </c>
      <c r="G8" s="52">
        <v>3</v>
      </c>
      <c r="H8" s="22">
        <v>4</v>
      </c>
      <c r="I8" s="20">
        <v>5</v>
      </c>
      <c r="J8" s="20">
        <v>7</v>
      </c>
      <c r="K8" s="52">
        <v>9</v>
      </c>
      <c r="L8" s="22">
        <v>11</v>
      </c>
      <c r="M8" s="21">
        <v>13</v>
      </c>
      <c r="N8" s="57">
        <v>16</v>
      </c>
      <c r="O8" s="54">
        <v>19</v>
      </c>
      <c r="P8" s="21">
        <v>22</v>
      </c>
      <c r="Q8" s="52">
        <v>26</v>
      </c>
      <c r="R8" s="21">
        <v>28</v>
      </c>
      <c r="S8" s="20">
        <v>31</v>
      </c>
      <c r="T8" s="52">
        <v>35</v>
      </c>
      <c r="U8" s="22">
        <v>40</v>
      </c>
      <c r="V8" s="21">
        <v>44</v>
      </c>
      <c r="W8" s="52">
        <v>50</v>
      </c>
      <c r="X8" s="22">
        <v>54</v>
      </c>
      <c r="Y8" s="20">
        <v>62</v>
      </c>
      <c r="Z8" s="52">
        <v>70</v>
      </c>
      <c r="AA8" s="22">
        <v>76</v>
      </c>
      <c r="AB8" s="22"/>
    </row>
    <row r="9" spans="1:28" ht="15.75">
      <c r="A9" s="45">
        <v>6</v>
      </c>
      <c r="B9" s="20">
        <v>1</v>
      </c>
      <c r="C9" s="20">
        <v>1</v>
      </c>
      <c r="D9" s="52">
        <v>2</v>
      </c>
      <c r="E9" s="22">
        <v>2</v>
      </c>
      <c r="F9" s="21">
        <v>2</v>
      </c>
      <c r="G9" s="52">
        <v>3</v>
      </c>
      <c r="H9" s="22">
        <v>4</v>
      </c>
      <c r="I9" s="20">
        <v>6</v>
      </c>
      <c r="J9" s="20">
        <v>8</v>
      </c>
      <c r="K9" s="52">
        <v>10</v>
      </c>
      <c r="L9" s="22">
        <v>13</v>
      </c>
      <c r="M9" s="21">
        <v>16</v>
      </c>
      <c r="N9" s="57">
        <v>19</v>
      </c>
      <c r="O9" s="54">
        <v>22</v>
      </c>
      <c r="P9" s="21">
        <v>26</v>
      </c>
      <c r="Q9" s="52">
        <v>31</v>
      </c>
      <c r="R9" s="21">
        <v>33</v>
      </c>
      <c r="S9" s="20">
        <v>37</v>
      </c>
      <c r="T9" s="52">
        <v>42</v>
      </c>
      <c r="U9" s="22">
        <v>47</v>
      </c>
      <c r="V9" s="21">
        <v>54</v>
      </c>
      <c r="W9" s="52">
        <v>60</v>
      </c>
      <c r="X9" s="22">
        <v>67</v>
      </c>
      <c r="Y9" s="20">
        <v>75</v>
      </c>
      <c r="Z9" s="52">
        <v>84</v>
      </c>
      <c r="AA9" s="22">
        <v>92</v>
      </c>
      <c r="AB9" s="22"/>
    </row>
    <row r="10" spans="1:28" ht="15.75">
      <c r="A10" s="45">
        <v>7</v>
      </c>
      <c r="B10" s="20">
        <v>1</v>
      </c>
      <c r="C10" s="20">
        <v>1</v>
      </c>
      <c r="D10" s="52">
        <v>2</v>
      </c>
      <c r="E10" s="22">
        <v>2</v>
      </c>
      <c r="F10" s="21">
        <v>3</v>
      </c>
      <c r="G10" s="52">
        <v>4</v>
      </c>
      <c r="H10" s="22">
        <v>5</v>
      </c>
      <c r="I10" s="20">
        <v>7</v>
      </c>
      <c r="J10" s="20">
        <v>9</v>
      </c>
      <c r="K10" s="52">
        <v>12</v>
      </c>
      <c r="L10" s="22">
        <v>15</v>
      </c>
      <c r="M10" s="21">
        <v>18</v>
      </c>
      <c r="N10" s="57">
        <v>22</v>
      </c>
      <c r="O10" s="54">
        <v>26</v>
      </c>
      <c r="P10" s="21">
        <v>31</v>
      </c>
      <c r="Q10" s="52">
        <v>36</v>
      </c>
      <c r="R10" s="21">
        <v>38</v>
      </c>
      <c r="S10" s="20">
        <v>43</v>
      </c>
      <c r="T10" s="52">
        <v>49</v>
      </c>
      <c r="U10" s="22">
        <v>55</v>
      </c>
      <c r="V10" s="21">
        <v>62</v>
      </c>
      <c r="W10" s="52">
        <v>70</v>
      </c>
      <c r="X10" s="22">
        <v>78</v>
      </c>
      <c r="Y10" s="20">
        <v>87</v>
      </c>
      <c r="Z10" s="52">
        <v>98</v>
      </c>
      <c r="AA10" s="22">
        <v>108</v>
      </c>
      <c r="AB10" s="22"/>
    </row>
    <row r="11" spans="1:28" ht="15.75">
      <c r="A11" s="45">
        <v>8</v>
      </c>
      <c r="B11" s="20">
        <v>1</v>
      </c>
      <c r="C11" s="20">
        <v>1</v>
      </c>
      <c r="D11" s="52">
        <v>2</v>
      </c>
      <c r="E11" s="22">
        <v>3</v>
      </c>
      <c r="F11" s="21">
        <v>3</v>
      </c>
      <c r="G11" s="52">
        <v>4</v>
      </c>
      <c r="H11" s="22">
        <v>6</v>
      </c>
      <c r="I11" s="20">
        <v>8</v>
      </c>
      <c r="J11" s="20">
        <v>11</v>
      </c>
      <c r="K11" s="52">
        <v>14</v>
      </c>
      <c r="L11" s="22">
        <v>17</v>
      </c>
      <c r="M11" s="21">
        <v>21</v>
      </c>
      <c r="N11" s="57">
        <v>25</v>
      </c>
      <c r="O11" s="54">
        <v>30</v>
      </c>
      <c r="P11" s="21">
        <v>35</v>
      </c>
      <c r="Q11" s="52">
        <v>41</v>
      </c>
      <c r="R11" s="21">
        <v>44</v>
      </c>
      <c r="S11" s="20">
        <v>50</v>
      </c>
      <c r="T11" s="52">
        <v>56</v>
      </c>
      <c r="U11" s="22">
        <v>63</v>
      </c>
      <c r="V11" s="21">
        <v>71</v>
      </c>
      <c r="W11" s="52">
        <v>80</v>
      </c>
      <c r="X11" s="22">
        <v>89</v>
      </c>
      <c r="Y11" s="20">
        <v>100</v>
      </c>
      <c r="Z11" s="52">
        <v>111</v>
      </c>
      <c r="AA11" s="22">
        <v>123</v>
      </c>
      <c r="AB11" s="22"/>
    </row>
    <row r="12" spans="1:28" ht="15.75">
      <c r="A12" s="45">
        <v>9</v>
      </c>
      <c r="B12" s="20">
        <v>1</v>
      </c>
      <c r="C12" s="20">
        <v>2</v>
      </c>
      <c r="D12" s="52">
        <v>2</v>
      </c>
      <c r="E12" s="22">
        <v>3</v>
      </c>
      <c r="F12" s="21">
        <v>4</v>
      </c>
      <c r="G12" s="52">
        <v>5</v>
      </c>
      <c r="H12" s="22">
        <v>7</v>
      </c>
      <c r="I12" s="20">
        <v>9</v>
      </c>
      <c r="J12" s="20">
        <v>12</v>
      </c>
      <c r="K12" s="52">
        <v>15</v>
      </c>
      <c r="L12" s="22">
        <v>19</v>
      </c>
      <c r="M12" s="21">
        <v>23</v>
      </c>
      <c r="N12" s="57">
        <v>28</v>
      </c>
      <c r="O12" s="54">
        <v>34</v>
      </c>
      <c r="P12" s="21">
        <v>39</v>
      </c>
      <c r="Q12" s="52">
        <v>46</v>
      </c>
      <c r="R12" s="21">
        <v>49</v>
      </c>
      <c r="S12" s="20">
        <v>56</v>
      </c>
      <c r="T12" s="52">
        <v>62</v>
      </c>
      <c r="U12" s="22">
        <v>72</v>
      </c>
      <c r="V12" s="21">
        <v>80</v>
      </c>
      <c r="W12" s="52">
        <v>90</v>
      </c>
      <c r="X12" s="22">
        <v>100</v>
      </c>
      <c r="Y12" s="20">
        <v>112</v>
      </c>
      <c r="Z12" s="52">
        <v>125</v>
      </c>
      <c r="AA12" s="22">
        <v>139</v>
      </c>
      <c r="AB12" s="22"/>
    </row>
    <row r="13" spans="1:28" ht="15.75">
      <c r="A13" s="45">
        <v>10</v>
      </c>
      <c r="B13" s="20">
        <v>1</v>
      </c>
      <c r="C13" s="20">
        <v>2</v>
      </c>
      <c r="D13" s="52">
        <v>3</v>
      </c>
      <c r="E13" s="22">
        <v>3</v>
      </c>
      <c r="F13" s="21">
        <v>4</v>
      </c>
      <c r="G13" s="52">
        <v>5</v>
      </c>
      <c r="H13" s="22">
        <v>7</v>
      </c>
      <c r="I13" s="20">
        <v>10</v>
      </c>
      <c r="J13" s="20">
        <v>13</v>
      </c>
      <c r="K13" s="52">
        <v>17</v>
      </c>
      <c r="L13" s="22">
        <v>21</v>
      </c>
      <c r="M13" s="21">
        <v>26</v>
      </c>
      <c r="N13" s="57">
        <v>31</v>
      </c>
      <c r="O13" s="54">
        <v>37</v>
      </c>
      <c r="P13" s="21">
        <v>44</v>
      </c>
      <c r="Q13" s="52">
        <v>51</v>
      </c>
      <c r="R13" s="21">
        <v>55</v>
      </c>
      <c r="S13" s="20">
        <v>62</v>
      </c>
      <c r="T13" s="52">
        <v>71</v>
      </c>
      <c r="U13" s="22">
        <v>80</v>
      </c>
      <c r="V13" s="21">
        <v>89</v>
      </c>
      <c r="W13" s="52">
        <v>100</v>
      </c>
      <c r="X13" s="22">
        <v>112</v>
      </c>
      <c r="Y13" s="20">
        <v>125</v>
      </c>
      <c r="Z13" s="52">
        <v>139</v>
      </c>
      <c r="AA13" s="22">
        <v>154</v>
      </c>
      <c r="AB13" s="22"/>
    </row>
    <row r="14" spans="1:28" ht="15.75">
      <c r="A14" s="45">
        <v>11</v>
      </c>
      <c r="B14" s="20">
        <v>1</v>
      </c>
      <c r="C14" s="20">
        <v>2</v>
      </c>
      <c r="D14" s="52">
        <v>3</v>
      </c>
      <c r="E14" s="22">
        <v>4</v>
      </c>
      <c r="F14" s="21">
        <v>5</v>
      </c>
      <c r="G14" s="52">
        <v>6</v>
      </c>
      <c r="H14" s="22">
        <v>8</v>
      </c>
      <c r="I14" s="20">
        <v>11</v>
      </c>
      <c r="J14" s="20">
        <v>15</v>
      </c>
      <c r="K14" s="52">
        <v>19</v>
      </c>
      <c r="L14" s="22">
        <v>23</v>
      </c>
      <c r="M14" s="21">
        <v>29</v>
      </c>
      <c r="N14" s="57">
        <v>34</v>
      </c>
      <c r="O14" s="54">
        <v>41</v>
      </c>
      <c r="P14" s="21">
        <v>48</v>
      </c>
      <c r="Q14" s="52">
        <v>56</v>
      </c>
      <c r="R14" s="21">
        <v>60</v>
      </c>
      <c r="S14" s="20">
        <v>68</v>
      </c>
      <c r="T14" s="52">
        <v>78</v>
      </c>
      <c r="U14" s="22">
        <v>88</v>
      </c>
      <c r="V14" s="21">
        <v>98</v>
      </c>
      <c r="W14" s="52">
        <v>110</v>
      </c>
      <c r="X14" s="22">
        <v>122</v>
      </c>
      <c r="Y14" s="20">
        <v>137</v>
      </c>
      <c r="Z14" s="52">
        <v>153</v>
      </c>
      <c r="AA14" s="22">
        <v>169</v>
      </c>
      <c r="AB14" s="22"/>
    </row>
    <row r="15" spans="1:28" ht="15.75">
      <c r="A15" s="45">
        <v>12</v>
      </c>
      <c r="B15" s="20">
        <v>2</v>
      </c>
      <c r="C15" s="20">
        <v>2</v>
      </c>
      <c r="D15" s="52">
        <v>3</v>
      </c>
      <c r="E15" s="22">
        <v>4</v>
      </c>
      <c r="F15" s="21">
        <v>5</v>
      </c>
      <c r="G15" s="52">
        <v>6</v>
      </c>
      <c r="H15" s="22">
        <v>9</v>
      </c>
      <c r="I15" s="20">
        <v>12</v>
      </c>
      <c r="J15" s="20">
        <v>16</v>
      </c>
      <c r="K15" s="52">
        <v>21</v>
      </c>
      <c r="L15" s="22">
        <v>26</v>
      </c>
      <c r="M15" s="21">
        <v>31</v>
      </c>
      <c r="N15" s="57">
        <v>38</v>
      </c>
      <c r="O15" s="54">
        <v>45</v>
      </c>
      <c r="P15" s="21">
        <v>53</v>
      </c>
      <c r="Q15" s="52">
        <v>61</v>
      </c>
      <c r="R15" s="21">
        <v>65</v>
      </c>
      <c r="S15" s="20">
        <v>75</v>
      </c>
      <c r="T15" s="52">
        <v>85</v>
      </c>
      <c r="U15" s="22">
        <v>95</v>
      </c>
      <c r="V15" s="21">
        <v>107</v>
      </c>
      <c r="W15" s="52">
        <v>120</v>
      </c>
      <c r="X15" s="22">
        <v>134</v>
      </c>
      <c r="Y15" s="20">
        <v>150</v>
      </c>
      <c r="Z15" s="52">
        <v>166</v>
      </c>
      <c r="AA15" s="22">
        <v>184</v>
      </c>
      <c r="AB15" s="22"/>
    </row>
    <row r="16" spans="1:28" ht="15.75">
      <c r="A16" s="45">
        <v>13</v>
      </c>
      <c r="B16" s="20">
        <v>2</v>
      </c>
      <c r="C16" s="20">
        <v>2</v>
      </c>
      <c r="D16" s="52">
        <v>3</v>
      </c>
      <c r="E16" s="22">
        <v>4</v>
      </c>
      <c r="F16" s="21">
        <v>5</v>
      </c>
      <c r="G16" s="52">
        <v>7</v>
      </c>
      <c r="H16" s="22">
        <v>10</v>
      </c>
      <c r="I16" s="20">
        <v>13</v>
      </c>
      <c r="J16" s="20">
        <v>17</v>
      </c>
      <c r="K16" s="52">
        <v>22</v>
      </c>
      <c r="L16" s="22">
        <v>28</v>
      </c>
      <c r="M16" s="21">
        <v>34</v>
      </c>
      <c r="N16" s="57">
        <v>41</v>
      </c>
      <c r="O16" s="54">
        <v>48</v>
      </c>
      <c r="P16" s="21">
        <v>57</v>
      </c>
      <c r="Q16" s="52">
        <v>66</v>
      </c>
      <c r="R16" s="21">
        <v>71</v>
      </c>
      <c r="S16" s="20">
        <v>81</v>
      </c>
      <c r="T16" s="52">
        <v>92</v>
      </c>
      <c r="U16" s="22">
        <v>103</v>
      </c>
      <c r="V16" s="21">
        <v>116</v>
      </c>
      <c r="W16" s="52">
        <v>130</v>
      </c>
      <c r="X16" s="22">
        <v>145</v>
      </c>
      <c r="Y16" s="20">
        <v>162</v>
      </c>
      <c r="Z16" s="52">
        <v>180</v>
      </c>
      <c r="AA16" s="22">
        <v>200</v>
      </c>
      <c r="AB16" s="22"/>
    </row>
    <row r="17" spans="1:28" ht="15.75">
      <c r="A17" s="45">
        <v>14</v>
      </c>
      <c r="B17" s="20">
        <v>2</v>
      </c>
      <c r="C17" s="20">
        <v>3</v>
      </c>
      <c r="D17" s="52">
        <v>4</v>
      </c>
      <c r="E17" s="22">
        <v>5</v>
      </c>
      <c r="F17" s="21">
        <v>6</v>
      </c>
      <c r="G17" s="52">
        <v>7</v>
      </c>
      <c r="H17" s="22">
        <v>10</v>
      </c>
      <c r="I17" s="20">
        <v>14</v>
      </c>
      <c r="J17" s="20">
        <v>19</v>
      </c>
      <c r="K17" s="52">
        <v>24</v>
      </c>
      <c r="L17" s="22">
        <v>30</v>
      </c>
      <c r="M17" s="21">
        <v>36</v>
      </c>
      <c r="N17" s="57">
        <v>43</v>
      </c>
      <c r="O17" s="54">
        <v>52</v>
      </c>
      <c r="P17" s="21">
        <v>61</v>
      </c>
      <c r="Q17" s="52">
        <v>71</v>
      </c>
      <c r="R17" s="21">
        <v>77</v>
      </c>
      <c r="S17" s="20">
        <v>87</v>
      </c>
      <c r="T17" s="52">
        <v>98</v>
      </c>
      <c r="U17" s="22">
        <v>111</v>
      </c>
      <c r="V17" s="21">
        <v>124</v>
      </c>
      <c r="W17" s="52">
        <v>140</v>
      </c>
      <c r="X17" s="22">
        <v>156</v>
      </c>
      <c r="Y17" s="20">
        <v>174</v>
      </c>
      <c r="Z17" s="52">
        <v>194</v>
      </c>
      <c r="AA17" s="22">
        <v>215</v>
      </c>
      <c r="AB17" s="22"/>
    </row>
    <row r="18" spans="1:28" ht="15.75">
      <c r="A18" s="45">
        <v>15</v>
      </c>
      <c r="B18" s="20">
        <v>2</v>
      </c>
      <c r="C18" s="20">
        <v>3</v>
      </c>
      <c r="D18" s="52">
        <v>4</v>
      </c>
      <c r="E18" s="22">
        <v>5</v>
      </c>
      <c r="F18" s="21">
        <v>6</v>
      </c>
      <c r="G18" s="52">
        <v>8</v>
      </c>
      <c r="H18" s="22">
        <v>11</v>
      </c>
      <c r="I18" s="20">
        <v>15</v>
      </c>
      <c r="J18" s="20">
        <v>20</v>
      </c>
      <c r="K18" s="52">
        <v>26</v>
      </c>
      <c r="L18" s="22">
        <v>32</v>
      </c>
      <c r="M18" s="21">
        <v>39</v>
      </c>
      <c r="N18" s="57">
        <v>47</v>
      </c>
      <c r="O18" s="54">
        <v>56</v>
      </c>
      <c r="P18" s="21">
        <v>66</v>
      </c>
      <c r="Q18" s="52">
        <v>77</v>
      </c>
      <c r="R18" s="21">
        <v>82</v>
      </c>
      <c r="S18" s="20">
        <v>94</v>
      </c>
      <c r="T18" s="52">
        <v>105</v>
      </c>
      <c r="U18" s="22">
        <v>119</v>
      </c>
      <c r="V18" s="21">
        <v>134</v>
      </c>
      <c r="W18" s="52">
        <v>150</v>
      </c>
      <c r="X18" s="22">
        <v>167</v>
      </c>
      <c r="Y18" s="20">
        <v>187</v>
      </c>
      <c r="Z18" s="52">
        <v>208</v>
      </c>
      <c r="AA18" s="22">
        <v>230</v>
      </c>
      <c r="AB18" s="23"/>
    </row>
    <row r="19" spans="1:28" ht="15.75">
      <c r="A19" s="45">
        <v>16</v>
      </c>
      <c r="B19" s="20">
        <v>2</v>
      </c>
      <c r="C19" s="20">
        <v>3</v>
      </c>
      <c r="D19" s="52">
        <v>4</v>
      </c>
      <c r="E19" s="22">
        <v>5</v>
      </c>
      <c r="F19" s="21">
        <v>7</v>
      </c>
      <c r="G19" s="52">
        <v>8</v>
      </c>
      <c r="H19" s="22">
        <v>12</v>
      </c>
      <c r="I19" s="20">
        <v>16</v>
      </c>
      <c r="J19" s="20">
        <v>21</v>
      </c>
      <c r="K19" s="52">
        <v>27</v>
      </c>
      <c r="L19" s="22">
        <v>34</v>
      </c>
      <c r="M19" s="21">
        <v>42</v>
      </c>
      <c r="N19" s="57">
        <v>50</v>
      </c>
      <c r="O19" s="54">
        <v>60</v>
      </c>
      <c r="P19" s="21">
        <v>70</v>
      </c>
      <c r="Q19" s="52">
        <v>82</v>
      </c>
      <c r="R19" s="21">
        <v>88</v>
      </c>
      <c r="S19" s="20">
        <v>100</v>
      </c>
      <c r="T19" s="52">
        <v>112</v>
      </c>
      <c r="U19" s="22">
        <v>127</v>
      </c>
      <c r="V19" s="21">
        <v>142</v>
      </c>
      <c r="W19" s="52">
        <v>160</v>
      </c>
      <c r="X19" s="22">
        <v>178</v>
      </c>
      <c r="Y19" s="20">
        <v>200</v>
      </c>
      <c r="Z19" s="52">
        <v>222</v>
      </c>
      <c r="AA19" s="22">
        <v>246</v>
      </c>
      <c r="AB19" s="23"/>
    </row>
    <row r="20" spans="1:28" ht="15.75">
      <c r="A20" s="45">
        <v>17</v>
      </c>
      <c r="B20" s="20">
        <v>2</v>
      </c>
      <c r="C20" s="20">
        <v>3</v>
      </c>
      <c r="D20" s="52">
        <v>4</v>
      </c>
      <c r="E20" s="22">
        <v>6</v>
      </c>
      <c r="F20" s="21">
        <v>7</v>
      </c>
      <c r="G20" s="52">
        <v>9</v>
      </c>
      <c r="H20" s="22">
        <v>13</v>
      </c>
      <c r="I20" s="20">
        <v>17</v>
      </c>
      <c r="J20" s="20">
        <v>23</v>
      </c>
      <c r="K20" s="52">
        <v>29</v>
      </c>
      <c r="L20" s="22">
        <v>36</v>
      </c>
      <c r="M20" s="21">
        <v>44</v>
      </c>
      <c r="N20" s="57">
        <v>53</v>
      </c>
      <c r="O20" s="54">
        <v>63</v>
      </c>
      <c r="P20" s="21">
        <v>74</v>
      </c>
      <c r="Q20" s="52">
        <v>87</v>
      </c>
      <c r="R20" s="21">
        <v>93</v>
      </c>
      <c r="S20" s="20">
        <v>106</v>
      </c>
      <c r="T20" s="52">
        <v>119</v>
      </c>
      <c r="U20" s="22">
        <v>135</v>
      </c>
      <c r="V20" s="21">
        <v>151</v>
      </c>
      <c r="W20" s="52">
        <v>170</v>
      </c>
      <c r="X20" s="22">
        <v>190</v>
      </c>
      <c r="Y20" s="20">
        <v>212</v>
      </c>
      <c r="Z20" s="52">
        <v>236</v>
      </c>
      <c r="AA20" s="22">
        <v>262</v>
      </c>
      <c r="AB20" s="23"/>
    </row>
    <row r="21" spans="1:28" ht="15.75">
      <c r="A21" s="45">
        <v>18</v>
      </c>
      <c r="B21" s="20">
        <v>2</v>
      </c>
      <c r="C21" s="20">
        <v>3</v>
      </c>
      <c r="D21" s="52">
        <v>5</v>
      </c>
      <c r="E21" s="22">
        <v>6</v>
      </c>
      <c r="F21" s="21">
        <v>7</v>
      </c>
      <c r="G21" s="52">
        <v>9</v>
      </c>
      <c r="H21" s="22">
        <v>13</v>
      </c>
      <c r="I21" s="20">
        <v>18</v>
      </c>
      <c r="J21" s="20">
        <v>24</v>
      </c>
      <c r="K21" s="52">
        <v>31</v>
      </c>
      <c r="L21" s="22">
        <v>38</v>
      </c>
      <c r="M21" s="21">
        <v>47</v>
      </c>
      <c r="N21" s="57">
        <v>56</v>
      </c>
      <c r="O21" s="54">
        <v>67</v>
      </c>
      <c r="P21" s="21">
        <v>79</v>
      </c>
      <c r="Q21" s="52">
        <v>92</v>
      </c>
      <c r="R21" s="21">
        <v>98</v>
      </c>
      <c r="S21" s="20">
        <v>112</v>
      </c>
      <c r="T21" s="52">
        <v>126</v>
      </c>
      <c r="U21" s="22">
        <v>143</v>
      </c>
      <c r="V21" s="21">
        <v>160</v>
      </c>
      <c r="W21" s="52">
        <v>180</v>
      </c>
      <c r="X21" s="22">
        <v>201</v>
      </c>
      <c r="Y21" s="20">
        <v>224</v>
      </c>
      <c r="Z21" s="52">
        <v>250</v>
      </c>
      <c r="AA21" s="22">
        <v>277</v>
      </c>
      <c r="AB21" s="23"/>
    </row>
    <row r="22" spans="1:28" ht="15.75">
      <c r="A22" s="45">
        <v>19</v>
      </c>
      <c r="B22" s="20">
        <v>2</v>
      </c>
      <c r="C22" s="20">
        <v>3</v>
      </c>
      <c r="D22" s="52">
        <v>5</v>
      </c>
      <c r="E22" s="22">
        <v>6</v>
      </c>
      <c r="F22" s="21">
        <v>8</v>
      </c>
      <c r="G22" s="52">
        <v>10</v>
      </c>
      <c r="H22" s="22">
        <v>14</v>
      </c>
      <c r="I22" s="20">
        <v>19</v>
      </c>
      <c r="J22" s="20">
        <v>25</v>
      </c>
      <c r="K22" s="52">
        <v>32</v>
      </c>
      <c r="L22" s="22">
        <v>41</v>
      </c>
      <c r="M22" s="21">
        <v>50</v>
      </c>
      <c r="N22" s="57">
        <v>60</v>
      </c>
      <c r="O22" s="54">
        <v>71</v>
      </c>
      <c r="P22" s="21">
        <v>83</v>
      </c>
      <c r="Q22" s="52">
        <v>97</v>
      </c>
      <c r="R22" s="21">
        <v>104</v>
      </c>
      <c r="S22" s="20">
        <v>118</v>
      </c>
      <c r="T22" s="52">
        <v>133</v>
      </c>
      <c r="U22" s="22">
        <v>150</v>
      </c>
      <c r="V22" s="21">
        <v>169</v>
      </c>
      <c r="W22" s="52">
        <v>190</v>
      </c>
      <c r="X22" s="22">
        <v>212</v>
      </c>
      <c r="Y22" s="20">
        <v>237</v>
      </c>
      <c r="Z22" s="52">
        <v>264</v>
      </c>
      <c r="AA22" s="22">
        <v>292</v>
      </c>
      <c r="AB22" s="23"/>
    </row>
    <row r="23" spans="1:28" ht="15.75">
      <c r="A23" s="48">
        <v>20</v>
      </c>
      <c r="B23" s="49">
        <v>3</v>
      </c>
      <c r="C23" s="49">
        <v>4</v>
      </c>
      <c r="D23" s="24">
        <v>5</v>
      </c>
      <c r="E23" s="50">
        <v>6</v>
      </c>
      <c r="F23" s="25">
        <v>8</v>
      </c>
      <c r="G23" s="24">
        <v>10</v>
      </c>
      <c r="H23" s="50">
        <v>15</v>
      </c>
      <c r="I23" s="49">
        <v>20</v>
      </c>
      <c r="J23" s="49">
        <v>27</v>
      </c>
      <c r="K23" s="24">
        <v>34</v>
      </c>
      <c r="L23" s="50">
        <v>43</v>
      </c>
      <c r="M23" s="25">
        <v>52</v>
      </c>
      <c r="N23" s="58">
        <v>63</v>
      </c>
      <c r="O23" s="55">
        <v>75</v>
      </c>
      <c r="P23" s="25">
        <v>88</v>
      </c>
      <c r="Q23" s="24">
        <v>102</v>
      </c>
      <c r="R23" s="25">
        <v>109</v>
      </c>
      <c r="S23" s="49">
        <v>124</v>
      </c>
      <c r="T23" s="24">
        <v>140</v>
      </c>
      <c r="U23" s="50">
        <v>158</v>
      </c>
      <c r="V23" s="25">
        <v>178</v>
      </c>
      <c r="W23" s="24">
        <v>200</v>
      </c>
      <c r="X23" s="50">
        <v>223</v>
      </c>
      <c r="Y23" s="49">
        <v>250</v>
      </c>
      <c r="Z23" s="24">
        <v>278</v>
      </c>
      <c r="AA23" s="50">
        <v>308</v>
      </c>
      <c r="AB23" s="26"/>
    </row>
  </sheetData>
  <sheetProtection/>
  <mergeCells count="2">
    <mergeCell ref="A1:AB1"/>
    <mergeCell ref="B2:A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112" customWidth="1"/>
  </cols>
  <sheetData>
    <row r="1" spans="1:7" ht="12.75">
      <c r="A1" t="s">
        <v>101</v>
      </c>
      <c r="B1" t="s">
        <v>17</v>
      </c>
      <c r="C1" t="s">
        <v>102</v>
      </c>
      <c r="D1" t="s">
        <v>19</v>
      </c>
      <c r="E1" t="s">
        <v>20</v>
      </c>
      <c r="F1" t="s">
        <v>21</v>
      </c>
      <c r="G1" s="112" t="s">
        <v>378</v>
      </c>
    </row>
    <row r="2" spans="1:7" ht="12.75">
      <c r="A2" t="s">
        <v>103</v>
      </c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s="112">
        <v>300.5</v>
      </c>
    </row>
    <row r="3" spans="1:7" ht="12.75">
      <c r="A3" t="s">
        <v>109</v>
      </c>
      <c r="B3" t="s">
        <v>110</v>
      </c>
      <c r="C3" t="s">
        <v>111</v>
      </c>
      <c r="D3" t="s">
        <v>112</v>
      </c>
      <c r="E3" t="s">
        <v>113</v>
      </c>
      <c r="F3" t="s">
        <v>108</v>
      </c>
      <c r="G3" s="112">
        <v>334</v>
      </c>
    </row>
    <row r="4" spans="1:7" ht="12.75">
      <c r="A4" t="s">
        <v>114</v>
      </c>
      <c r="B4" t="s">
        <v>115</v>
      </c>
      <c r="C4" t="s">
        <v>116</v>
      </c>
      <c r="D4" t="s">
        <v>117</v>
      </c>
      <c r="E4" t="s">
        <v>107</v>
      </c>
      <c r="F4" t="s">
        <v>118</v>
      </c>
      <c r="G4" s="112">
        <v>288.5</v>
      </c>
    </row>
    <row r="5" spans="1:7" ht="12.75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108</v>
      </c>
      <c r="G5" s="112">
        <v>261.863</v>
      </c>
    </row>
    <row r="6" spans="1:7" ht="12.75">
      <c r="A6" t="s">
        <v>124</v>
      </c>
      <c r="B6" t="s">
        <v>104</v>
      </c>
      <c r="C6" t="s">
        <v>125</v>
      </c>
      <c r="D6" t="s">
        <v>126</v>
      </c>
      <c r="E6" t="s">
        <v>126</v>
      </c>
      <c r="F6" t="s">
        <v>108</v>
      </c>
      <c r="G6" s="112">
        <v>379.9</v>
      </c>
    </row>
    <row r="7" spans="1:7" ht="12.75">
      <c r="A7" t="s">
        <v>127</v>
      </c>
      <c r="B7" t="s">
        <v>128</v>
      </c>
      <c r="C7" t="s">
        <v>129</v>
      </c>
      <c r="D7" t="s">
        <v>130</v>
      </c>
      <c r="E7" t="s">
        <v>131</v>
      </c>
      <c r="F7" t="s">
        <v>108</v>
      </c>
      <c r="G7" s="112">
        <v>319.7</v>
      </c>
    </row>
    <row r="8" spans="1:7" ht="12.75">
      <c r="A8" t="s">
        <v>132</v>
      </c>
      <c r="B8" t="s">
        <v>133</v>
      </c>
      <c r="C8" t="s">
        <v>134</v>
      </c>
      <c r="D8" t="s">
        <v>135</v>
      </c>
      <c r="E8" t="s">
        <v>123</v>
      </c>
      <c r="F8" t="s">
        <v>108</v>
      </c>
      <c r="G8" s="112">
        <v>275</v>
      </c>
    </row>
    <row r="9" spans="1:7" ht="12.75">
      <c r="A9" t="s">
        <v>136</v>
      </c>
      <c r="B9" t="s">
        <v>137</v>
      </c>
      <c r="C9" t="s">
        <v>138</v>
      </c>
      <c r="D9" t="s">
        <v>139</v>
      </c>
      <c r="E9" t="s">
        <v>140</v>
      </c>
      <c r="F9" t="s">
        <v>108</v>
      </c>
      <c r="G9" s="112">
        <v>408.3</v>
      </c>
    </row>
    <row r="10" spans="1:7" ht="12.75">
      <c r="A10" t="s">
        <v>141</v>
      </c>
      <c r="B10" t="s">
        <v>104</v>
      </c>
      <c r="C10" t="s">
        <v>142</v>
      </c>
      <c r="D10" t="s">
        <v>143</v>
      </c>
      <c r="E10" t="s">
        <v>144</v>
      </c>
      <c r="F10" t="s">
        <v>108</v>
      </c>
      <c r="G10" s="112">
        <v>315.926</v>
      </c>
    </row>
    <row r="11" spans="1:7" ht="12.75">
      <c r="A11" t="s">
        <v>145</v>
      </c>
      <c r="B11" t="s">
        <v>146</v>
      </c>
      <c r="C11" t="s">
        <v>147</v>
      </c>
      <c r="D11" t="s">
        <v>147</v>
      </c>
      <c r="E11" t="s">
        <v>148</v>
      </c>
      <c r="F11" t="s">
        <v>108</v>
      </c>
      <c r="G11" s="112">
        <v>283.285</v>
      </c>
    </row>
    <row r="12" spans="1:7" ht="12.75">
      <c r="A12" t="s">
        <v>149</v>
      </c>
      <c r="B12" t="s">
        <v>104</v>
      </c>
      <c r="C12" t="s">
        <v>150</v>
      </c>
      <c r="D12" t="s">
        <v>151</v>
      </c>
      <c r="E12" t="s">
        <v>123</v>
      </c>
      <c r="F12" t="s">
        <v>108</v>
      </c>
      <c r="G12" s="112">
        <v>261.75</v>
      </c>
    </row>
    <row r="13" spans="1:7" ht="12.75">
      <c r="A13" t="s">
        <v>152</v>
      </c>
      <c r="B13" t="s">
        <v>104</v>
      </c>
      <c r="C13" t="s">
        <v>153</v>
      </c>
      <c r="D13" t="s">
        <v>154</v>
      </c>
      <c r="E13" t="s">
        <v>113</v>
      </c>
      <c r="F13" t="s">
        <v>108</v>
      </c>
      <c r="G13" s="112">
        <v>337.6</v>
      </c>
    </row>
    <row r="14" spans="1:7" ht="12.75">
      <c r="A14" t="s">
        <v>155</v>
      </c>
      <c r="B14" t="s">
        <v>156</v>
      </c>
      <c r="C14" t="s">
        <v>157</v>
      </c>
      <c r="D14" t="s">
        <v>158</v>
      </c>
      <c r="E14" t="s">
        <v>159</v>
      </c>
      <c r="F14" t="s">
        <v>118</v>
      </c>
      <c r="G14" s="112">
        <v>363.617</v>
      </c>
    </row>
    <row r="15" spans="1:7" ht="12.75">
      <c r="A15" t="s">
        <v>160</v>
      </c>
      <c r="B15" t="s">
        <v>161</v>
      </c>
      <c r="C15" t="s">
        <v>162</v>
      </c>
      <c r="D15" t="s">
        <v>163</v>
      </c>
      <c r="E15" t="s">
        <v>164</v>
      </c>
      <c r="F15" t="s">
        <v>118</v>
      </c>
      <c r="G15" s="112">
        <v>364.378</v>
      </c>
    </row>
    <row r="16" spans="1:7" ht="12.75">
      <c r="A16" t="s">
        <v>165</v>
      </c>
      <c r="B16" t="s">
        <v>115</v>
      </c>
      <c r="C16" t="s">
        <v>166</v>
      </c>
      <c r="D16" t="s">
        <v>167</v>
      </c>
      <c r="E16" t="s">
        <v>168</v>
      </c>
      <c r="F16" t="s">
        <v>108</v>
      </c>
      <c r="G16" s="112">
        <v>442.3</v>
      </c>
    </row>
    <row r="17" spans="1:7" ht="12.75">
      <c r="A17" t="s">
        <v>169</v>
      </c>
      <c r="B17" t="s">
        <v>170</v>
      </c>
      <c r="C17" t="s">
        <v>171</v>
      </c>
      <c r="D17" t="s">
        <v>167</v>
      </c>
      <c r="E17" t="s">
        <v>168</v>
      </c>
      <c r="F17" t="s">
        <v>108</v>
      </c>
      <c r="G17" s="112">
        <v>455.096</v>
      </c>
    </row>
    <row r="18" spans="1:7" ht="12.75">
      <c r="A18" t="s">
        <v>172</v>
      </c>
      <c r="B18" t="s">
        <v>115</v>
      </c>
      <c r="C18" t="s">
        <v>173</v>
      </c>
      <c r="D18" t="s">
        <v>174</v>
      </c>
      <c r="E18" t="s">
        <v>175</v>
      </c>
      <c r="F18" t="s">
        <v>108</v>
      </c>
      <c r="G18" s="112">
        <v>289.919</v>
      </c>
    </row>
    <row r="19" spans="1:7" ht="12.75">
      <c r="A19" t="s">
        <v>176</v>
      </c>
      <c r="B19" t="s">
        <v>177</v>
      </c>
      <c r="C19" t="s">
        <v>178</v>
      </c>
      <c r="D19" t="s">
        <v>179</v>
      </c>
      <c r="E19" t="s">
        <v>180</v>
      </c>
      <c r="F19" t="s">
        <v>108</v>
      </c>
      <c r="G19" s="112">
        <v>400.196</v>
      </c>
    </row>
    <row r="20" spans="1:7" ht="12.75">
      <c r="A20" t="s">
        <v>181</v>
      </c>
      <c r="B20" t="s">
        <v>177</v>
      </c>
      <c r="C20" t="s">
        <v>182</v>
      </c>
      <c r="D20" t="s">
        <v>183</v>
      </c>
      <c r="E20" t="s">
        <v>180</v>
      </c>
      <c r="F20" t="s">
        <v>108</v>
      </c>
      <c r="G20" s="112">
        <v>303.244</v>
      </c>
    </row>
    <row r="21" spans="1:7" ht="12.75">
      <c r="A21" t="s">
        <v>184</v>
      </c>
      <c r="B21" t="s">
        <v>156</v>
      </c>
      <c r="C21" t="s">
        <v>185</v>
      </c>
      <c r="D21" t="s">
        <v>186</v>
      </c>
      <c r="E21" t="s">
        <v>187</v>
      </c>
      <c r="F21" t="s">
        <v>118</v>
      </c>
      <c r="G21" s="112">
        <v>290.368</v>
      </c>
    </row>
    <row r="22" spans="1:7" ht="12.75">
      <c r="A22" t="s">
        <v>188</v>
      </c>
      <c r="B22" t="s">
        <v>189</v>
      </c>
      <c r="C22" t="s">
        <v>190</v>
      </c>
      <c r="D22" t="s">
        <v>191</v>
      </c>
      <c r="E22" t="s">
        <v>175</v>
      </c>
      <c r="F22" t="s">
        <v>108</v>
      </c>
      <c r="G22" s="112">
        <v>341.205</v>
      </c>
    </row>
    <row r="23" spans="1:7" ht="12.75">
      <c r="A23" t="s">
        <v>192</v>
      </c>
      <c r="B23" t="s">
        <v>161</v>
      </c>
      <c r="C23" t="s">
        <v>193</v>
      </c>
      <c r="D23" t="s">
        <v>194</v>
      </c>
      <c r="E23" t="s">
        <v>194</v>
      </c>
      <c r="F23" t="s">
        <v>118</v>
      </c>
      <c r="G23" s="112">
        <v>288.954</v>
      </c>
    </row>
    <row r="24" spans="1:7" ht="12.75">
      <c r="A24" t="s">
        <v>195</v>
      </c>
      <c r="B24" t="s">
        <v>104</v>
      </c>
      <c r="C24" t="s">
        <v>196</v>
      </c>
      <c r="D24" t="s">
        <v>197</v>
      </c>
      <c r="E24" t="s">
        <v>113</v>
      </c>
      <c r="F24" t="s">
        <v>108</v>
      </c>
      <c r="G24" s="112">
        <v>343.338</v>
      </c>
    </row>
    <row r="25" spans="1:7" ht="12.75">
      <c r="A25" t="s">
        <v>198</v>
      </c>
      <c r="B25" t="s">
        <v>199</v>
      </c>
      <c r="C25" t="s">
        <v>200</v>
      </c>
      <c r="D25" t="s">
        <v>201</v>
      </c>
      <c r="E25" t="s">
        <v>140</v>
      </c>
      <c r="F25" t="s">
        <v>108</v>
      </c>
      <c r="G25" s="112">
        <v>413.1</v>
      </c>
    </row>
    <row r="26" spans="1:7" ht="12.75">
      <c r="A26" t="s">
        <v>202</v>
      </c>
      <c r="B26" t="s">
        <v>110</v>
      </c>
      <c r="C26" t="s">
        <v>203</v>
      </c>
      <c r="D26" t="s">
        <v>204</v>
      </c>
      <c r="E26" t="s">
        <v>113</v>
      </c>
      <c r="F26" t="s">
        <v>108</v>
      </c>
      <c r="G26" s="112">
        <v>440.645</v>
      </c>
    </row>
    <row r="27" spans="1:7" ht="12.75">
      <c r="A27" t="s">
        <v>205</v>
      </c>
      <c r="B27" t="s">
        <v>128</v>
      </c>
      <c r="C27" t="s">
        <v>206</v>
      </c>
      <c r="D27" t="s">
        <v>207</v>
      </c>
      <c r="E27" t="s">
        <v>131</v>
      </c>
      <c r="F27" t="s">
        <v>108</v>
      </c>
      <c r="G27" s="112">
        <v>340.588</v>
      </c>
    </row>
    <row r="28" spans="1:7" ht="12.75">
      <c r="A28" t="s">
        <v>208</v>
      </c>
      <c r="B28" t="s">
        <v>209</v>
      </c>
      <c r="C28" t="s">
        <v>210</v>
      </c>
      <c r="D28" t="s">
        <v>211</v>
      </c>
      <c r="E28" t="s">
        <v>107</v>
      </c>
      <c r="F28" t="s">
        <v>212</v>
      </c>
      <c r="G28" s="112">
        <v>229.3</v>
      </c>
    </row>
    <row r="29" spans="1:7" ht="12.75">
      <c r="A29" t="s">
        <v>213</v>
      </c>
      <c r="B29" t="s">
        <v>209</v>
      </c>
      <c r="C29" t="s">
        <v>214</v>
      </c>
      <c r="D29" t="s">
        <v>215</v>
      </c>
      <c r="E29" t="s">
        <v>216</v>
      </c>
      <c r="F29" t="s">
        <v>212</v>
      </c>
      <c r="G29" s="112">
        <v>161</v>
      </c>
    </row>
    <row r="30" spans="1:7" ht="12.75">
      <c r="A30" t="s">
        <v>217</v>
      </c>
      <c r="B30" t="s">
        <v>209</v>
      </c>
      <c r="C30" t="s">
        <v>218</v>
      </c>
      <c r="D30" t="s">
        <v>219</v>
      </c>
      <c r="E30" t="s">
        <v>220</v>
      </c>
      <c r="F30" t="s">
        <v>212</v>
      </c>
      <c r="G30" s="112">
        <v>216.86</v>
      </c>
    </row>
    <row r="31" spans="1:7" ht="12.75">
      <c r="A31" t="s">
        <v>221</v>
      </c>
      <c r="B31" t="s">
        <v>209</v>
      </c>
      <c r="C31" t="s">
        <v>222</v>
      </c>
      <c r="D31" t="s">
        <v>223</v>
      </c>
      <c r="E31" t="s">
        <v>223</v>
      </c>
      <c r="F31" t="s">
        <v>212</v>
      </c>
      <c r="G31" s="112">
        <v>184.05</v>
      </c>
    </row>
    <row r="32" spans="1:7" ht="12.75">
      <c r="A32" t="s">
        <v>224</v>
      </c>
      <c r="B32" t="s">
        <v>209</v>
      </c>
      <c r="C32" t="s">
        <v>225</v>
      </c>
      <c r="D32" t="s">
        <v>226</v>
      </c>
      <c r="E32" t="s">
        <v>107</v>
      </c>
      <c r="F32" t="s">
        <v>212</v>
      </c>
      <c r="G32" s="112">
        <v>259</v>
      </c>
    </row>
    <row r="33" spans="1:7" ht="12.75">
      <c r="A33" t="s">
        <v>227</v>
      </c>
      <c r="B33" t="s">
        <v>209</v>
      </c>
      <c r="C33" t="s">
        <v>228</v>
      </c>
      <c r="D33" t="s">
        <v>229</v>
      </c>
      <c r="E33" t="s">
        <v>230</v>
      </c>
      <c r="F33" t="s">
        <v>212</v>
      </c>
      <c r="G33" s="112">
        <v>304</v>
      </c>
    </row>
    <row r="34" spans="1:7" ht="12.75">
      <c r="A34" t="s">
        <v>231</v>
      </c>
      <c r="B34" t="s">
        <v>232</v>
      </c>
      <c r="C34" t="s">
        <v>233</v>
      </c>
      <c r="D34" t="s">
        <v>230</v>
      </c>
      <c r="E34" t="s">
        <v>230</v>
      </c>
      <c r="F34" t="s">
        <v>212</v>
      </c>
      <c r="G34" s="112">
        <v>292</v>
      </c>
    </row>
    <row r="35" spans="1:7" ht="12.75">
      <c r="A35" t="s">
        <v>234</v>
      </c>
      <c r="B35" t="s">
        <v>232</v>
      </c>
      <c r="C35" t="s">
        <v>235</v>
      </c>
      <c r="D35" t="s">
        <v>230</v>
      </c>
      <c r="E35" t="s">
        <v>230</v>
      </c>
      <c r="F35" t="s">
        <v>212</v>
      </c>
      <c r="G35" s="112">
        <v>295.66</v>
      </c>
    </row>
    <row r="36" spans="1:7" ht="12.75">
      <c r="A36" t="s">
        <v>236</v>
      </c>
      <c r="B36" t="s">
        <v>237</v>
      </c>
      <c r="C36" t="s">
        <v>238</v>
      </c>
      <c r="D36" t="s">
        <v>220</v>
      </c>
      <c r="E36" t="s">
        <v>220</v>
      </c>
      <c r="F36" t="s">
        <v>212</v>
      </c>
      <c r="G36" s="112">
        <v>204.92</v>
      </c>
    </row>
    <row r="37" spans="1:7" ht="12.75">
      <c r="A37" t="s">
        <v>239</v>
      </c>
      <c r="B37" t="s">
        <v>240</v>
      </c>
      <c r="C37" t="s">
        <v>241</v>
      </c>
      <c r="D37" t="s">
        <v>242</v>
      </c>
      <c r="E37" t="s">
        <v>107</v>
      </c>
      <c r="F37" t="s">
        <v>212</v>
      </c>
      <c r="G37" s="112">
        <v>230.42</v>
      </c>
    </row>
    <row r="38" spans="1:7" ht="12.75">
      <c r="A38" t="s">
        <v>243</v>
      </c>
      <c r="B38" t="s">
        <v>209</v>
      </c>
      <c r="C38" t="s">
        <v>244</v>
      </c>
      <c r="D38" t="s">
        <v>245</v>
      </c>
      <c r="E38" t="s">
        <v>107</v>
      </c>
      <c r="F38" t="s">
        <v>212</v>
      </c>
      <c r="G38" s="112">
        <v>232</v>
      </c>
    </row>
    <row r="39" spans="1:7" ht="12.75">
      <c r="A39" t="s">
        <v>246</v>
      </c>
      <c r="B39" t="s">
        <v>247</v>
      </c>
      <c r="C39" t="s">
        <v>248</v>
      </c>
      <c r="D39" t="s">
        <v>249</v>
      </c>
      <c r="E39" t="s">
        <v>220</v>
      </c>
      <c r="F39" t="s">
        <v>212</v>
      </c>
      <c r="G39" s="112">
        <v>215.161</v>
      </c>
    </row>
    <row r="40" spans="1:7" ht="12.75">
      <c r="A40" t="s">
        <v>250</v>
      </c>
      <c r="B40" t="s">
        <v>209</v>
      </c>
      <c r="C40" t="s">
        <v>251</v>
      </c>
      <c r="D40" t="s">
        <v>252</v>
      </c>
      <c r="E40" t="s">
        <v>253</v>
      </c>
      <c r="F40" t="s">
        <v>212</v>
      </c>
      <c r="G40" s="112">
        <v>381.903</v>
      </c>
    </row>
    <row r="41" spans="1:7" ht="12.75">
      <c r="A41" t="s">
        <v>254</v>
      </c>
      <c r="B41" t="s">
        <v>255</v>
      </c>
      <c r="C41" t="s">
        <v>256</v>
      </c>
      <c r="D41" t="s">
        <v>257</v>
      </c>
      <c r="E41" t="s">
        <v>230</v>
      </c>
      <c r="F41" t="s">
        <v>212</v>
      </c>
      <c r="G41" s="112">
        <v>286.47</v>
      </c>
    </row>
    <row r="42" spans="1:7" ht="12.75">
      <c r="A42" t="s">
        <v>258</v>
      </c>
      <c r="B42" t="s">
        <v>259</v>
      </c>
      <c r="C42" t="s">
        <v>260</v>
      </c>
      <c r="D42" t="s">
        <v>261</v>
      </c>
      <c r="E42" t="s">
        <v>107</v>
      </c>
      <c r="F42" t="s">
        <v>262</v>
      </c>
      <c r="G42" s="112">
        <v>143.5</v>
      </c>
    </row>
    <row r="43" spans="1:7" ht="12.75">
      <c r="A43" t="s">
        <v>263</v>
      </c>
      <c r="B43" t="s">
        <v>264</v>
      </c>
      <c r="C43" t="s">
        <v>265</v>
      </c>
      <c r="D43" t="s">
        <v>266</v>
      </c>
      <c r="E43" t="s">
        <v>267</v>
      </c>
      <c r="F43" t="s">
        <v>212</v>
      </c>
      <c r="G43" s="112">
        <v>268.3</v>
      </c>
    </row>
    <row r="44" spans="1:7" ht="12.75">
      <c r="A44" t="s">
        <v>268</v>
      </c>
      <c r="B44" t="s">
        <v>259</v>
      </c>
      <c r="C44" t="s">
        <v>269</v>
      </c>
      <c r="D44" t="s">
        <v>270</v>
      </c>
      <c r="E44" t="s">
        <v>271</v>
      </c>
      <c r="F44" t="s">
        <v>262</v>
      </c>
      <c r="G44" s="112">
        <v>181</v>
      </c>
    </row>
    <row r="45" spans="1:7" ht="12.75">
      <c r="A45" t="s">
        <v>272</v>
      </c>
      <c r="B45" t="s">
        <v>273</v>
      </c>
      <c r="C45" t="s">
        <v>274</v>
      </c>
      <c r="D45" t="s">
        <v>275</v>
      </c>
      <c r="E45" t="s">
        <v>276</v>
      </c>
      <c r="F45" t="s">
        <v>277</v>
      </c>
      <c r="G45" s="112">
        <v>257.765</v>
      </c>
    </row>
    <row r="46" spans="1:7" ht="12.75">
      <c r="A46" t="s">
        <v>278</v>
      </c>
      <c r="B46" t="s">
        <v>279</v>
      </c>
      <c r="C46" t="s">
        <v>173</v>
      </c>
      <c r="D46" t="s">
        <v>173</v>
      </c>
      <c r="E46" t="s">
        <v>267</v>
      </c>
      <c r="F46" t="s">
        <v>212</v>
      </c>
      <c r="G46" s="112">
        <v>265.63</v>
      </c>
    </row>
    <row r="47" spans="1:7" ht="12.75">
      <c r="A47" t="s">
        <v>280</v>
      </c>
      <c r="B47" t="s">
        <v>259</v>
      </c>
      <c r="C47" t="s">
        <v>281</v>
      </c>
      <c r="D47" t="s">
        <v>282</v>
      </c>
      <c r="E47" t="s">
        <v>276</v>
      </c>
      <c r="F47" t="s">
        <v>277</v>
      </c>
      <c r="G47" s="112">
        <v>257</v>
      </c>
    </row>
    <row r="48" spans="1:7" ht="12.75">
      <c r="A48" t="s">
        <v>283</v>
      </c>
      <c r="B48" t="s">
        <v>284</v>
      </c>
      <c r="C48" t="s">
        <v>285</v>
      </c>
      <c r="D48" t="s">
        <v>286</v>
      </c>
      <c r="E48" t="s">
        <v>107</v>
      </c>
      <c r="F48" t="s">
        <v>262</v>
      </c>
      <c r="G48" s="112">
        <v>157.27</v>
      </c>
    </row>
    <row r="49" spans="1:7" ht="12.75">
      <c r="A49" t="s">
        <v>287</v>
      </c>
      <c r="B49" t="s">
        <v>288</v>
      </c>
      <c r="C49" t="s">
        <v>289</v>
      </c>
      <c r="D49" t="s">
        <v>290</v>
      </c>
      <c r="E49" t="s">
        <v>291</v>
      </c>
      <c r="F49" t="s">
        <v>277</v>
      </c>
      <c r="G49" s="112">
        <v>298.586</v>
      </c>
    </row>
    <row r="50" spans="1:7" ht="12.75">
      <c r="A50" t="s">
        <v>292</v>
      </c>
      <c r="B50" t="s">
        <v>259</v>
      </c>
      <c r="C50" t="s">
        <v>293</v>
      </c>
      <c r="D50" t="s">
        <v>294</v>
      </c>
      <c r="E50" t="s">
        <v>294</v>
      </c>
      <c r="F50" t="s">
        <v>262</v>
      </c>
      <c r="G50" s="112">
        <v>92.28</v>
      </c>
    </row>
    <row r="51" spans="1:7" ht="12.75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t="s">
        <v>262</v>
      </c>
      <c r="G51" s="112">
        <v>170.1</v>
      </c>
    </row>
    <row r="52" spans="1:7" ht="12.75">
      <c r="A52" t="s">
        <v>300</v>
      </c>
      <c r="B52" t="s">
        <v>301</v>
      </c>
      <c r="C52" t="s">
        <v>302</v>
      </c>
      <c r="D52" t="s">
        <v>117</v>
      </c>
      <c r="E52" t="s">
        <v>107</v>
      </c>
      <c r="F52" t="s">
        <v>303</v>
      </c>
      <c r="G52" s="112">
        <v>192.2</v>
      </c>
    </row>
    <row r="53" spans="1:7" ht="12.75">
      <c r="A53" t="s">
        <v>304</v>
      </c>
      <c r="B53" t="s">
        <v>301</v>
      </c>
      <c r="C53" t="s">
        <v>305</v>
      </c>
      <c r="D53" t="s">
        <v>306</v>
      </c>
      <c r="E53" t="s">
        <v>307</v>
      </c>
      <c r="F53" t="s">
        <v>303</v>
      </c>
      <c r="G53" s="112">
        <v>177.4</v>
      </c>
    </row>
    <row r="54" spans="1:7" ht="12.75">
      <c r="A54" t="s">
        <v>308</v>
      </c>
      <c r="B54" t="s">
        <v>309</v>
      </c>
      <c r="C54" t="s">
        <v>310</v>
      </c>
      <c r="D54" t="s">
        <v>311</v>
      </c>
      <c r="E54" t="s">
        <v>312</v>
      </c>
      <c r="F54" t="s">
        <v>303</v>
      </c>
      <c r="G54" s="112">
        <v>263.983</v>
      </c>
    </row>
    <row r="55" spans="1:7" ht="12.75">
      <c r="A55" t="s">
        <v>313</v>
      </c>
      <c r="B55" t="s">
        <v>301</v>
      </c>
      <c r="C55" t="s">
        <v>314</v>
      </c>
      <c r="D55" t="s">
        <v>315</v>
      </c>
      <c r="E55" t="s">
        <v>107</v>
      </c>
      <c r="F55" t="s">
        <v>303</v>
      </c>
      <c r="G55" s="112">
        <v>210.9</v>
      </c>
    </row>
    <row r="56" spans="1:7" ht="12.75">
      <c r="A56" t="s">
        <v>316</v>
      </c>
      <c r="B56" t="s">
        <v>317</v>
      </c>
      <c r="C56" t="s">
        <v>318</v>
      </c>
      <c r="D56" t="s">
        <v>319</v>
      </c>
      <c r="E56" t="s">
        <v>320</v>
      </c>
      <c r="F56" t="s">
        <v>303</v>
      </c>
      <c r="G56" s="112">
        <v>248.891</v>
      </c>
    </row>
    <row r="57" spans="1:7" ht="12.75">
      <c r="A57" t="s">
        <v>321</v>
      </c>
      <c r="B57" t="s">
        <v>322</v>
      </c>
      <c r="C57" t="s">
        <v>323</v>
      </c>
      <c r="D57" t="s">
        <v>306</v>
      </c>
      <c r="E57" t="s">
        <v>307</v>
      </c>
      <c r="F57" t="s">
        <v>303</v>
      </c>
      <c r="G57" s="112">
        <v>182.805</v>
      </c>
    </row>
    <row r="58" spans="1:7" ht="12.75">
      <c r="A58" t="s">
        <v>324</v>
      </c>
      <c r="B58" t="s">
        <v>325</v>
      </c>
      <c r="C58" t="s">
        <v>326</v>
      </c>
      <c r="D58" t="s">
        <v>327</v>
      </c>
      <c r="E58" t="s">
        <v>107</v>
      </c>
      <c r="F58" t="s">
        <v>328</v>
      </c>
      <c r="G58" s="112">
        <v>461.7</v>
      </c>
    </row>
    <row r="59" spans="1:7" ht="12.75">
      <c r="A59" t="s">
        <v>329</v>
      </c>
      <c r="B59" t="s">
        <v>330</v>
      </c>
      <c r="C59" t="s">
        <v>331</v>
      </c>
      <c r="D59" t="s">
        <v>332</v>
      </c>
      <c r="E59" t="s">
        <v>333</v>
      </c>
      <c r="F59" t="s">
        <v>328</v>
      </c>
      <c r="G59" s="112">
        <v>405.1</v>
      </c>
    </row>
    <row r="60" spans="1:7" ht="12.75">
      <c r="A60" t="s">
        <v>334</v>
      </c>
      <c r="B60" t="s">
        <v>335</v>
      </c>
      <c r="C60" t="s">
        <v>336</v>
      </c>
      <c r="D60" t="s">
        <v>337</v>
      </c>
      <c r="E60" t="s">
        <v>338</v>
      </c>
      <c r="F60" t="s">
        <v>328</v>
      </c>
      <c r="G60" s="112">
        <v>514.656</v>
      </c>
    </row>
    <row r="61" spans="1:7" ht="12.75">
      <c r="A61" t="s">
        <v>339</v>
      </c>
      <c r="B61" t="s">
        <v>330</v>
      </c>
      <c r="C61" t="s">
        <v>340</v>
      </c>
      <c r="D61" t="s">
        <v>338</v>
      </c>
      <c r="E61" t="s">
        <v>338</v>
      </c>
      <c r="F61" t="s">
        <v>328</v>
      </c>
      <c r="G61" s="112">
        <v>433.473</v>
      </c>
    </row>
    <row r="62" spans="1:7" ht="12.75">
      <c r="A62" t="s">
        <v>341</v>
      </c>
      <c r="B62" t="s">
        <v>330</v>
      </c>
      <c r="C62" t="s">
        <v>342</v>
      </c>
      <c r="D62" t="s">
        <v>343</v>
      </c>
      <c r="E62" t="s">
        <v>338</v>
      </c>
      <c r="F62" t="s">
        <v>328</v>
      </c>
      <c r="G62" s="112">
        <v>462.835</v>
      </c>
    </row>
    <row r="63" spans="1:7" ht="12.75">
      <c r="A63" t="s">
        <v>344</v>
      </c>
      <c r="B63" t="s">
        <v>345</v>
      </c>
      <c r="C63" t="s">
        <v>346</v>
      </c>
      <c r="D63" t="s">
        <v>347</v>
      </c>
      <c r="E63" t="s">
        <v>348</v>
      </c>
      <c r="F63" t="s">
        <v>277</v>
      </c>
      <c r="G63" s="112">
        <v>390.745</v>
      </c>
    </row>
    <row r="64" spans="1:7" ht="12.75">
      <c r="A64" t="s">
        <v>349</v>
      </c>
      <c r="B64" t="s">
        <v>350</v>
      </c>
      <c r="C64" t="s">
        <v>351</v>
      </c>
      <c r="D64" t="s">
        <v>352</v>
      </c>
      <c r="E64" t="s">
        <v>353</v>
      </c>
      <c r="F64" t="s">
        <v>328</v>
      </c>
      <c r="G64" s="112">
        <v>351.43</v>
      </c>
    </row>
    <row r="65" spans="1:7" ht="12.75">
      <c r="A65" t="s">
        <v>354</v>
      </c>
      <c r="B65" t="s">
        <v>350</v>
      </c>
      <c r="C65" t="s">
        <v>355</v>
      </c>
      <c r="D65" t="s">
        <v>356</v>
      </c>
      <c r="E65" t="s">
        <v>107</v>
      </c>
      <c r="F65" t="s">
        <v>277</v>
      </c>
      <c r="G65" s="112">
        <v>386.266</v>
      </c>
    </row>
    <row r="66" spans="1:7" ht="12.75">
      <c r="A66" t="s">
        <v>357</v>
      </c>
      <c r="B66" t="s">
        <v>358</v>
      </c>
      <c r="C66" t="s">
        <v>359</v>
      </c>
      <c r="D66" t="s">
        <v>360</v>
      </c>
      <c r="E66" t="s">
        <v>361</v>
      </c>
      <c r="F66" t="s">
        <v>328</v>
      </c>
      <c r="G66" s="112">
        <v>393.4</v>
      </c>
    </row>
    <row r="67" spans="1:7" ht="12.75">
      <c r="A67" t="s">
        <v>362</v>
      </c>
      <c r="B67" t="s">
        <v>363</v>
      </c>
      <c r="C67" t="s">
        <v>364</v>
      </c>
      <c r="D67" t="s">
        <v>194</v>
      </c>
      <c r="E67" t="s">
        <v>361</v>
      </c>
      <c r="F67" t="s">
        <v>328</v>
      </c>
      <c r="G67" s="112">
        <v>406.385</v>
      </c>
    </row>
    <row r="68" spans="1:7" ht="12.75">
      <c r="A68" t="s">
        <v>365</v>
      </c>
      <c r="B68" t="s">
        <v>366</v>
      </c>
      <c r="C68" t="s">
        <v>367</v>
      </c>
      <c r="D68" t="s">
        <v>368</v>
      </c>
      <c r="E68" t="s">
        <v>107</v>
      </c>
      <c r="F68" t="s">
        <v>369</v>
      </c>
      <c r="G68" s="112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DEJA</cp:lastModifiedBy>
  <dcterms:created xsi:type="dcterms:W3CDTF">2014-04-28T08:57:45Z</dcterms:created>
  <dcterms:modified xsi:type="dcterms:W3CDTF">2014-07-03T04:29:07Z</dcterms:modified>
  <cp:category/>
  <cp:version/>
  <cp:contentType/>
  <cp:contentStatus/>
</cp:coreProperties>
</file>