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6675" windowHeight="8160" activeTab="0"/>
  </bookViews>
  <sheets>
    <sheet name="ฟอร์มปริมาณน้ำ" sheetId="1" r:id="rId1"/>
    <sheet name="สูตรการคำนวณ (ห้ามแก้ไข)" sheetId="2" r:id="rId2"/>
    <sheet name="ตารางรอบต่อวินาที" sheetId="3" r:id="rId3"/>
    <sheet name="ตารางมุม1" sheetId="4" r:id="rId4"/>
    <sheet name="ตารางมุม2" sheetId="5" r:id="rId5"/>
    <sheet name="สถานี" sheetId="6" r:id="rId6"/>
  </sheets>
  <definedNames/>
  <calcPr fullCalcOnLoad="1"/>
</workbook>
</file>

<file path=xl/sharedStrings.xml><?xml version="1.0" encoding="utf-8"?>
<sst xmlns="http://schemas.openxmlformats.org/spreadsheetml/2006/main" count="543" uniqueCount="385">
  <si>
    <t>มุมทางตั้ง</t>
  </si>
  <si>
    <t>ระยะสูงเหนือผิวน้ำ (ม.)</t>
  </si>
  <si>
    <t>ระยะจากจุดเริ่มต้น (ม.)</t>
  </si>
  <si>
    <t>ระยะเบนเหนือผิวน้ำ (ม.)</t>
  </si>
  <si>
    <t>ระยะตามแนวเบนจากจุดที่หย่อนถึงเครื่อง</t>
  </si>
  <si>
    <t>ความลึกหลอก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</si>
  <si>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</si>
  <si>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</si>
  <si>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</si>
  <si>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</si>
  <si>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</si>
  <si>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</si>
  <si>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</si>
  <si>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</si>
  <si>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</si>
  <si>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</si>
  <si>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</si>
  <si>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</si>
  <si>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</si>
  <si>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</si>
  <si>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</si>
  <si>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</si>
  <si>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</si>
  <si>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</si>
  <si>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</si>
  <si>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</si>
  <si>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</si>
  <si>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</si>
  <si>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</si>
  <si>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</si>
  <si>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</si>
  <si>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</si>
  <si>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</si>
  <si>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</si>
  <si>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</si>
  <si>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</si>
  <si>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</si>
  <si>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</si>
  <si>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</si>
  <si>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</si>
  <si>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</si>
  <si>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ตารางที่2</t>
  </si>
  <si>
    <t>ความยาวในน้ำ d+∆d ม.</t>
  </si>
  <si>
    <t>∆d หน่วย ซม.    ความแตกต่างระหว่างความยาวในน้ำและความลึกจริง, d</t>
  </si>
  <si>
    <t>5˚</t>
  </si>
  <si>
    <t>6˚</t>
  </si>
  <si>
    <t>7˚</t>
  </si>
  <si>
    <t>8˚</t>
  </si>
  <si>
    <t>9˚</t>
  </si>
  <si>
    <t>10˚</t>
  </si>
  <si>
    <t>12˚</t>
  </si>
  <si>
    <t>14˚</t>
  </si>
  <si>
    <t>16˚</t>
  </si>
  <si>
    <t>18˚</t>
  </si>
  <si>
    <t>20˚</t>
  </si>
  <si>
    <t>22˚</t>
  </si>
  <si>
    <t>24˚</t>
  </si>
  <si>
    <t>26˚</t>
  </si>
  <si>
    <t>28˚</t>
  </si>
  <si>
    <t>30˚</t>
  </si>
  <si>
    <t>32˚</t>
  </si>
  <si>
    <t>34˚</t>
  </si>
  <si>
    <t>36˚</t>
  </si>
  <si>
    <t>38˚</t>
  </si>
  <si>
    <t>40˚</t>
  </si>
  <si>
    <t>42˚</t>
  </si>
  <si>
    <t>44˚</t>
  </si>
  <si>
    <t>46˚</t>
  </si>
  <si>
    <t>48˚</t>
  </si>
  <si>
    <t>50˚</t>
  </si>
  <si>
    <t>มุมเบน</t>
  </si>
  <si>
    <t>-</t>
  </si>
  <si>
    <t>ตารางที่ 1</t>
  </si>
  <si>
    <t>ความยาว a เหนือผิวน้ำ ม.</t>
  </si>
  <si>
    <t>a  หน่วย ซม. ความแตกต่างระหว่างแนวดิ่งกับแนวเบนเหนือผิวน้ำ</t>
  </si>
  <si>
    <t>6°</t>
  </si>
  <si>
    <t>7°</t>
  </si>
  <si>
    <t>8°</t>
  </si>
  <si>
    <t>9°</t>
  </si>
  <si>
    <t>10°</t>
  </si>
  <si>
    <t>12°</t>
  </si>
  <si>
    <t>14°</t>
  </si>
  <si>
    <t>16°</t>
  </si>
  <si>
    <t>18°</t>
  </si>
  <si>
    <t>20°</t>
  </si>
  <si>
    <t>22°</t>
  </si>
  <si>
    <t>24°</t>
  </si>
  <si>
    <t>26°</t>
  </si>
  <si>
    <t>28°</t>
  </si>
  <si>
    <t>30°</t>
  </si>
  <si>
    <t>32°</t>
  </si>
  <si>
    <t>34°</t>
  </si>
  <si>
    <t>36°</t>
  </si>
  <si>
    <t>38°</t>
  </si>
  <si>
    <t>40°</t>
  </si>
  <si>
    <t>42°</t>
  </si>
  <si>
    <t>44°</t>
  </si>
  <si>
    <t>46°</t>
  </si>
  <si>
    <t>48°</t>
  </si>
  <si>
    <t>50°</t>
  </si>
  <si>
    <t>5°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</si>
  <si>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</si>
  <si>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</si>
  <si>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</si>
  <si>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</si>
  <si>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</si>
  <si>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</si>
  <si>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</si>
  <si>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</si>
  <si>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</si>
  <si>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</si>
  <si>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</si>
  <si>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</si>
  <si>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</si>
  <si>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</si>
  <si>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</si>
  <si>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</si>
  <si>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</si>
  <si>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</si>
  <si>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</si>
  <si>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</si>
  <si>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</si>
  <si>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</si>
  <si>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</si>
  <si>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</si>
  <si>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</si>
  <si>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</si>
  <si>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</si>
  <si>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</si>
  <si>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</si>
  <si>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</si>
  <si>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</si>
  <si>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</si>
  <si>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</si>
  <si>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</si>
  <si>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</si>
  <si>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</si>
  <si>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</si>
  <si>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</si>
  <si>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</si>
  <si>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</si>
  <si>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</si>
  <si>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</si>
  <si>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</si>
  <si>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</si>
  <si>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</si>
  <si>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</si>
  <si>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</si>
  <si>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</si>
  <si>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</si>
  <si>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</si>
  <si>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</si>
  <si>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</si>
  <si>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</si>
  <si>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</si>
  <si>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</si>
  <si>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</si>
  <si>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</si>
  <si>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</si>
  <si>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</si>
  <si>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</si>
  <si>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</si>
  <si>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</si>
  <si>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</si>
  <si>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</si>
  <si>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</si>
  <si>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</si>
  <si>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</si>
  <si>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</si>
  <si>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</si>
  <si>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</si>
  <si>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</si>
  <si>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</si>
  <si>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</si>
  <si>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</si>
  <si>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</si>
  <si>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</si>
  <si>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</si>
  <si>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</si>
  <si>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</si>
  <si>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</si>
  <si>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</si>
  <si>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</si>
  <si>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</si>
  <si>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</si>
  <si>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</si>
  <si>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</si>
  <si>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</si>
  <si>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</si>
  <si>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</si>
  <si>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</si>
  <si>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</si>
  <si>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</si>
  <si>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</si>
  <si>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</si>
  <si>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</si>
  <si>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</si>
  <si>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</si>
  <si>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</si>
  <si>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</si>
  <si>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</si>
  <si>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</si>
  <si>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</si>
  <si>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</si>
  <si>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</si>
  <si>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</si>
  <si>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</si>
  <si>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</si>
  <si>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</si>
  <si>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</si>
  <si>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</si>
  <si>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</si>
  <si>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</si>
  <si>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</si>
  <si>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</si>
  <si>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</si>
  <si>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</si>
  <si>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</si>
  <si>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</si>
  <si>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</si>
  <si>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</si>
  <si>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</si>
  <si>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</si>
  <si>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</si>
  <si>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</si>
  <si>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</si>
  <si>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</si>
  <si>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</si>
  <si>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</si>
  <si>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</si>
  <si>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</si>
  <si>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</si>
  <si>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</si>
  <si>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</si>
  <si>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</si>
  <si>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</si>
  <si>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</si>
  <si>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</si>
  <si>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</si>
  <si>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</si>
  <si>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</si>
  <si>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</si>
  <si>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</si>
  <si>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</si>
  <si>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</si>
  <si>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</si>
  <si>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</si>
  <si>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</si>
  <si>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</si>
  <si>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</si>
  <si>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</si>
  <si>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</si>
  <si>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</si>
  <si>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</si>
  <si>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</si>
  <si>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</si>
  <si>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</si>
  <si>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</si>
  <si>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</si>
  <si>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</si>
  <si>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</si>
  <si>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</si>
  <si>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</si>
  <si>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</si>
  <si>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</si>
  <si>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</si>
  <si>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</si>
  <si>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</si>
  <si>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</si>
  <si>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</si>
  <si>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</si>
  <si>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</si>
  <si>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</si>
  <si>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</si>
  <si>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</si>
  <si>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</si>
  <si>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</si>
  <si>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</si>
  <si>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</si>
  <si>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</si>
  <si>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</si>
  <si>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</si>
  <si>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</si>
  <si>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</si>
  <si>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</si>
  <si>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</si>
  <si>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</si>
  <si>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</si>
  <si>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</si>
  <si>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</si>
  <si>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</si>
  <si>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</si>
  <si>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</si>
  <si>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</si>
  <si>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</si>
  <si>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</si>
  <si>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</si>
  <si>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</si>
  <si>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</si>
  <si>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</si>
  <si>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</si>
  <si>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</si>
  <si>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</si>
  <si>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</si>
  <si>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</si>
  <si>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</si>
  <si>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</si>
  <si>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</si>
  <si>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</si>
  <si>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</si>
  <si>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</si>
  <si>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</si>
  <si>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</si>
  <si>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</si>
  <si>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</si>
  <si>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</si>
  <si>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</si>
  <si>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</si>
  <si>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</si>
  <si>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</si>
  <si>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</si>
  <si>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</si>
  <si>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</si>
  <si>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</si>
  <si>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</si>
  <si>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</si>
  <si>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</si>
  <si>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</si>
  <si>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</si>
  <si>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</si>
  <si>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</si>
  <si>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</si>
  <si>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</si>
  <si>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</si>
  <si>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</si>
  <si>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</si>
  <si>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</si>
  <si>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</si>
  <si>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</si>
  <si>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</si>
  <si>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</si>
  <si>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</si>
  <si>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</si>
  <si>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</si>
  <si>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</si>
  <si>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</si>
  <si>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</si>
  <si>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</si>
  <si>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</si>
  <si>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</si>
  <si>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</si>
  <si>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</si>
  <si>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</si>
  <si>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</si>
  <si>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</si>
  <si>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</si>
  <si>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</si>
  <si>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</si>
  <si>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</si>
  <si>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</si>
  <si>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</si>
  <si>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</si>
  <si>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</si>
  <si>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</si>
  <si>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</si>
  <si>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</si>
  <si>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</si>
  <si>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</si>
  <si>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</si>
  <si>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</si>
  <si>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สูตรหาระยะเบนเหนือผิวน้ำ (ตารางมุม1)</t>
  </si>
  <si>
    <t>SUM</t>
  </si>
  <si>
    <t>สูตรหาระยะเบนเหนือผิวน้ำ (ตารางมุม2)</t>
  </si>
  <si>
    <t>ROUNDUP</t>
  </si>
  <si>
    <t>A-OTT  C.31  NO.49475  ปิงล่าง</t>
  </si>
  <si>
    <t>V=0.2531N+0.0134 M/SEC</t>
  </si>
  <si>
    <t>ศูนย์เสาระดับ ม.(Z.G.)</t>
  </si>
  <si>
    <t>A-OTT</t>
  </si>
  <si>
    <t>เมตร.</t>
  </si>
  <si>
    <t>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</si>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</sst>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55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0"/>
    </font>
    <font>
      <u val="single"/>
      <sz val="7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47" fillId="22" borderId="1" applyNumberFormat="0" applyAlignment="0" applyProtection="0"/>
    <xf numFmtId="0" fontId="48" fillId="23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99" fontId="7" fillId="0" borderId="17" xfId="0" applyNumberFormat="1" applyFont="1" applyBorder="1" applyAlignment="1">
      <alignment horizontal="center"/>
    </xf>
    <xf numFmtId="199" fontId="5" fillId="0" borderId="17" xfId="0" applyNumberFormat="1" applyFont="1" applyBorder="1" applyAlignment="1">
      <alignment horizontal="center"/>
    </xf>
    <xf numFmtId="199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" fillId="32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20" xfId="0" applyFont="1" applyFill="1" applyBorder="1" applyAlignment="1">
      <alignment horizontal="center"/>
    </xf>
    <xf numFmtId="0" fontId="16" fillId="0" borderId="25" xfId="0" applyFont="1" applyFill="1" applyBorder="1" applyAlignment="1">
      <alignment/>
    </xf>
    <xf numFmtId="187" fontId="16" fillId="0" borderId="25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187" fontId="16" fillId="0" borderId="28" xfId="0" applyNumberFormat="1" applyFont="1" applyFill="1" applyBorder="1" applyAlignment="1">
      <alignment/>
    </xf>
    <xf numFmtId="1" fontId="16" fillId="0" borderId="29" xfId="0" applyNumberFormat="1" applyFont="1" applyFill="1" applyBorder="1" applyAlignment="1">
      <alignment/>
    </xf>
    <xf numFmtId="187" fontId="16" fillId="0" borderId="30" xfId="0" applyNumberFormat="1" applyFont="1" applyFill="1" applyBorder="1" applyAlignment="1">
      <alignment/>
    </xf>
    <xf numFmtId="1" fontId="16" fillId="0" borderId="31" xfId="0" applyNumberFormat="1" applyFont="1" applyFill="1" applyBorder="1" applyAlignment="1">
      <alignment/>
    </xf>
    <xf numFmtId="187" fontId="16" fillId="0" borderId="32" xfId="0" applyNumberFormat="1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187" fontId="16" fillId="0" borderId="35" xfId="0" applyNumberFormat="1" applyFont="1" applyFill="1" applyBorder="1" applyAlignment="1">
      <alignment/>
    </xf>
    <xf numFmtId="0" fontId="16" fillId="0" borderId="36" xfId="0" applyFont="1" applyFill="1" applyBorder="1" applyAlignment="1">
      <alignment/>
    </xf>
    <xf numFmtId="187" fontId="16" fillId="0" borderId="37" xfId="0" applyNumberFormat="1" applyFont="1" applyFill="1" applyBorder="1" applyAlignment="1">
      <alignment/>
    </xf>
    <xf numFmtId="0" fontId="16" fillId="0" borderId="38" xfId="0" applyFont="1" applyFill="1" applyBorder="1" applyAlignment="1">
      <alignment/>
    </xf>
    <xf numFmtId="187" fontId="16" fillId="0" borderId="39" xfId="0" applyNumberFormat="1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187" fontId="0" fillId="0" borderId="0" xfId="0" applyNumberFormat="1" applyAlignment="1">
      <alignment/>
    </xf>
    <xf numFmtId="0" fontId="2" fillId="32" borderId="0" xfId="0" applyNumberFormat="1" applyFont="1" applyFill="1" applyAlignment="1">
      <alignment horizontal="center" vertical="center"/>
    </xf>
    <xf numFmtId="0" fontId="4" fillId="32" borderId="0" xfId="0" applyNumberFormat="1" applyFont="1" applyFill="1" applyAlignment="1">
      <alignment horizontal="center" vertical="center"/>
    </xf>
    <xf numFmtId="2" fontId="2" fillId="32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99" fontId="7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tabSelected="1" zoomScale="70" zoomScaleNormal="70" workbookViewId="0" topLeftCell="A1">
      <selection activeCell="M5" sqref="M5"/>
    </sheetView>
  </sheetViews>
  <sheetFormatPr defaultColWidth="9.140625" defaultRowHeight="12.75"/>
  <cols>
    <col min="1" max="1" width="9.421875" style="76" customWidth="1"/>
    <col min="2" max="2" width="13.57421875" style="59" customWidth="1"/>
    <col min="3" max="3" width="17.57421875" style="59" customWidth="1"/>
    <col min="4" max="4" width="11.28125" style="59" customWidth="1"/>
    <col min="5" max="5" width="16.28125" style="59" bestFit="1" customWidth="1"/>
    <col min="6" max="6" width="18.421875" style="59" customWidth="1"/>
    <col min="7" max="7" width="26.8515625" style="59" bestFit="1" customWidth="1"/>
    <col min="8" max="8" width="14.28125" style="59" customWidth="1"/>
    <col min="9" max="9" width="15.00390625" style="59" customWidth="1"/>
    <col min="10" max="10" width="24.00390625" style="98" bestFit="1" customWidth="1"/>
    <col min="11" max="11" width="17.7109375" style="59" bestFit="1" customWidth="1"/>
    <col min="12" max="12" width="13.421875" style="59" bestFit="1" customWidth="1"/>
    <col min="13" max="13" width="12.7109375" style="6" bestFit="1" customWidth="1"/>
    <col min="14" max="14" width="16.28125" style="59" bestFit="1" customWidth="1"/>
    <col min="15" max="15" width="10.28125" style="59" bestFit="1" customWidth="1"/>
    <col min="16" max="16" width="13.7109375" style="59" customWidth="1"/>
    <col min="17" max="17" width="14.421875" style="59" bestFit="1" customWidth="1"/>
    <col min="18" max="18" width="16.8515625" style="59" bestFit="1" customWidth="1"/>
    <col min="19" max="19" width="17.8515625" style="59" bestFit="1" customWidth="1"/>
    <col min="20" max="20" width="20.140625" style="59" bestFit="1" customWidth="1"/>
    <col min="21" max="21" width="14.57421875" style="59" customWidth="1"/>
    <col min="22" max="22" width="9.140625" style="76" customWidth="1"/>
    <col min="23" max="16384" width="9.140625" style="59" customWidth="1"/>
  </cols>
  <sheetData>
    <row r="1" spans="1:21" ht="15.75">
      <c r="A1" s="77"/>
      <c r="B1" s="58"/>
      <c r="C1" s="58"/>
      <c r="D1" s="58"/>
      <c r="E1" s="58"/>
      <c r="F1" s="58"/>
      <c r="G1" s="58"/>
      <c r="H1" s="58"/>
      <c r="I1" s="58"/>
      <c r="J1" s="14" t="s">
        <v>101</v>
      </c>
      <c r="K1" s="69"/>
      <c r="L1" s="58"/>
      <c r="M1" s="5"/>
      <c r="N1" s="58"/>
      <c r="O1" s="58"/>
      <c r="P1" s="58"/>
      <c r="Q1" s="58"/>
      <c r="R1" s="58"/>
      <c r="S1" s="58"/>
      <c r="T1" s="58"/>
      <c r="U1" s="58"/>
    </row>
    <row r="2" spans="3:16" ht="15.75">
      <c r="C2" s="58" t="s">
        <v>17</v>
      </c>
      <c r="D2" s="60" t="e">
        <f>VLOOKUP(K1,สถานี!A2:F68,2,0)</f>
        <v>#N/A</v>
      </c>
      <c r="F2" s="58" t="s">
        <v>18</v>
      </c>
      <c r="G2" s="128"/>
      <c r="I2" s="59" t="s">
        <v>19</v>
      </c>
      <c r="J2" s="4" t="e">
        <f>VLOOKUP(K1,สถานี!A2:F68,4,0)</f>
        <v>#N/A</v>
      </c>
      <c r="L2" s="58" t="s">
        <v>20</v>
      </c>
      <c r="M2" s="70" t="e">
        <f>VLOOKUP(K1,สถานี!A2:F68,5,0)</f>
        <v>#N/A</v>
      </c>
      <c r="N2" s="58"/>
      <c r="O2" s="58" t="s">
        <v>21</v>
      </c>
      <c r="P2" s="60" t="e">
        <f>VLOOKUP(K1,สถานี!A2:F68,6,0)</f>
        <v>#N/A</v>
      </c>
    </row>
    <row r="3" spans="3:14" ht="15.75">
      <c r="C3" s="58" t="s">
        <v>22</v>
      </c>
      <c r="D3" s="127"/>
      <c r="F3" s="58" t="s">
        <v>23</v>
      </c>
      <c r="G3" s="59" t="s">
        <v>377</v>
      </c>
      <c r="I3" s="59" t="s">
        <v>36</v>
      </c>
      <c r="J3" s="59">
        <v>49475</v>
      </c>
      <c r="L3" s="58"/>
      <c r="M3" s="70"/>
      <c r="N3" s="58"/>
    </row>
    <row r="4" spans="3:14" ht="15.75">
      <c r="C4" s="58" t="s">
        <v>25</v>
      </c>
      <c r="D4" s="129"/>
      <c r="E4" s="58" t="s">
        <v>26</v>
      </c>
      <c r="F4" s="58" t="s">
        <v>33</v>
      </c>
      <c r="G4" s="127"/>
      <c r="H4" s="58" t="s">
        <v>35</v>
      </c>
      <c r="I4" s="59" t="s">
        <v>24</v>
      </c>
      <c r="J4" s="4">
        <f>R155</f>
        <v>0</v>
      </c>
      <c r="K4" s="59" t="s">
        <v>378</v>
      </c>
      <c r="L4" s="58"/>
      <c r="N4" s="58"/>
    </row>
    <row r="5" spans="3:14" ht="15.75">
      <c r="C5" s="58" t="s">
        <v>28</v>
      </c>
      <c r="D5" s="129"/>
      <c r="E5" s="58" t="s">
        <v>26</v>
      </c>
      <c r="F5" s="58" t="s">
        <v>34</v>
      </c>
      <c r="G5" s="127"/>
      <c r="H5" s="58" t="s">
        <v>35</v>
      </c>
      <c r="I5" s="59" t="s">
        <v>27</v>
      </c>
      <c r="J5" s="4">
        <f>Q155</f>
        <v>0</v>
      </c>
      <c r="K5" s="59" t="s">
        <v>379</v>
      </c>
      <c r="L5" s="58"/>
      <c r="N5" s="58"/>
    </row>
    <row r="6" spans="3:14" ht="15.75">
      <c r="C6" s="58" t="s">
        <v>30</v>
      </c>
      <c r="D6" s="4">
        <f>(D4+D5)/2</f>
        <v>0</v>
      </c>
      <c r="E6" s="58" t="s">
        <v>31</v>
      </c>
      <c r="F6" s="8" t="s">
        <v>37</v>
      </c>
      <c r="G6" s="6" t="e">
        <f>VLOOKUP(K1,สถานี!A1:G68,7,0)</f>
        <v>#N/A</v>
      </c>
      <c r="H6" s="58" t="s">
        <v>31</v>
      </c>
      <c r="I6" s="59" t="s">
        <v>29</v>
      </c>
      <c r="J6" s="4">
        <f>T155</f>
        <v>0</v>
      </c>
      <c r="K6" s="59" t="s">
        <v>380</v>
      </c>
      <c r="L6" s="58"/>
      <c r="N6" s="58"/>
    </row>
    <row r="7" spans="1:247" ht="15.75">
      <c r="A7" s="78"/>
      <c r="B7" s="2"/>
      <c r="C7" s="7"/>
      <c r="D7" s="7"/>
      <c r="E7" s="2"/>
      <c r="F7" s="58" t="s">
        <v>30</v>
      </c>
      <c r="G7" s="61" t="e">
        <f>G6+D6</f>
        <v>#N/A</v>
      </c>
      <c r="H7" s="9" t="s">
        <v>31</v>
      </c>
      <c r="I7" s="59" t="s">
        <v>32</v>
      </c>
      <c r="J7" s="10" t="e">
        <f>J6/J5</f>
        <v>#DIV/0!</v>
      </c>
      <c r="K7" s="7" t="s">
        <v>381</v>
      </c>
      <c r="L7" s="7"/>
      <c r="M7" s="11"/>
      <c r="N7" s="2"/>
      <c r="O7" s="7"/>
      <c r="P7" s="7"/>
      <c r="Q7" s="2"/>
      <c r="R7" s="2"/>
      <c r="S7" s="7"/>
      <c r="T7" s="7"/>
      <c r="U7" s="2"/>
      <c r="V7" s="78"/>
      <c r="W7" s="7"/>
      <c r="X7" s="7"/>
      <c r="Y7" s="2"/>
      <c r="Z7" s="2"/>
      <c r="AA7" s="7"/>
      <c r="AB7" s="7"/>
      <c r="AC7" s="2"/>
      <c r="AD7" s="2"/>
      <c r="AE7" s="7"/>
      <c r="AF7" s="7"/>
      <c r="AG7" s="2"/>
      <c r="AH7" s="2"/>
      <c r="AI7" s="7"/>
      <c r="AJ7" s="7"/>
      <c r="AK7" s="2"/>
      <c r="AL7" s="2"/>
      <c r="AM7" s="7"/>
      <c r="AN7" s="7"/>
      <c r="AO7" s="2"/>
      <c r="AP7" s="2"/>
      <c r="AQ7" s="7"/>
      <c r="AR7" s="7"/>
      <c r="AS7" s="2"/>
      <c r="AT7" s="2"/>
      <c r="AU7" s="7"/>
      <c r="AV7" s="7"/>
      <c r="AW7" s="2"/>
      <c r="AX7" s="2"/>
      <c r="AY7" s="7"/>
      <c r="AZ7" s="7"/>
      <c r="BA7" s="2"/>
      <c r="BB7" s="2"/>
      <c r="BC7" s="7"/>
      <c r="BD7" s="7"/>
      <c r="BE7" s="2"/>
      <c r="BF7" s="2"/>
      <c r="BG7" s="7"/>
      <c r="BH7" s="7"/>
      <c r="BI7" s="2"/>
      <c r="BJ7" s="2"/>
      <c r="BK7" s="7"/>
      <c r="BL7" s="7"/>
      <c r="BM7" s="2"/>
      <c r="BN7" s="2"/>
      <c r="BO7" s="7"/>
      <c r="BP7" s="7"/>
      <c r="BQ7" s="2"/>
      <c r="BR7" s="2"/>
      <c r="BS7" s="7"/>
      <c r="BT7" s="7"/>
      <c r="BU7" s="2"/>
      <c r="BV7" s="2"/>
      <c r="BW7" s="7"/>
      <c r="BX7" s="7"/>
      <c r="BY7" s="2"/>
      <c r="BZ7" s="2"/>
      <c r="CA7" s="7"/>
      <c r="CB7" s="7"/>
      <c r="CC7" s="2"/>
      <c r="CD7" s="2"/>
      <c r="CE7" s="7"/>
      <c r="CF7" s="7"/>
      <c r="CG7" s="2"/>
      <c r="CH7" s="2"/>
      <c r="CI7" s="7"/>
      <c r="CJ7" s="7"/>
      <c r="CK7" s="2"/>
      <c r="CL7" s="2"/>
      <c r="CM7" s="7"/>
      <c r="CN7" s="7"/>
      <c r="CO7" s="2"/>
      <c r="CP7" s="2"/>
      <c r="CQ7" s="7"/>
      <c r="CR7" s="7"/>
      <c r="CS7" s="2"/>
      <c r="CT7" s="2"/>
      <c r="CU7" s="7"/>
      <c r="CV7" s="7"/>
      <c r="CW7" s="2"/>
      <c r="CX7" s="2"/>
      <c r="CY7" s="7"/>
      <c r="CZ7" s="7"/>
      <c r="DA7" s="2"/>
      <c r="DB7" s="2"/>
      <c r="DC7" s="7"/>
      <c r="DD7" s="7"/>
      <c r="DE7" s="2"/>
      <c r="DF7" s="2"/>
      <c r="DG7" s="7"/>
      <c r="DH7" s="7"/>
      <c r="DI7" s="2"/>
      <c r="DJ7" s="2"/>
      <c r="DK7" s="7"/>
      <c r="DL7" s="7"/>
      <c r="DM7" s="2"/>
      <c r="DN7" s="2"/>
      <c r="DO7" s="7"/>
      <c r="DP7" s="7"/>
      <c r="DQ7" s="2"/>
      <c r="DR7" s="2"/>
      <c r="DS7" s="7"/>
      <c r="DT7" s="7"/>
      <c r="DU7" s="2"/>
      <c r="DV7" s="2"/>
      <c r="DW7" s="7"/>
      <c r="DX7" s="7"/>
      <c r="DY7" s="2"/>
      <c r="DZ7" s="2"/>
      <c r="EA7" s="7"/>
      <c r="EB7" s="7"/>
      <c r="EC7" s="2"/>
      <c r="ED7" s="2"/>
      <c r="EE7" s="7"/>
      <c r="EF7" s="7"/>
      <c r="EG7" s="2"/>
      <c r="EH7" s="2"/>
      <c r="EI7" s="7"/>
      <c r="EJ7" s="7"/>
      <c r="EK7" s="2"/>
      <c r="EL7" s="2"/>
      <c r="EM7" s="7"/>
      <c r="EN7" s="7"/>
      <c r="EO7" s="2"/>
      <c r="EP7" s="2"/>
      <c r="EQ7" s="7"/>
      <c r="ER7" s="7"/>
      <c r="ES7" s="2"/>
      <c r="ET7" s="2"/>
      <c r="EU7" s="7"/>
      <c r="EV7" s="7"/>
      <c r="EW7" s="2"/>
      <c r="EX7" s="2"/>
      <c r="EY7" s="7"/>
      <c r="EZ7" s="7"/>
      <c r="FA7" s="2"/>
      <c r="FB7" s="2"/>
      <c r="FC7" s="7"/>
      <c r="FD7" s="7"/>
      <c r="FE7" s="2"/>
      <c r="FF7" s="2"/>
      <c r="FG7" s="7"/>
      <c r="FH7" s="7"/>
      <c r="FI7" s="2"/>
      <c r="FJ7" s="2"/>
      <c r="FK7" s="7"/>
      <c r="FL7" s="7"/>
      <c r="FM7" s="2"/>
      <c r="FN7" s="2"/>
      <c r="FO7" s="7"/>
      <c r="FP7" s="7"/>
      <c r="FQ7" s="2"/>
      <c r="FR7" s="2"/>
      <c r="FS7" s="7"/>
      <c r="FT7" s="7"/>
      <c r="FU7" s="2"/>
      <c r="FV7" s="2"/>
      <c r="FW7" s="7"/>
      <c r="FX7" s="7"/>
      <c r="FY7" s="2"/>
      <c r="FZ7" s="2"/>
      <c r="GA7" s="7"/>
      <c r="GB7" s="7"/>
      <c r="GC7" s="2"/>
      <c r="GD7" s="2"/>
      <c r="GE7" s="7"/>
      <c r="GF7" s="7"/>
      <c r="GG7" s="2"/>
      <c r="GH7" s="2"/>
      <c r="GI7" s="7"/>
      <c r="GJ7" s="7"/>
      <c r="GK7" s="2"/>
      <c r="GL7" s="2"/>
      <c r="GM7" s="7"/>
      <c r="GN7" s="7"/>
      <c r="GO7" s="2"/>
      <c r="GP7" s="2"/>
      <c r="GQ7" s="7"/>
      <c r="GR7" s="7"/>
      <c r="GS7" s="2"/>
      <c r="GT7" s="2"/>
      <c r="GU7" s="7"/>
      <c r="GV7" s="7"/>
      <c r="GW7" s="2"/>
      <c r="GX7" s="2"/>
      <c r="GY7" s="7"/>
      <c r="GZ7" s="7"/>
      <c r="HA7" s="2"/>
      <c r="HB7" s="2"/>
      <c r="HC7" s="7"/>
      <c r="HD7" s="7"/>
      <c r="HE7" s="2"/>
      <c r="HF7" s="2"/>
      <c r="HG7" s="7"/>
      <c r="HH7" s="7"/>
      <c r="HI7" s="2"/>
      <c r="HJ7" s="2"/>
      <c r="HK7" s="7"/>
      <c r="HL7" s="7"/>
      <c r="HM7" s="2"/>
      <c r="HN7" s="2"/>
      <c r="HO7" s="7"/>
      <c r="HP7" s="7"/>
      <c r="HQ7" s="2"/>
      <c r="HR7" s="2"/>
      <c r="HS7" s="7"/>
      <c r="HT7" s="7"/>
      <c r="HU7" s="2"/>
      <c r="HV7" s="2"/>
      <c r="HW7" s="7"/>
      <c r="HX7" s="7"/>
      <c r="HY7" s="2"/>
      <c r="HZ7" s="2"/>
      <c r="IA7" s="7"/>
      <c r="IB7" s="7"/>
      <c r="IC7" s="2"/>
      <c r="ID7" s="2"/>
      <c r="IE7" s="7"/>
      <c r="IF7" s="7"/>
      <c r="IG7" s="2"/>
      <c r="IH7" s="2"/>
      <c r="II7" s="7"/>
      <c r="IJ7" s="7"/>
      <c r="IK7" s="2"/>
      <c r="IL7" s="2"/>
      <c r="IM7" s="7"/>
    </row>
    <row r="8" spans="1:247" ht="15.75">
      <c r="A8" s="79"/>
      <c r="B8" s="2"/>
      <c r="C8" s="7"/>
      <c r="D8" s="7"/>
      <c r="E8" s="2"/>
      <c r="F8" s="8"/>
      <c r="G8" s="61"/>
      <c r="H8" s="9"/>
      <c r="J8" s="10"/>
      <c r="K8" s="7"/>
      <c r="L8" s="7"/>
      <c r="M8" s="11"/>
      <c r="N8" s="2"/>
      <c r="O8" s="7"/>
      <c r="P8" s="7"/>
      <c r="Q8" s="2"/>
      <c r="R8" s="2"/>
      <c r="S8" s="7"/>
      <c r="T8" s="7"/>
      <c r="U8" s="2"/>
      <c r="V8" s="78"/>
      <c r="W8" s="7"/>
      <c r="X8" s="7"/>
      <c r="Y8" s="2"/>
      <c r="Z8" s="2"/>
      <c r="AA8" s="7"/>
      <c r="AB8" s="7"/>
      <c r="AC8" s="2"/>
      <c r="AD8" s="2"/>
      <c r="AE8" s="7"/>
      <c r="AF8" s="7"/>
      <c r="AG8" s="2"/>
      <c r="AH8" s="2"/>
      <c r="AI8" s="7"/>
      <c r="AJ8" s="7"/>
      <c r="AK8" s="2"/>
      <c r="AL8" s="2"/>
      <c r="AM8" s="7"/>
      <c r="AN8" s="7"/>
      <c r="AO8" s="2"/>
      <c r="AP8" s="2"/>
      <c r="AQ8" s="7"/>
      <c r="AR8" s="7"/>
      <c r="AS8" s="2"/>
      <c r="AT8" s="2"/>
      <c r="AU8" s="7"/>
      <c r="AV8" s="7"/>
      <c r="AW8" s="2"/>
      <c r="AX8" s="2"/>
      <c r="AY8" s="7"/>
      <c r="AZ8" s="7"/>
      <c r="BA8" s="2"/>
      <c r="BB8" s="2"/>
      <c r="BC8" s="7"/>
      <c r="BD8" s="7"/>
      <c r="BE8" s="2"/>
      <c r="BF8" s="2"/>
      <c r="BG8" s="7"/>
      <c r="BH8" s="7"/>
      <c r="BI8" s="2"/>
      <c r="BJ8" s="2"/>
      <c r="BK8" s="7"/>
      <c r="BL8" s="7"/>
      <c r="BM8" s="2"/>
      <c r="BN8" s="2"/>
      <c r="BO8" s="7"/>
      <c r="BP8" s="7"/>
      <c r="BQ8" s="2"/>
      <c r="BR8" s="2"/>
      <c r="BS8" s="7"/>
      <c r="BT8" s="7"/>
      <c r="BU8" s="2"/>
      <c r="BV8" s="2"/>
      <c r="BW8" s="7"/>
      <c r="BX8" s="7"/>
      <c r="BY8" s="2"/>
      <c r="BZ8" s="2"/>
      <c r="CA8" s="7"/>
      <c r="CB8" s="7"/>
      <c r="CC8" s="2"/>
      <c r="CD8" s="2"/>
      <c r="CE8" s="7"/>
      <c r="CF8" s="7"/>
      <c r="CG8" s="2"/>
      <c r="CH8" s="2"/>
      <c r="CI8" s="7"/>
      <c r="CJ8" s="7"/>
      <c r="CK8" s="2"/>
      <c r="CL8" s="2"/>
      <c r="CM8" s="7"/>
      <c r="CN8" s="7"/>
      <c r="CO8" s="2"/>
      <c r="CP8" s="2"/>
      <c r="CQ8" s="7"/>
      <c r="CR8" s="7"/>
      <c r="CS8" s="2"/>
      <c r="CT8" s="2"/>
      <c r="CU8" s="7"/>
      <c r="CV8" s="7"/>
      <c r="CW8" s="2"/>
      <c r="CX8" s="2"/>
      <c r="CY8" s="7"/>
      <c r="CZ8" s="7"/>
      <c r="DA8" s="2"/>
      <c r="DB8" s="2"/>
      <c r="DC8" s="7"/>
      <c r="DD8" s="7"/>
      <c r="DE8" s="2"/>
      <c r="DF8" s="2"/>
      <c r="DG8" s="7"/>
      <c r="DH8" s="7"/>
      <c r="DI8" s="2"/>
      <c r="DJ8" s="2"/>
      <c r="DK8" s="7"/>
      <c r="DL8" s="7"/>
      <c r="DM8" s="2"/>
      <c r="DN8" s="2"/>
      <c r="DO8" s="7"/>
      <c r="DP8" s="7"/>
      <c r="DQ8" s="2"/>
      <c r="DR8" s="2"/>
      <c r="DS8" s="7"/>
      <c r="DT8" s="7"/>
      <c r="DU8" s="2"/>
      <c r="DV8" s="2"/>
      <c r="DW8" s="7"/>
      <c r="DX8" s="7"/>
      <c r="DY8" s="2"/>
      <c r="DZ8" s="2"/>
      <c r="EA8" s="7"/>
      <c r="EB8" s="7"/>
      <c r="EC8" s="2"/>
      <c r="ED8" s="2"/>
      <c r="EE8" s="7"/>
      <c r="EF8" s="7"/>
      <c r="EG8" s="2"/>
      <c r="EH8" s="2"/>
      <c r="EI8" s="7"/>
      <c r="EJ8" s="7"/>
      <c r="EK8" s="2"/>
      <c r="EL8" s="2"/>
      <c r="EM8" s="7"/>
      <c r="EN8" s="7"/>
      <c r="EO8" s="2"/>
      <c r="EP8" s="2"/>
      <c r="EQ8" s="7"/>
      <c r="ER8" s="7"/>
      <c r="ES8" s="2"/>
      <c r="ET8" s="2"/>
      <c r="EU8" s="7"/>
      <c r="EV8" s="7"/>
      <c r="EW8" s="2"/>
      <c r="EX8" s="2"/>
      <c r="EY8" s="7"/>
      <c r="EZ8" s="7"/>
      <c r="FA8" s="2"/>
      <c r="FB8" s="2"/>
      <c r="FC8" s="7"/>
      <c r="FD8" s="7"/>
      <c r="FE8" s="2"/>
      <c r="FF8" s="2"/>
      <c r="FG8" s="7"/>
      <c r="FH8" s="7"/>
      <c r="FI8" s="2"/>
      <c r="FJ8" s="2"/>
      <c r="FK8" s="7"/>
      <c r="FL8" s="7"/>
      <c r="FM8" s="2"/>
      <c r="FN8" s="2"/>
      <c r="FO8" s="7"/>
      <c r="FP8" s="7"/>
      <c r="FQ8" s="2"/>
      <c r="FR8" s="2"/>
      <c r="FS8" s="7"/>
      <c r="FT8" s="7"/>
      <c r="FU8" s="2"/>
      <c r="FV8" s="2"/>
      <c r="FW8" s="7"/>
      <c r="FX8" s="7"/>
      <c r="FY8" s="2"/>
      <c r="FZ8" s="2"/>
      <c r="GA8" s="7"/>
      <c r="GB8" s="7"/>
      <c r="GC8" s="2"/>
      <c r="GD8" s="2"/>
      <c r="GE8" s="7"/>
      <c r="GF8" s="7"/>
      <c r="GG8" s="2"/>
      <c r="GH8" s="2"/>
      <c r="GI8" s="7"/>
      <c r="GJ8" s="7"/>
      <c r="GK8" s="2"/>
      <c r="GL8" s="2"/>
      <c r="GM8" s="7"/>
      <c r="GN8" s="7"/>
      <c r="GO8" s="2"/>
      <c r="GP8" s="2"/>
      <c r="GQ8" s="7"/>
      <c r="GR8" s="7"/>
      <c r="GS8" s="2"/>
      <c r="GT8" s="2"/>
      <c r="GU8" s="7"/>
      <c r="GV8" s="7"/>
      <c r="GW8" s="2"/>
      <c r="GX8" s="2"/>
      <c r="GY8" s="7"/>
      <c r="GZ8" s="7"/>
      <c r="HA8" s="2"/>
      <c r="HB8" s="2"/>
      <c r="HC8" s="7"/>
      <c r="HD8" s="7"/>
      <c r="HE8" s="2"/>
      <c r="HF8" s="2"/>
      <c r="HG8" s="7"/>
      <c r="HH8" s="7"/>
      <c r="HI8" s="2"/>
      <c r="HJ8" s="2"/>
      <c r="HK8" s="7"/>
      <c r="HL8" s="7"/>
      <c r="HM8" s="2"/>
      <c r="HN8" s="2"/>
      <c r="HO8" s="7"/>
      <c r="HP8" s="7"/>
      <c r="HQ8" s="2"/>
      <c r="HR8" s="2"/>
      <c r="HS8" s="7"/>
      <c r="HT8" s="7"/>
      <c r="HU8" s="2"/>
      <c r="HV8" s="2"/>
      <c r="HW8" s="7"/>
      <c r="HX8" s="7"/>
      <c r="HY8" s="2"/>
      <c r="HZ8" s="2"/>
      <c r="IA8" s="7"/>
      <c r="IB8" s="7"/>
      <c r="IC8" s="2"/>
      <c r="ID8" s="2"/>
      <c r="IE8" s="7"/>
      <c r="IF8" s="7"/>
      <c r="IG8" s="2"/>
      <c r="IH8" s="2"/>
      <c r="II8" s="7"/>
      <c r="IJ8" s="7"/>
      <c r="IK8" s="2"/>
      <c r="IL8" s="2"/>
      <c r="IM8" s="7"/>
    </row>
    <row r="9" spans="1:21" ht="15.75">
      <c r="A9" s="79"/>
      <c r="B9" s="136" t="s">
        <v>2</v>
      </c>
      <c r="C9" s="136" t="s">
        <v>382</v>
      </c>
      <c r="D9" s="136" t="s">
        <v>0</v>
      </c>
      <c r="E9" s="136" t="s">
        <v>1</v>
      </c>
      <c r="F9" s="136" t="s">
        <v>3</v>
      </c>
      <c r="G9" s="136" t="s">
        <v>4</v>
      </c>
      <c r="H9" s="136" t="s">
        <v>5</v>
      </c>
      <c r="I9" s="136" t="s">
        <v>6</v>
      </c>
      <c r="J9" s="147" t="s">
        <v>7</v>
      </c>
      <c r="K9" s="136" t="s">
        <v>8</v>
      </c>
      <c r="L9" s="136" t="s">
        <v>9</v>
      </c>
      <c r="M9" s="139" t="s">
        <v>383</v>
      </c>
      <c r="N9" s="140"/>
      <c r="O9" s="140"/>
      <c r="P9" s="141"/>
      <c r="Q9" s="142" t="s">
        <v>384</v>
      </c>
      <c r="R9" s="136" t="s">
        <v>14</v>
      </c>
      <c r="S9" s="136" t="s">
        <v>15</v>
      </c>
      <c r="T9" s="136" t="s">
        <v>38</v>
      </c>
      <c r="U9" s="136" t="s">
        <v>16</v>
      </c>
    </row>
    <row r="10" spans="1:21" ht="15.75">
      <c r="A10" s="79"/>
      <c r="B10" s="137"/>
      <c r="C10" s="137"/>
      <c r="D10" s="137"/>
      <c r="E10" s="137"/>
      <c r="F10" s="137"/>
      <c r="G10" s="137"/>
      <c r="H10" s="137"/>
      <c r="I10" s="137"/>
      <c r="J10" s="148"/>
      <c r="K10" s="137"/>
      <c r="L10" s="137"/>
      <c r="M10" s="145" t="s">
        <v>10</v>
      </c>
      <c r="N10" s="136" t="s">
        <v>11</v>
      </c>
      <c r="O10" s="136" t="s">
        <v>12</v>
      </c>
      <c r="P10" s="136" t="s">
        <v>13</v>
      </c>
      <c r="Q10" s="143"/>
      <c r="R10" s="137"/>
      <c r="S10" s="137"/>
      <c r="T10" s="137"/>
      <c r="U10" s="137"/>
    </row>
    <row r="11" spans="1:21" ht="15.75">
      <c r="A11" s="79"/>
      <c r="B11" s="138"/>
      <c r="C11" s="138"/>
      <c r="D11" s="138"/>
      <c r="E11" s="138"/>
      <c r="F11" s="138"/>
      <c r="G11" s="138"/>
      <c r="H11" s="138"/>
      <c r="I11" s="138"/>
      <c r="J11" s="149"/>
      <c r="K11" s="138"/>
      <c r="L11" s="138"/>
      <c r="M11" s="146"/>
      <c r="N11" s="138"/>
      <c r="O11" s="138"/>
      <c r="P11" s="138"/>
      <c r="Q11" s="144"/>
      <c r="R11" s="138"/>
      <c r="S11" s="138"/>
      <c r="T11" s="138"/>
      <c r="U11" s="138"/>
    </row>
    <row r="12" spans="1:21" ht="15.75">
      <c r="A12" s="79"/>
      <c r="B12" s="62"/>
      <c r="C12" s="63"/>
      <c r="D12" s="62"/>
      <c r="E12" s="62"/>
      <c r="F12" s="62"/>
      <c r="G12" s="62"/>
      <c r="H12" s="62"/>
      <c r="I12" s="62"/>
      <c r="J12" s="12"/>
      <c r="K12" s="62"/>
      <c r="L12" s="62"/>
      <c r="M12" s="13"/>
      <c r="N12" s="62"/>
      <c r="O12" s="62"/>
      <c r="P12" s="62"/>
      <c r="Q12" s="62"/>
      <c r="R12" s="62"/>
      <c r="S12" s="62"/>
      <c r="T12" s="62"/>
      <c r="U12" s="62"/>
    </row>
    <row r="13" spans="1:21" ht="15.75">
      <c r="A13" s="79"/>
      <c r="B13" s="64">
        <v>0</v>
      </c>
      <c r="C13" s="65" t="s">
        <v>39</v>
      </c>
      <c r="D13" s="64"/>
      <c r="E13" s="64"/>
      <c r="F13" s="64"/>
      <c r="G13" s="64"/>
      <c r="H13" s="64"/>
      <c r="I13" s="64">
        <v>0</v>
      </c>
      <c r="J13" s="1">
        <v>0</v>
      </c>
      <c r="K13" s="64">
        <v>0</v>
      </c>
      <c r="L13" s="64">
        <v>0</v>
      </c>
      <c r="M13" s="3">
        <v>0</v>
      </c>
      <c r="N13" s="64"/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/>
    </row>
    <row r="14" spans="1:21" ht="15.75">
      <c r="A14" s="79"/>
      <c r="B14" s="64"/>
      <c r="C14" s="65"/>
      <c r="D14" s="64"/>
      <c r="E14" s="64"/>
      <c r="F14" s="64"/>
      <c r="G14" s="64"/>
      <c r="H14" s="64"/>
      <c r="I14" s="64"/>
      <c r="J14" s="1"/>
      <c r="K14" s="64"/>
      <c r="L14" s="64"/>
      <c r="M14" s="3"/>
      <c r="N14" s="64"/>
      <c r="O14" s="64"/>
      <c r="P14" s="64"/>
      <c r="Q14" s="64"/>
      <c r="R14" s="64"/>
      <c r="S14" s="64"/>
      <c r="T14" s="64"/>
      <c r="U14" s="64"/>
    </row>
    <row r="15" spans="1:21" ht="15.75">
      <c r="A15" s="79"/>
      <c r="B15" s="66"/>
      <c r="C15" s="65"/>
      <c r="D15" s="66"/>
      <c r="E15" s="66"/>
      <c r="F15" s="64">
        <f>'สูตรการคำนวณ (ห้ามแก้ไข)'!F3</f>
        <v>0</v>
      </c>
      <c r="G15" s="66"/>
      <c r="H15" s="64">
        <f>G15-(E15+F15)</f>
        <v>0</v>
      </c>
      <c r="I15" s="130">
        <f>H15-((SUM('สูตรการคำนวณ (ห้ามแก้ไข)'!A27:E27))/100)</f>
        <v>0</v>
      </c>
      <c r="J15" s="1">
        <f>IF(I15=0,"",IF(I15&lt;0.35,I15*0.5,IF(I15&lt;=0.59,I15*0.6,IF(I15&lt;=0.99,I15*0.2,IF(I15&lt;=2.49,I15*0.2,IF(I15&gt;=2.5,0.2))))))</f>
      </c>
      <c r="K15" s="66"/>
      <c r="L15" s="64">
        <v>40</v>
      </c>
      <c r="M15" s="3">
        <f>IF(K15=0,"",IF(K15&gt;0,VLOOKUP(K15,ตารางรอบต่อวินาที!A$1:B$600,2,0)))</f>
      </c>
      <c r="N15" s="64"/>
      <c r="O15" s="64">
        <f>IF(I15&lt;0.35,M15,IF(I15&lt;=0.59,M15,IF(I15&lt;=0.99,(M15+M16)/2,IF(I15&lt;=2.49,((M15+M17)/2+M16)/2,IF(I15&gt;=2.5,((M15+M20)/2+M16+M17+M18+M19)/5)))))</f>
      </c>
      <c r="P15" s="64">
        <f>SUM(O13:O15)/2</f>
        <v>0</v>
      </c>
      <c r="Q15" s="64">
        <f>R15*S15</f>
        <v>0</v>
      </c>
      <c r="R15" s="64">
        <f>IF(B15&gt;0,B15-B13,IF(B15=0,0))</f>
        <v>0</v>
      </c>
      <c r="S15" s="64">
        <f>SUM(I13:I15)/2</f>
        <v>0</v>
      </c>
      <c r="T15" s="64">
        <f>P15*Q15</f>
        <v>0</v>
      </c>
      <c r="U15" s="64"/>
    </row>
    <row r="16" spans="1:21" ht="15.75">
      <c r="A16" s="79"/>
      <c r="B16" s="64"/>
      <c r="C16" s="65"/>
      <c r="D16" s="71"/>
      <c r="E16" s="71"/>
      <c r="F16" s="71"/>
      <c r="G16" s="71"/>
      <c r="H16" s="75"/>
      <c r="I16" s="131"/>
      <c r="J16" s="1">
        <f>IF(I15&lt;0.35,"",IF(I15&lt;=0.59,"",IF(I15&lt;=0.99,I15*0.8,IF(I15&lt;=2.49,I15*0.6,IF(I15&gt;=2.5,I15*0.2)))))</f>
      </c>
      <c r="K16" s="66"/>
      <c r="L16" s="64">
        <v>40</v>
      </c>
      <c r="M16" s="3">
        <f>IF(K16=0,"",IF(K16&gt;0,VLOOKUP(K16,ตารางรอบต่อวินาที!A$1:B$600,2,0)))</f>
      </c>
      <c r="N16" s="64"/>
      <c r="O16" s="64"/>
      <c r="P16" s="64"/>
      <c r="Q16" s="64"/>
      <c r="R16" s="64"/>
      <c r="S16" s="64"/>
      <c r="T16" s="64"/>
      <c r="U16" s="64"/>
    </row>
    <row r="17" spans="1:21" ht="15.75">
      <c r="A17" s="79"/>
      <c r="B17" s="64"/>
      <c r="C17" s="65"/>
      <c r="D17" s="71"/>
      <c r="E17" s="71"/>
      <c r="F17" s="71"/>
      <c r="G17" s="71"/>
      <c r="H17" s="75"/>
      <c r="I17" s="132"/>
      <c r="J17" s="1">
        <f>IF(I15&lt;0.35,"",IF(I15&lt;=0.59,"",IF(I15&lt;=0.99,"",IF(I15&lt;=2.49,I15*0.8,IF(I15&gt;=2.5,I15*0.4)))))</f>
      </c>
      <c r="K17" s="66"/>
      <c r="L17" s="64">
        <v>40</v>
      </c>
      <c r="M17" s="3">
        <f>IF(K17=0,"",IF(K17&gt;0,VLOOKUP(K17,ตารางรอบต่อวินาที!A$1:B$600,2,0)))</f>
      </c>
      <c r="N17" s="64"/>
      <c r="O17" s="64"/>
      <c r="P17" s="64"/>
      <c r="Q17" s="64"/>
      <c r="R17" s="64"/>
      <c r="S17" s="64"/>
      <c r="T17" s="64"/>
      <c r="U17" s="64"/>
    </row>
    <row r="18" spans="1:21" ht="15.75">
      <c r="A18" s="79"/>
      <c r="B18" s="64"/>
      <c r="C18" s="65"/>
      <c r="D18" s="71"/>
      <c r="E18" s="71"/>
      <c r="F18" s="71"/>
      <c r="G18" s="71"/>
      <c r="H18" s="75"/>
      <c r="I18" s="132"/>
      <c r="J18" s="1">
        <f>IF(I15&lt;0.35,"",IF(I15&lt;=0.59,"",IF(I15&lt;=0.99,"",IF(I15&lt;=2.49,"",IF(I15&gt;=2.5,I15*0.6)))))</f>
      </c>
      <c r="K18" s="66"/>
      <c r="L18" s="64">
        <v>40</v>
      </c>
      <c r="M18" s="3">
        <f>IF(K18=0,"",IF(K18&gt;0,VLOOKUP(K18,ตารางรอบต่อวินาที!A$1:B$600,2,0)))</f>
      </c>
      <c r="N18" s="64"/>
      <c r="O18" s="64"/>
      <c r="P18" s="64"/>
      <c r="Q18" s="64"/>
      <c r="R18" s="64"/>
      <c r="S18" s="64"/>
      <c r="T18" s="64"/>
      <c r="U18" s="64"/>
    </row>
    <row r="19" spans="1:21" ht="15.75">
      <c r="A19" s="79"/>
      <c r="B19" s="64"/>
      <c r="C19" s="65"/>
      <c r="D19" s="71"/>
      <c r="E19" s="71"/>
      <c r="F19" s="71"/>
      <c r="G19" s="71"/>
      <c r="H19" s="75"/>
      <c r="I19" s="132"/>
      <c r="J19" s="1">
        <f>IF(I15&lt;0.35,"",IF(I15&lt;=0.59,"",IF(I15&lt;=0.99,"",IF(I15&lt;=2.49,"",IF(I15&gt;=2.5,I15*0.8)))))</f>
      </c>
      <c r="K19" s="66"/>
      <c r="L19" s="64">
        <v>40</v>
      </c>
      <c r="M19" s="3">
        <f>IF(K19=0,"",IF(K19&gt;0,VLOOKUP(K19,ตารางรอบต่อวินาที!A$1:B$600,2,0)))</f>
      </c>
      <c r="N19" s="64"/>
      <c r="O19" s="64"/>
      <c r="P19" s="64"/>
      <c r="Q19" s="64"/>
      <c r="R19" s="64"/>
      <c r="S19" s="64"/>
      <c r="T19" s="64"/>
      <c r="U19" s="64"/>
    </row>
    <row r="20" spans="1:21" ht="15.75">
      <c r="A20" s="79"/>
      <c r="B20" s="64"/>
      <c r="C20" s="65"/>
      <c r="D20" s="71"/>
      <c r="E20" s="71"/>
      <c r="F20" s="71"/>
      <c r="G20" s="71"/>
      <c r="H20" s="75"/>
      <c r="I20" s="132"/>
      <c r="J20" s="1">
        <f>IF(I15&lt;0.35,"",IF(I15&lt;=0.59,"",IF(I15&lt;=0.99,"",IF(I15&lt;=2.49,"",IF(I15&gt;=2.5,I15-J15)))))</f>
      </c>
      <c r="K20" s="66"/>
      <c r="L20" s="64">
        <v>40</v>
      </c>
      <c r="M20" s="3">
        <f>IF(K20=0,"",IF(K20&gt;0,VLOOKUP(K20,ตารางรอบต่อวินาที!A$1:B$600,2,0)))</f>
      </c>
      <c r="N20" s="64"/>
      <c r="O20" s="64"/>
      <c r="P20" s="64"/>
      <c r="Q20" s="64"/>
      <c r="R20" s="64"/>
      <c r="S20" s="64"/>
      <c r="T20" s="64"/>
      <c r="U20" s="64"/>
    </row>
    <row r="21" spans="1:21" ht="15.75">
      <c r="A21" s="79"/>
      <c r="B21" s="64"/>
      <c r="C21" s="65"/>
      <c r="D21" s="71"/>
      <c r="E21" s="71"/>
      <c r="F21" s="71"/>
      <c r="G21" s="71"/>
      <c r="H21" s="75"/>
      <c r="I21" s="132"/>
      <c r="J21" s="1"/>
      <c r="K21" s="64"/>
      <c r="L21" s="64"/>
      <c r="M21" s="71"/>
      <c r="N21" s="64"/>
      <c r="O21" s="64"/>
      <c r="P21" s="64"/>
      <c r="Q21" s="64"/>
      <c r="R21" s="64"/>
      <c r="S21" s="64"/>
      <c r="T21" s="64"/>
      <c r="U21" s="64"/>
    </row>
    <row r="22" spans="1:21" ht="15.75">
      <c r="A22" s="79"/>
      <c r="B22" s="66"/>
      <c r="C22" s="65"/>
      <c r="D22" s="66"/>
      <c r="E22" s="66"/>
      <c r="F22" s="64">
        <f>'สูตรการคำนวณ (ห้ามแก้ไข)'!F4</f>
        <v>0</v>
      </c>
      <c r="G22" s="66"/>
      <c r="H22" s="64">
        <f>G22-(E22+F22)</f>
        <v>0</v>
      </c>
      <c r="I22" s="130">
        <f>H22-((SUM('สูตรการคำนวณ (ห้ามแก้ไข)'!A28:E28))/100)</f>
        <v>0</v>
      </c>
      <c r="J22" s="1">
        <f>IF(I22=0,"",IF(I22&lt;0.35,I22*0.5,IF(I22&lt;=0.59,I22*0.6,IF(I22&lt;=0.99,I22*0.2,IF(I22&lt;=2.49,I22*0.2,IF(I22&gt;=2.5,0.2))))))</f>
      </c>
      <c r="K22" s="66"/>
      <c r="L22" s="64">
        <v>40</v>
      </c>
      <c r="M22" s="3">
        <f>IF(K22=0,"",IF(K22&gt;0,VLOOKUP(K22,ตารางรอบต่อวินาที!A$1:B$600,2,0)))</f>
      </c>
      <c r="N22" s="64"/>
      <c r="O22" s="64">
        <f>IF(I22&lt;0.35,M22,IF(I22&lt;=0.59,M22,IF(I22&lt;=0.99,(M22+M23)/2,IF(I22&lt;=2.49,((M22+M24)/2+M23)/2,IF(I22&gt;=2.5,((M22+M27)/2+M23+M24+M25+M26)/5)))))</f>
      </c>
      <c r="P22" s="64">
        <f>SUM(O15:O22)/2</f>
        <v>0</v>
      </c>
      <c r="Q22" s="64">
        <f>R22*S22</f>
        <v>0</v>
      </c>
      <c r="R22" s="64">
        <f>IF(B22&gt;0,B22-B15,IF(B22=0,0))</f>
        <v>0</v>
      </c>
      <c r="S22" s="64">
        <f>SUM(I15:I22)/2</f>
        <v>0</v>
      </c>
      <c r="T22" s="64">
        <f>P22*Q22</f>
        <v>0</v>
      </c>
      <c r="U22" s="64"/>
    </row>
    <row r="23" spans="1:21" ht="15.75">
      <c r="A23" s="79"/>
      <c r="B23" s="64"/>
      <c r="C23" s="65"/>
      <c r="D23" s="71"/>
      <c r="E23" s="71"/>
      <c r="F23" s="71"/>
      <c r="G23" s="71"/>
      <c r="H23" s="64"/>
      <c r="I23" s="133"/>
      <c r="J23" s="1">
        <f>IF(I22&lt;0.35,"",IF(I22&lt;=0.59,"",IF(I22&lt;=0.99,I22*0.8,IF(I22&lt;=2.49,I22*0.6,IF(I22&gt;=2.5,I22*0.2)))))</f>
      </c>
      <c r="K23" s="66"/>
      <c r="L23" s="64">
        <v>40</v>
      </c>
      <c r="M23" s="3">
        <f>IF(K23=0,"",IF(K23&gt;0,VLOOKUP(K23,ตารางรอบต่อวินาที!A$1:B$600,2,0)))</f>
      </c>
      <c r="N23" s="64"/>
      <c r="O23" s="64"/>
      <c r="P23" s="64"/>
      <c r="Q23" s="64"/>
      <c r="R23" s="64"/>
      <c r="S23" s="64"/>
      <c r="T23" s="64"/>
      <c r="U23" s="64"/>
    </row>
    <row r="24" spans="1:21" ht="15.75">
      <c r="A24" s="79"/>
      <c r="B24" s="64"/>
      <c r="C24" s="65"/>
      <c r="D24" s="71"/>
      <c r="E24" s="71"/>
      <c r="F24" s="71"/>
      <c r="G24" s="71"/>
      <c r="H24" s="64"/>
      <c r="I24" s="130"/>
      <c r="J24" s="1">
        <f>IF(I22&lt;0.35,"",IF(I22&lt;=0.59,"",IF(I22&lt;=0.99,"",IF(I22&lt;=2.49,I22*0.8,IF(I22&gt;=2.5,I22*0.4)))))</f>
      </c>
      <c r="K24" s="66"/>
      <c r="L24" s="64">
        <v>40</v>
      </c>
      <c r="M24" s="3">
        <f>IF(K24=0,"",IF(K24&gt;0,VLOOKUP(K24,ตารางรอบต่อวินาที!A$1:B$600,2,0)))</f>
      </c>
      <c r="N24" s="64"/>
      <c r="O24" s="64"/>
      <c r="P24" s="64"/>
      <c r="Q24" s="64"/>
      <c r="R24" s="64"/>
      <c r="S24" s="64"/>
      <c r="T24" s="64"/>
      <c r="U24" s="64"/>
    </row>
    <row r="25" spans="1:21" ht="15.75">
      <c r="A25" s="79"/>
      <c r="B25" s="64"/>
      <c r="C25" s="65"/>
      <c r="D25" s="71"/>
      <c r="E25" s="71"/>
      <c r="F25" s="71"/>
      <c r="G25" s="71"/>
      <c r="H25" s="64"/>
      <c r="I25" s="130"/>
      <c r="J25" s="1">
        <f>IF(I22&lt;0.35,"",IF(I22&lt;=0.59,"",IF(I22&lt;=0.99,"",IF(I22&lt;=2.49,"",IF(I22&gt;=2.5,I22*0.6)))))</f>
      </c>
      <c r="K25" s="66"/>
      <c r="L25" s="64">
        <v>40</v>
      </c>
      <c r="M25" s="3">
        <f>IF(K25=0,"",IF(K25&gt;0,VLOOKUP(K25,ตารางรอบต่อวินาที!A$1:B$600,2,0)))</f>
      </c>
      <c r="N25" s="64"/>
      <c r="O25" s="64"/>
      <c r="P25" s="64"/>
      <c r="Q25" s="64"/>
      <c r="R25" s="64"/>
      <c r="S25" s="64"/>
      <c r="T25" s="64"/>
      <c r="U25" s="64"/>
    </row>
    <row r="26" spans="1:21" ht="15.75">
      <c r="A26" s="79"/>
      <c r="B26" s="64"/>
      <c r="C26" s="65"/>
      <c r="D26" s="71"/>
      <c r="E26" s="71"/>
      <c r="F26" s="71"/>
      <c r="G26" s="71"/>
      <c r="H26" s="64"/>
      <c r="I26" s="130"/>
      <c r="J26" s="1">
        <f>IF(I22&lt;0.35,"",IF(I22&lt;=0.59,"",IF(I22&lt;=0.99,"",IF(I22&lt;=2.49,"",IF(I22&gt;=2.5,I22*0.8)))))</f>
      </c>
      <c r="K26" s="66"/>
      <c r="L26" s="64">
        <v>40</v>
      </c>
      <c r="M26" s="3">
        <f>IF(K26=0,"",IF(K26&gt;0,VLOOKUP(K26,ตารางรอบต่อวินาที!A$1:B$600,2,0)))</f>
      </c>
      <c r="N26" s="64"/>
      <c r="O26" s="64"/>
      <c r="P26" s="64"/>
      <c r="Q26" s="64"/>
      <c r="R26" s="64"/>
      <c r="S26" s="64"/>
      <c r="T26" s="64"/>
      <c r="U26" s="64"/>
    </row>
    <row r="27" spans="1:21" ht="15.75">
      <c r="A27" s="79"/>
      <c r="B27" s="64"/>
      <c r="C27" s="65"/>
      <c r="D27" s="71"/>
      <c r="E27" s="71"/>
      <c r="F27" s="71"/>
      <c r="G27" s="71"/>
      <c r="H27" s="64"/>
      <c r="I27" s="130"/>
      <c r="J27" s="1">
        <f>IF(I22&lt;0.35,"",IF(I22&lt;=0.59,"",IF(I22&lt;=0.99,"",IF(I22&lt;=2.49,"",IF(I22&gt;=2.5,I22-J22)))))</f>
      </c>
      <c r="K27" s="66"/>
      <c r="L27" s="64">
        <v>40</v>
      </c>
      <c r="M27" s="3">
        <f>IF(K27=0,"",IF(K27&gt;0,VLOOKUP(K27,ตารางรอบต่อวินาที!A$1:B$600,2,0)))</f>
      </c>
      <c r="N27" s="64"/>
      <c r="O27" s="64"/>
      <c r="P27" s="64"/>
      <c r="Q27" s="64"/>
      <c r="R27" s="64"/>
      <c r="S27" s="64"/>
      <c r="T27" s="64"/>
      <c r="U27" s="64"/>
    </row>
    <row r="28" spans="1:21" ht="15.75">
      <c r="A28" s="79"/>
      <c r="B28" s="64"/>
      <c r="C28" s="65"/>
      <c r="D28" s="71"/>
      <c r="E28" s="71"/>
      <c r="F28" s="71"/>
      <c r="G28" s="71"/>
      <c r="H28" s="64"/>
      <c r="I28" s="130"/>
      <c r="J28" s="1"/>
      <c r="K28" s="64"/>
      <c r="L28" s="64"/>
      <c r="M28" s="71"/>
      <c r="N28" s="64"/>
      <c r="O28" s="64"/>
      <c r="P28" s="64"/>
      <c r="Q28" s="64"/>
      <c r="R28" s="64"/>
      <c r="S28" s="64"/>
      <c r="T28" s="64"/>
      <c r="U28" s="64"/>
    </row>
    <row r="29" spans="1:21" ht="15.75">
      <c r="A29" s="79"/>
      <c r="B29" s="66"/>
      <c r="C29" s="65"/>
      <c r="D29" s="66"/>
      <c r="E29" s="66"/>
      <c r="F29" s="64">
        <f>'สูตรการคำนวณ (ห้ามแก้ไข)'!F5</f>
        <v>0</v>
      </c>
      <c r="G29" s="66"/>
      <c r="H29" s="64">
        <f>G29-(E29+F29)</f>
        <v>0</v>
      </c>
      <c r="I29" s="130">
        <f>H29-((SUM('สูตรการคำนวณ (ห้ามแก้ไข)'!A29:E29))/100)</f>
        <v>0</v>
      </c>
      <c r="J29" s="1">
        <f>IF(I29=0,"",IF(I29&lt;0.35,I29*0.5,IF(I29&lt;=0.59,I29*0.6,IF(I29&lt;=0.99,I29*0.2,IF(I29&lt;=2.49,I29*0.2,IF(I29&gt;=2.5,0.2))))))</f>
      </c>
      <c r="K29" s="66"/>
      <c r="L29" s="64">
        <v>40</v>
      </c>
      <c r="M29" s="3">
        <f>IF(K29=0,"",IF(K29&gt;0,VLOOKUP(K29,ตารางรอบต่อวินาที!A$1:B$600,2,0)))</f>
      </c>
      <c r="N29" s="64"/>
      <c r="O29" s="64">
        <f>IF(I29&lt;0.35,M29,IF(I29&lt;=0.59,M29,IF(I29&lt;=0.99,(M29+M30)/2,IF(I29&lt;=2.49,((M29+M31)/2+M30)/2,IF(I29&gt;=2.5,((M29+M34)/2+M30+M31+M32+M33)/5)))))</f>
      </c>
      <c r="P29" s="64">
        <f>SUM(O22:O29)/2</f>
        <v>0</v>
      </c>
      <c r="Q29" s="64">
        <f>R29*S29</f>
        <v>0</v>
      </c>
      <c r="R29" s="64">
        <f>IF(B29&gt;0,B29-B22,IF(B29=0,0))</f>
        <v>0</v>
      </c>
      <c r="S29" s="64">
        <f>SUM(I22:I29)/2</f>
        <v>0</v>
      </c>
      <c r="T29" s="64">
        <f>P29*Q29</f>
        <v>0</v>
      </c>
      <c r="U29" s="64"/>
    </row>
    <row r="30" spans="1:21" ht="15.75">
      <c r="A30" s="79"/>
      <c r="B30" s="64"/>
      <c r="C30" s="65"/>
      <c r="D30" s="71"/>
      <c r="E30" s="71"/>
      <c r="F30" s="71"/>
      <c r="G30" s="71"/>
      <c r="H30" s="64"/>
      <c r="I30" s="133"/>
      <c r="J30" s="1">
        <f>IF(I29&lt;0.35,"",IF(I29&lt;=0.59,"",IF(I29&lt;=0.99,I29*0.8,IF(I29&lt;=2.49,I29*0.6,IF(I29&gt;=2.5,I29*0.2)))))</f>
      </c>
      <c r="K30" s="66"/>
      <c r="L30" s="64">
        <v>40</v>
      </c>
      <c r="M30" s="3">
        <f>IF(K30=0,"",IF(K30&gt;0,VLOOKUP(K30,ตารางรอบต่อวินาที!A$1:B$600,2,0)))</f>
      </c>
      <c r="N30" s="64"/>
      <c r="O30" s="64"/>
      <c r="P30" s="64"/>
      <c r="Q30" s="64"/>
      <c r="R30" s="64"/>
      <c r="S30" s="64"/>
      <c r="T30" s="64"/>
      <c r="U30" s="64"/>
    </row>
    <row r="31" spans="1:21" ht="15.75">
      <c r="A31" s="79"/>
      <c r="B31" s="64"/>
      <c r="C31" s="65"/>
      <c r="D31" s="71"/>
      <c r="E31" s="71"/>
      <c r="F31" s="71"/>
      <c r="G31" s="71"/>
      <c r="H31" s="64"/>
      <c r="I31" s="130"/>
      <c r="J31" s="1">
        <f>IF(I29&lt;0.35,"",IF(I29&lt;=0.59,"",IF(I29&lt;=0.99,"",IF(I29&lt;=2.49,I29*0.8,IF(I29&gt;=2.5,I29*0.4)))))</f>
      </c>
      <c r="K31" s="66"/>
      <c r="L31" s="64">
        <v>40</v>
      </c>
      <c r="M31" s="3">
        <f>IF(K31=0,"",IF(K31&gt;0,VLOOKUP(K31,ตารางรอบต่อวินาที!A$1:B$600,2,0)))</f>
      </c>
      <c r="N31" s="64"/>
      <c r="O31" s="64"/>
      <c r="P31" s="64"/>
      <c r="Q31" s="64"/>
      <c r="R31" s="64"/>
      <c r="S31" s="64"/>
      <c r="T31" s="64"/>
      <c r="U31" s="64"/>
    </row>
    <row r="32" spans="1:21" ht="15.75">
      <c r="A32" s="79"/>
      <c r="B32" s="64"/>
      <c r="C32" s="65"/>
      <c r="D32" s="71"/>
      <c r="E32" s="71"/>
      <c r="F32" s="71"/>
      <c r="G32" s="71"/>
      <c r="H32" s="64"/>
      <c r="I32" s="130"/>
      <c r="J32" s="1">
        <f>IF(I29&lt;0.35,"",IF(I29&lt;=0.59,"",IF(I29&lt;=0.99,"",IF(I29&lt;=2.49,"",IF(I29&gt;=2.5,I29*0.6)))))</f>
      </c>
      <c r="K32" s="66"/>
      <c r="L32" s="64">
        <v>40</v>
      </c>
      <c r="M32" s="3">
        <f>IF(K32=0,"",IF(K32&gt;0,VLOOKUP(K32,ตารางรอบต่อวินาที!A$1:B$600,2,0)))</f>
      </c>
      <c r="N32" s="64"/>
      <c r="O32" s="64"/>
      <c r="P32" s="64"/>
      <c r="Q32" s="64"/>
      <c r="R32" s="64"/>
      <c r="S32" s="64"/>
      <c r="T32" s="64"/>
      <c r="U32" s="64"/>
    </row>
    <row r="33" spans="1:21" ht="15.75">
      <c r="A33" s="79"/>
      <c r="B33" s="64"/>
      <c r="C33" s="65"/>
      <c r="D33" s="71"/>
      <c r="E33" s="71"/>
      <c r="F33" s="71"/>
      <c r="G33" s="71"/>
      <c r="H33" s="64"/>
      <c r="I33" s="130"/>
      <c r="J33" s="1">
        <f>IF(I29&lt;0.35,"",IF(I29&lt;=0.59,"",IF(I29&lt;=0.99,"",IF(I29&lt;=2.49,"",IF(I29&gt;=2.5,I29*0.8)))))</f>
      </c>
      <c r="K33" s="66"/>
      <c r="L33" s="64">
        <v>40</v>
      </c>
      <c r="M33" s="3">
        <f>IF(K33=0,"",IF(K33&gt;0,VLOOKUP(K33,ตารางรอบต่อวินาที!A$1:B$600,2,0)))</f>
      </c>
      <c r="N33" s="64"/>
      <c r="O33" s="64"/>
      <c r="P33" s="64"/>
      <c r="Q33" s="64"/>
      <c r="R33" s="64"/>
      <c r="S33" s="64"/>
      <c r="T33" s="64"/>
      <c r="U33" s="64"/>
    </row>
    <row r="34" spans="1:21" ht="15.75">
      <c r="A34" s="79"/>
      <c r="B34" s="64"/>
      <c r="C34" s="65"/>
      <c r="D34" s="71"/>
      <c r="E34" s="71"/>
      <c r="F34" s="71"/>
      <c r="G34" s="71"/>
      <c r="H34" s="64"/>
      <c r="I34" s="130"/>
      <c r="J34" s="1">
        <f>IF(I29&lt;0.35,"",IF(I29&lt;=0.59,"",IF(I29&lt;=0.99,"",IF(I29&lt;=2.49,"",IF(I29&gt;=2.5,I29-J29)))))</f>
      </c>
      <c r="K34" s="66"/>
      <c r="L34" s="64">
        <v>40</v>
      </c>
      <c r="M34" s="3">
        <f>IF(K34=0,"",IF(K34&gt;0,VLOOKUP(K34,ตารางรอบต่อวินาที!A$1:B$600,2,0)))</f>
      </c>
      <c r="N34" s="64"/>
      <c r="O34" s="64"/>
      <c r="P34" s="64"/>
      <c r="Q34" s="64"/>
      <c r="R34" s="64"/>
      <c r="S34" s="64"/>
      <c r="T34" s="64"/>
      <c r="U34" s="64"/>
    </row>
    <row r="35" spans="1:21" ht="15.75">
      <c r="A35" s="79"/>
      <c r="B35" s="64"/>
      <c r="C35" s="65"/>
      <c r="D35" s="71"/>
      <c r="E35" s="71"/>
      <c r="F35" s="71"/>
      <c r="G35" s="71"/>
      <c r="H35" s="64"/>
      <c r="I35" s="130"/>
      <c r="J35" s="1"/>
      <c r="K35" s="64"/>
      <c r="L35" s="64"/>
      <c r="M35" s="71"/>
      <c r="N35" s="64"/>
      <c r="O35" s="64"/>
      <c r="P35" s="64"/>
      <c r="Q35" s="64"/>
      <c r="R35" s="64"/>
      <c r="S35" s="64"/>
      <c r="T35" s="64"/>
      <c r="U35" s="64"/>
    </row>
    <row r="36" spans="1:21" ht="15.75">
      <c r="A36" s="79"/>
      <c r="B36" s="66"/>
      <c r="C36" s="65"/>
      <c r="D36" s="66"/>
      <c r="E36" s="66"/>
      <c r="F36" s="64">
        <f>'สูตรการคำนวณ (ห้ามแก้ไข)'!F6</f>
        <v>0</v>
      </c>
      <c r="G36" s="66"/>
      <c r="H36" s="64">
        <f>G36-(E36+F36)</f>
        <v>0</v>
      </c>
      <c r="I36" s="130">
        <f>H36-((SUM('สูตรการคำนวณ (ห้ามแก้ไข)'!A30:E30))/100)</f>
        <v>0</v>
      </c>
      <c r="J36" s="1">
        <f>IF(I36=0,"",IF(I36&lt;0.35,I36*0.5,IF(I36&lt;=0.59,I36*0.6,IF(I36&lt;=0.99,I36*0.2,IF(I36&lt;=2.49,I36*0.2,IF(I36&gt;=2.5,0.2))))))</f>
      </c>
      <c r="K36" s="66"/>
      <c r="L36" s="64">
        <v>40</v>
      </c>
      <c r="M36" s="3">
        <f>IF(K36=0,"",IF(K36&gt;0,VLOOKUP(K36,ตารางรอบต่อวินาที!A$1:B$600,2,0)))</f>
      </c>
      <c r="N36" s="64"/>
      <c r="O36" s="64">
        <f>IF(I36&lt;0.35,M36,IF(I36&lt;=0.59,M36,IF(I36&lt;=0.99,(M36+M37)/2,IF(I36&lt;=2.49,((M36+M38)/2+M37)/2,IF(I36&gt;=2.5,((M36+M41)/2+M37+M38+M39+M40)/5)))))</f>
      </c>
      <c r="P36" s="64">
        <f>SUM(O29:O36)/2</f>
        <v>0</v>
      </c>
      <c r="Q36" s="64">
        <f>R36*S36</f>
        <v>0</v>
      </c>
      <c r="R36" s="64">
        <f>IF(B36&gt;0,B36-B29,IF(B36=0,0))</f>
        <v>0</v>
      </c>
      <c r="S36" s="64">
        <f>SUM(I29:I36)/2</f>
        <v>0</v>
      </c>
      <c r="T36" s="64">
        <f>P36*Q36</f>
        <v>0</v>
      </c>
      <c r="U36" s="64"/>
    </row>
    <row r="37" spans="1:21" ht="15.75">
      <c r="A37" s="79"/>
      <c r="B37" s="64"/>
      <c r="C37" s="65"/>
      <c r="D37" s="71"/>
      <c r="E37" s="71"/>
      <c r="F37" s="71"/>
      <c r="G37" s="71"/>
      <c r="H37" s="64"/>
      <c r="I37" s="133"/>
      <c r="J37" s="1">
        <f>IF(I36&lt;0.35,"",IF(I36&lt;=0.59,"",IF(I36&lt;=0.99,I36*0.8,IF(I36&lt;=2.49,I36*0.6,IF(I36&gt;=2.5,I36*0.2)))))</f>
      </c>
      <c r="K37" s="66"/>
      <c r="L37" s="64">
        <v>40</v>
      </c>
      <c r="M37" s="3">
        <f>IF(K37=0,"",IF(K37&gt;0,VLOOKUP(K37,ตารางรอบต่อวินาที!A$1:B$600,2,0)))</f>
      </c>
      <c r="N37" s="64"/>
      <c r="O37" s="64"/>
      <c r="P37" s="64"/>
      <c r="Q37" s="64"/>
      <c r="R37" s="64"/>
      <c r="S37" s="64"/>
      <c r="T37" s="64"/>
      <c r="U37" s="64"/>
    </row>
    <row r="38" spans="1:21" ht="15.75">
      <c r="A38" s="79"/>
      <c r="B38" s="64"/>
      <c r="C38" s="65"/>
      <c r="D38" s="71"/>
      <c r="E38" s="71"/>
      <c r="F38" s="71"/>
      <c r="G38" s="71"/>
      <c r="H38" s="64"/>
      <c r="I38" s="130"/>
      <c r="J38" s="1">
        <f>IF(I36&lt;0.35,"",IF(I36&lt;=0.59,"",IF(I36&lt;=0.99,"",IF(I36&lt;=2.49,I36*0.8,IF(I36&gt;=2.5,I36*0.4)))))</f>
      </c>
      <c r="K38" s="66"/>
      <c r="L38" s="64">
        <v>40</v>
      </c>
      <c r="M38" s="3">
        <f>IF(K38=0,"",IF(K38&gt;0,VLOOKUP(K38,ตารางรอบต่อวินาที!A$1:B$600,2,0)))</f>
      </c>
      <c r="N38" s="64"/>
      <c r="O38" s="64"/>
      <c r="P38" s="64"/>
      <c r="Q38" s="64"/>
      <c r="R38" s="64"/>
      <c r="S38" s="64"/>
      <c r="T38" s="64"/>
      <c r="U38" s="64"/>
    </row>
    <row r="39" spans="1:21" ht="15.75">
      <c r="A39" s="79"/>
      <c r="B39" s="64"/>
      <c r="C39" s="65"/>
      <c r="D39" s="71"/>
      <c r="E39" s="71"/>
      <c r="F39" s="71"/>
      <c r="G39" s="71"/>
      <c r="H39" s="64"/>
      <c r="I39" s="130"/>
      <c r="J39" s="1">
        <f>IF(I36&lt;0.35,"",IF(I36&lt;=0.59,"",IF(I36&lt;=0.99,"",IF(I36&lt;=2.49,"",IF(I36&gt;=2.5,I36*0.6)))))</f>
      </c>
      <c r="K39" s="66"/>
      <c r="L39" s="64">
        <v>40</v>
      </c>
      <c r="M39" s="3">
        <f>IF(K39=0,"",IF(K39&gt;0,VLOOKUP(K39,ตารางรอบต่อวินาที!A$1:B$600,2,0)))</f>
      </c>
      <c r="N39" s="64"/>
      <c r="O39" s="64"/>
      <c r="P39" s="64"/>
      <c r="Q39" s="64"/>
      <c r="R39" s="64"/>
      <c r="S39" s="64"/>
      <c r="T39" s="64"/>
      <c r="U39" s="64"/>
    </row>
    <row r="40" spans="1:21" ht="15.75">
      <c r="A40" s="79"/>
      <c r="B40" s="64"/>
      <c r="C40" s="65"/>
      <c r="D40" s="71"/>
      <c r="E40" s="71"/>
      <c r="F40" s="71"/>
      <c r="G40" s="71"/>
      <c r="H40" s="64"/>
      <c r="I40" s="130"/>
      <c r="J40" s="1">
        <f>IF(I36&lt;0.35,"",IF(I36&lt;=0.59,"",IF(I36&lt;=0.99,"",IF(I36&lt;=2.49,"",IF(I36&gt;=2.5,I36*0.8)))))</f>
      </c>
      <c r="K40" s="66"/>
      <c r="L40" s="64">
        <v>40</v>
      </c>
      <c r="M40" s="3">
        <f>IF(K40=0,"",IF(K40&gt;0,VLOOKUP(K40,ตารางรอบต่อวินาที!A$1:B$600,2,0)))</f>
      </c>
      <c r="N40" s="64"/>
      <c r="O40" s="64"/>
      <c r="P40" s="64"/>
      <c r="Q40" s="64"/>
      <c r="R40" s="64"/>
      <c r="S40" s="64"/>
      <c r="T40" s="64"/>
      <c r="U40" s="64"/>
    </row>
    <row r="41" spans="1:21" ht="15.75">
      <c r="A41" s="79"/>
      <c r="B41" s="64"/>
      <c r="C41" s="65"/>
      <c r="D41" s="71"/>
      <c r="E41" s="71"/>
      <c r="F41" s="71"/>
      <c r="G41" s="71"/>
      <c r="H41" s="64"/>
      <c r="I41" s="130"/>
      <c r="J41" s="1">
        <f>IF(I36&lt;0.35,"",IF(I36&lt;=0.59,"",IF(I36&lt;=0.99,"",IF(I36&lt;=2.49,"",IF(I36&gt;=2.5,I36-J36)))))</f>
      </c>
      <c r="K41" s="66"/>
      <c r="L41" s="64">
        <v>40</v>
      </c>
      <c r="M41" s="3">
        <f>IF(K41=0,"",IF(K41&gt;0,VLOOKUP(K41,ตารางรอบต่อวินาที!A$1:B$600,2,0)))</f>
      </c>
      <c r="N41" s="64"/>
      <c r="O41" s="64"/>
      <c r="P41" s="64"/>
      <c r="Q41" s="64"/>
      <c r="R41" s="64"/>
      <c r="S41" s="64"/>
      <c r="T41" s="64"/>
      <c r="U41" s="64"/>
    </row>
    <row r="42" spans="1:21" ht="15.75">
      <c r="A42" s="79"/>
      <c r="B42" s="64"/>
      <c r="C42" s="65"/>
      <c r="D42" s="71"/>
      <c r="E42" s="71"/>
      <c r="F42" s="71"/>
      <c r="G42" s="71"/>
      <c r="H42" s="64"/>
      <c r="I42" s="130"/>
      <c r="J42" s="1"/>
      <c r="K42" s="64"/>
      <c r="L42" s="64"/>
      <c r="M42" s="71"/>
      <c r="N42" s="64"/>
      <c r="O42" s="64"/>
      <c r="P42" s="64"/>
      <c r="Q42" s="64"/>
      <c r="R42" s="64"/>
      <c r="S42" s="64"/>
      <c r="T42" s="64"/>
      <c r="U42" s="64"/>
    </row>
    <row r="43" spans="1:21" ht="15.75">
      <c r="A43" s="79"/>
      <c r="B43" s="66"/>
      <c r="C43" s="65"/>
      <c r="D43" s="66"/>
      <c r="E43" s="66"/>
      <c r="F43" s="64">
        <f>'สูตรการคำนวณ (ห้ามแก้ไข)'!F7</f>
        <v>0</v>
      </c>
      <c r="G43" s="66"/>
      <c r="H43" s="64">
        <f>G43-(E43+F43)</f>
        <v>0</v>
      </c>
      <c r="I43" s="130">
        <f>H43-((SUM('สูตรการคำนวณ (ห้ามแก้ไข)'!A31:E31))/100)</f>
        <v>0</v>
      </c>
      <c r="J43" s="1">
        <f>IF(I43=0,"",IF(I43&lt;0.35,I43*0.5,IF(I43&lt;=0.59,I43*0.6,IF(I43&lt;=0.99,I43*0.2,IF(I43&lt;=2.49,I43*0.2,IF(I43&gt;=2.5,0.2))))))</f>
      </c>
      <c r="K43" s="66"/>
      <c r="L43" s="64">
        <v>40</v>
      </c>
      <c r="M43" s="3">
        <f>IF(K43=0,"",IF(K43&gt;0,VLOOKUP(K43,ตารางรอบต่อวินาที!A$1:B$600,2,0)))</f>
      </c>
      <c r="N43" s="64"/>
      <c r="O43" s="64">
        <f>IF(I43&lt;0.35,M43,IF(I43&lt;=0.59,M43,IF(I43&lt;=0.99,(M43+M44)/2,IF(I43&lt;=2.49,((M43+M45)/2+M44)/2,IF(I43&gt;=2.5,((M43+M48)/2+M44+M45+M46+M47)/5)))))</f>
      </c>
      <c r="P43" s="64">
        <f>SUM(O36:O43)/2</f>
        <v>0</v>
      </c>
      <c r="Q43" s="64">
        <f>R43*S43</f>
        <v>0</v>
      </c>
      <c r="R43" s="64">
        <f>IF(B43&gt;0,B43-B36,IF(B43=0,0))</f>
        <v>0</v>
      </c>
      <c r="S43" s="64">
        <f>SUM(I36:I43)/2</f>
        <v>0</v>
      </c>
      <c r="T43" s="64">
        <f>P43*Q43</f>
        <v>0</v>
      </c>
      <c r="U43" s="64"/>
    </row>
    <row r="44" spans="1:21" ht="15.75">
      <c r="A44" s="79"/>
      <c r="B44" s="64"/>
      <c r="C44" s="65"/>
      <c r="D44" s="71"/>
      <c r="E44" s="71"/>
      <c r="F44" s="71"/>
      <c r="G44" s="71"/>
      <c r="H44" s="64"/>
      <c r="I44" s="133"/>
      <c r="J44" s="1">
        <f>IF(I43&lt;0.35,"",IF(I43&lt;=0.59,"",IF(I43&lt;=0.99,I43*0.8,IF(I43&lt;=2.49,I43*0.6,IF(I43&gt;=2.5,I43*0.2)))))</f>
      </c>
      <c r="K44" s="66"/>
      <c r="L44" s="64">
        <v>40</v>
      </c>
      <c r="M44" s="3">
        <f>IF(K44=0,"",IF(K44&gt;0,VLOOKUP(K44,ตารางรอบต่อวินาที!A$1:B$600,2,0)))</f>
      </c>
      <c r="N44" s="64"/>
      <c r="O44" s="64"/>
      <c r="P44" s="64"/>
      <c r="Q44" s="64"/>
      <c r="R44" s="64"/>
      <c r="S44" s="64"/>
      <c r="T44" s="64"/>
      <c r="U44" s="64"/>
    </row>
    <row r="45" spans="1:21" ht="15.75">
      <c r="A45" s="79"/>
      <c r="B45" s="64"/>
      <c r="C45" s="65"/>
      <c r="D45" s="71"/>
      <c r="E45" s="71"/>
      <c r="F45" s="71"/>
      <c r="G45" s="71"/>
      <c r="H45" s="64"/>
      <c r="I45" s="130"/>
      <c r="J45" s="1">
        <f>IF(I43&lt;0.35,"",IF(I43&lt;=0.59,"",IF(I43&lt;=0.99,"",IF(I43&lt;=2.49,I43*0.8,IF(I43&gt;=2.5,I43*0.4)))))</f>
      </c>
      <c r="K45" s="66"/>
      <c r="L45" s="64">
        <v>40</v>
      </c>
      <c r="M45" s="3">
        <f>IF(K45=0,"",IF(K45&gt;0,VLOOKUP(K45,ตารางรอบต่อวินาที!A$1:B$600,2,0)))</f>
      </c>
      <c r="N45" s="64"/>
      <c r="O45" s="64"/>
      <c r="P45" s="64"/>
      <c r="Q45" s="64"/>
      <c r="R45" s="64"/>
      <c r="S45" s="64"/>
      <c r="T45" s="64"/>
      <c r="U45" s="64"/>
    </row>
    <row r="46" spans="1:21" ht="15.75">
      <c r="A46" s="79"/>
      <c r="B46" s="64"/>
      <c r="C46" s="65"/>
      <c r="D46" s="71"/>
      <c r="E46" s="71"/>
      <c r="F46" s="71"/>
      <c r="G46" s="71"/>
      <c r="H46" s="64"/>
      <c r="I46" s="130"/>
      <c r="J46" s="1">
        <f>IF(I43&lt;0.35,"",IF(I43&lt;=0.59,"",IF(I43&lt;=0.99,"",IF(I43&lt;=2.49,"",IF(I43&gt;=2.5,I43*0.6)))))</f>
      </c>
      <c r="K46" s="66"/>
      <c r="L46" s="64">
        <v>40</v>
      </c>
      <c r="M46" s="3">
        <f>IF(K46=0,"",IF(K46&gt;0,VLOOKUP(K46,ตารางรอบต่อวินาที!A$1:B$600,2,0)))</f>
      </c>
      <c r="N46" s="64"/>
      <c r="O46" s="64"/>
      <c r="P46" s="64"/>
      <c r="Q46" s="64"/>
      <c r="R46" s="64"/>
      <c r="S46" s="64"/>
      <c r="T46" s="64"/>
      <c r="U46" s="64"/>
    </row>
    <row r="47" spans="1:21" ht="15.75">
      <c r="A47" s="79"/>
      <c r="B47" s="64"/>
      <c r="C47" s="65"/>
      <c r="D47" s="71"/>
      <c r="E47" s="71"/>
      <c r="F47" s="71"/>
      <c r="G47" s="71"/>
      <c r="H47" s="64"/>
      <c r="I47" s="130"/>
      <c r="J47" s="1">
        <f>IF(I43&lt;0.35,"",IF(I43&lt;=0.59,"",IF(I43&lt;=0.99,"",IF(I43&lt;=2.49,"",IF(I43&gt;=2.5,I43*0.8)))))</f>
      </c>
      <c r="K47" s="66"/>
      <c r="L47" s="64">
        <v>40</v>
      </c>
      <c r="M47" s="3">
        <f>IF(K47=0,"",IF(K47&gt;0,VLOOKUP(K47,ตารางรอบต่อวินาที!A$1:B$600,2,0)))</f>
      </c>
      <c r="N47" s="64"/>
      <c r="O47" s="64"/>
      <c r="P47" s="64"/>
      <c r="Q47" s="64"/>
      <c r="R47" s="64"/>
      <c r="S47" s="64"/>
      <c r="T47" s="64"/>
      <c r="U47" s="64"/>
    </row>
    <row r="48" spans="1:21" ht="15.75">
      <c r="A48" s="79"/>
      <c r="B48" s="64"/>
      <c r="C48" s="65"/>
      <c r="D48" s="71"/>
      <c r="E48" s="71"/>
      <c r="F48" s="71"/>
      <c r="G48" s="71"/>
      <c r="H48" s="64"/>
      <c r="I48" s="130"/>
      <c r="J48" s="1">
        <f>IF(I43&lt;0.35,"",IF(I43&lt;=0.59,"",IF(I43&lt;=0.99,"",IF(I43&lt;=2.49,"",IF(I43&gt;=2.5,I43-J43)))))</f>
      </c>
      <c r="K48" s="66"/>
      <c r="L48" s="64">
        <v>40</v>
      </c>
      <c r="M48" s="3">
        <f>IF(K48=0,"",IF(K48&gt;0,VLOOKUP(K48,ตารางรอบต่อวินาที!A$1:B$600,2,0)))</f>
      </c>
      <c r="N48" s="64"/>
      <c r="O48" s="64"/>
      <c r="P48" s="64"/>
      <c r="Q48" s="64"/>
      <c r="R48" s="64"/>
      <c r="S48" s="64"/>
      <c r="T48" s="64"/>
      <c r="U48" s="64"/>
    </row>
    <row r="49" spans="1:21" ht="15.75">
      <c r="A49" s="79"/>
      <c r="B49" s="64"/>
      <c r="C49" s="65"/>
      <c r="D49" s="71"/>
      <c r="E49" s="71"/>
      <c r="F49" s="71"/>
      <c r="G49" s="71"/>
      <c r="H49" s="64"/>
      <c r="I49" s="130"/>
      <c r="J49" s="1"/>
      <c r="K49" s="64"/>
      <c r="L49" s="64"/>
      <c r="M49" s="71"/>
      <c r="N49" s="64"/>
      <c r="O49" s="64"/>
      <c r="P49" s="64"/>
      <c r="Q49" s="64"/>
      <c r="R49" s="64"/>
      <c r="S49" s="64"/>
      <c r="T49" s="64"/>
      <c r="U49" s="64"/>
    </row>
    <row r="50" spans="1:21" ht="15.75">
      <c r="A50" s="79"/>
      <c r="B50" s="66"/>
      <c r="C50" s="65"/>
      <c r="D50" s="66"/>
      <c r="E50" s="66"/>
      <c r="F50" s="64">
        <f>'สูตรการคำนวณ (ห้ามแก้ไข)'!F8</f>
        <v>0</v>
      </c>
      <c r="G50" s="66"/>
      <c r="H50" s="64">
        <f>G50-(E50+F50)</f>
        <v>0</v>
      </c>
      <c r="I50" s="130">
        <f>H50-((SUM('สูตรการคำนวณ (ห้ามแก้ไข)'!A32:E32))/100)</f>
        <v>0</v>
      </c>
      <c r="J50" s="1">
        <f>IF(I50=0,"",IF(I50&lt;0.35,I50*0.5,IF(I50&lt;=0.59,I50*0.6,IF(I50&lt;=0.99,I50*0.2,IF(I50&lt;=2.49,I50*0.2,IF(I50&gt;=2.5,0.2))))))</f>
      </c>
      <c r="K50" s="66"/>
      <c r="L50" s="64">
        <v>40</v>
      </c>
      <c r="M50" s="3">
        <f>IF(K50=0,"",IF(K50&gt;0,VLOOKUP(K50,ตารางรอบต่อวินาที!A$1:B$600,2,0)))</f>
      </c>
      <c r="N50" s="64"/>
      <c r="O50" s="64">
        <f>IF(I50&lt;0.35,M50,IF(I50&lt;=0.59,M50,IF(I50&lt;=0.99,(M50+M51)/2,IF(I50&lt;=2.49,((M50+M52)/2+M51)/2,IF(I50&gt;=2.5,((M50+M55)/2+M51+M52+M53+M54)/5)))))</f>
      </c>
      <c r="P50" s="64">
        <f>SUM(O43:O50)/2</f>
        <v>0</v>
      </c>
      <c r="Q50" s="64">
        <f>R50*S50</f>
        <v>0</v>
      </c>
      <c r="R50" s="64">
        <f>IF(B50&gt;0,B50-B43,IF(B50=0,0))</f>
        <v>0</v>
      </c>
      <c r="S50" s="64">
        <f>SUM(I43:I50)/2</f>
        <v>0</v>
      </c>
      <c r="T50" s="64">
        <f>P50*Q50</f>
        <v>0</v>
      </c>
      <c r="U50" s="64"/>
    </row>
    <row r="51" spans="1:21" ht="15.75">
      <c r="A51" s="79"/>
      <c r="B51" s="64"/>
      <c r="C51" s="65"/>
      <c r="D51" s="71"/>
      <c r="E51" s="71"/>
      <c r="F51" s="71"/>
      <c r="G51" s="71"/>
      <c r="H51" s="64"/>
      <c r="I51" s="133"/>
      <c r="J51" s="1">
        <f>IF(I50&lt;0.35,"",IF(I50&lt;=0.59,"",IF(I50&lt;=0.99,I50*0.8,IF(I50&lt;=2.49,I50*0.6,IF(I50&gt;=2.5,I50*0.2)))))</f>
      </c>
      <c r="K51" s="66"/>
      <c r="L51" s="64">
        <v>40</v>
      </c>
      <c r="M51" s="3">
        <f>IF(K51=0,"",IF(K51&gt;0,VLOOKUP(K51,ตารางรอบต่อวินาที!A$1:B$600,2,0)))</f>
      </c>
      <c r="N51" s="64"/>
      <c r="O51" s="64"/>
      <c r="P51" s="64"/>
      <c r="Q51" s="64"/>
      <c r="R51" s="64"/>
      <c r="S51" s="64"/>
      <c r="T51" s="64"/>
      <c r="U51" s="64"/>
    </row>
    <row r="52" spans="1:21" ht="15.75">
      <c r="A52" s="79"/>
      <c r="B52" s="64"/>
      <c r="C52" s="65"/>
      <c r="D52" s="71"/>
      <c r="E52" s="71"/>
      <c r="F52" s="71"/>
      <c r="G52" s="71"/>
      <c r="H52" s="64"/>
      <c r="I52" s="130"/>
      <c r="J52" s="1">
        <f>IF(I50&lt;0.35,"",IF(I50&lt;=0.59,"",IF(I50&lt;=0.99,"",IF(I50&lt;=2.49,I50*0.8,IF(I50&gt;=2.5,I50*0.4)))))</f>
      </c>
      <c r="K52" s="66"/>
      <c r="L52" s="64">
        <v>40</v>
      </c>
      <c r="M52" s="3">
        <f>IF(K52=0,"",IF(K52&gt;0,VLOOKUP(K52,ตารางรอบต่อวินาที!A$1:B$600,2,0)))</f>
      </c>
      <c r="N52" s="64"/>
      <c r="O52" s="64"/>
      <c r="P52" s="64"/>
      <c r="Q52" s="64"/>
      <c r="R52" s="64"/>
      <c r="S52" s="64"/>
      <c r="T52" s="64"/>
      <c r="U52" s="64"/>
    </row>
    <row r="53" spans="1:21" ht="15.75">
      <c r="A53" s="79"/>
      <c r="B53" s="64"/>
      <c r="C53" s="65"/>
      <c r="D53" s="71"/>
      <c r="E53" s="71"/>
      <c r="F53" s="71"/>
      <c r="G53" s="71"/>
      <c r="H53" s="64"/>
      <c r="I53" s="130"/>
      <c r="J53" s="1">
        <f>IF(I50&lt;0.35,"",IF(I50&lt;=0.59,"",IF(I50&lt;=0.99,"",IF(I50&lt;=2.49,"",IF(I50&gt;=2.5,I50*0.6)))))</f>
      </c>
      <c r="K53" s="66"/>
      <c r="L53" s="64">
        <v>40</v>
      </c>
      <c r="M53" s="3">
        <f>IF(K53=0,"",IF(K53&gt;0,VLOOKUP(K53,ตารางรอบต่อวินาที!A$1:B$600,2,0)))</f>
      </c>
      <c r="N53" s="64"/>
      <c r="O53" s="64"/>
      <c r="P53" s="64"/>
      <c r="Q53" s="64"/>
      <c r="R53" s="64"/>
      <c r="S53" s="64"/>
      <c r="T53" s="64"/>
      <c r="U53" s="64"/>
    </row>
    <row r="54" spans="1:21" ht="15.75">
      <c r="A54" s="79"/>
      <c r="B54" s="64"/>
      <c r="C54" s="65"/>
      <c r="D54" s="71"/>
      <c r="E54" s="71"/>
      <c r="F54" s="71"/>
      <c r="G54" s="71"/>
      <c r="H54" s="64"/>
      <c r="I54" s="130"/>
      <c r="J54" s="1">
        <f>IF(I50&lt;0.35,"",IF(I50&lt;=0.59,"",IF(I50&lt;=0.99,"",IF(I50&lt;=2.49,"",IF(I50&gt;=2.5,I50*0.8)))))</f>
      </c>
      <c r="K54" s="66"/>
      <c r="L54" s="64">
        <v>40</v>
      </c>
      <c r="M54" s="3">
        <f>IF(K54=0,"",IF(K54&gt;0,VLOOKUP(K54,ตารางรอบต่อวินาที!A$1:B$600,2,0)))</f>
      </c>
      <c r="N54" s="64"/>
      <c r="O54" s="64"/>
      <c r="P54" s="64"/>
      <c r="Q54" s="64"/>
      <c r="R54" s="64"/>
      <c r="S54" s="64"/>
      <c r="T54" s="64"/>
      <c r="U54" s="64"/>
    </row>
    <row r="55" spans="1:21" ht="15.75">
      <c r="A55" s="79"/>
      <c r="B55" s="64"/>
      <c r="C55" s="65"/>
      <c r="D55" s="71"/>
      <c r="E55" s="71"/>
      <c r="F55" s="71"/>
      <c r="G55" s="71"/>
      <c r="H55" s="64"/>
      <c r="I55" s="130"/>
      <c r="J55" s="1">
        <f>IF(I50&lt;0.35,"",IF(I50&lt;=0.59,"",IF(I50&lt;=0.99,"",IF(I50&lt;=2.49,"",IF(I50&gt;=2.5,I50-J50)))))</f>
      </c>
      <c r="K55" s="66"/>
      <c r="L55" s="64">
        <v>40</v>
      </c>
      <c r="M55" s="3">
        <f>IF(K55=0,"",IF(K55&gt;0,VLOOKUP(K55,ตารางรอบต่อวินาที!A$1:B$600,2,0)))</f>
      </c>
      <c r="N55" s="64"/>
      <c r="O55" s="64"/>
      <c r="P55" s="64"/>
      <c r="Q55" s="64"/>
      <c r="R55" s="64"/>
      <c r="S55" s="64"/>
      <c r="T55" s="64"/>
      <c r="U55" s="64"/>
    </row>
    <row r="56" spans="1:21" ht="15.75">
      <c r="A56" s="79"/>
      <c r="B56" s="64"/>
      <c r="C56" s="65"/>
      <c r="D56" s="71"/>
      <c r="E56" s="71"/>
      <c r="F56" s="71"/>
      <c r="G56" s="71"/>
      <c r="H56" s="64"/>
      <c r="I56" s="130"/>
      <c r="J56" s="1"/>
      <c r="K56" s="64"/>
      <c r="L56" s="64"/>
      <c r="M56" s="71"/>
      <c r="N56" s="64"/>
      <c r="O56" s="64"/>
      <c r="P56" s="64"/>
      <c r="Q56" s="64"/>
      <c r="R56" s="64"/>
      <c r="S56" s="64"/>
      <c r="T56" s="64"/>
      <c r="U56" s="64"/>
    </row>
    <row r="57" spans="1:21" ht="15.75">
      <c r="A57" s="79"/>
      <c r="B57" s="66"/>
      <c r="C57" s="65"/>
      <c r="D57" s="66"/>
      <c r="E57" s="66"/>
      <c r="F57" s="64">
        <f>'สูตรการคำนวณ (ห้ามแก้ไข)'!F9</f>
        <v>0</v>
      </c>
      <c r="G57" s="66"/>
      <c r="H57" s="64">
        <f>G57-(E57+F57)</f>
        <v>0</v>
      </c>
      <c r="I57" s="130">
        <f>H57-((SUM('สูตรการคำนวณ (ห้ามแก้ไข)'!A33:E33))/100)</f>
        <v>0</v>
      </c>
      <c r="J57" s="1">
        <f>IF(I57=0,"",IF(I57&lt;0.35,I57*0.5,IF(I57&lt;=0.59,I57*0.6,IF(I57&lt;=0.99,I57*0.2,IF(I57&lt;=2.49,I57*0.2,IF(I57&gt;=2.5,0.2))))))</f>
      </c>
      <c r="K57" s="66"/>
      <c r="L57" s="64">
        <v>40</v>
      </c>
      <c r="M57" s="3">
        <f>IF(K57=0,"",IF(K57&gt;0,VLOOKUP(K57,ตารางรอบต่อวินาที!A$1:B$600,2,0)))</f>
      </c>
      <c r="N57" s="64"/>
      <c r="O57" s="64">
        <f>IF(I57&lt;0.35,M57,IF(I57&lt;=0.59,M57,IF(I57&lt;=0.99,(M57+M58)/2,IF(I57&lt;=2.49,((M57+M59)/2+M58)/2,IF(I57&gt;=2.5,((M57+M62)/2+M58+M59+M60+M61)/5)))))</f>
      </c>
      <c r="P57" s="64">
        <f>SUM(O50:O57)/2</f>
        <v>0</v>
      </c>
      <c r="Q57" s="64">
        <f>R57*S57</f>
        <v>0</v>
      </c>
      <c r="R57" s="64">
        <f>IF(B57&gt;0,B57-B50,IF(B57=0,0))</f>
        <v>0</v>
      </c>
      <c r="S57" s="64">
        <f>SUM(I50:I57)/2</f>
        <v>0</v>
      </c>
      <c r="T57" s="64">
        <f>P57*Q57</f>
        <v>0</v>
      </c>
      <c r="U57" s="64"/>
    </row>
    <row r="58" spans="1:21" ht="15.75">
      <c r="A58" s="79"/>
      <c r="B58" s="64"/>
      <c r="C58" s="65"/>
      <c r="D58" s="71"/>
      <c r="E58" s="71"/>
      <c r="F58" s="71"/>
      <c r="G58" s="71"/>
      <c r="H58" s="64"/>
      <c r="I58" s="133"/>
      <c r="J58" s="1">
        <f>IF(I57&lt;0.35,"",IF(I57&lt;=0.59,"",IF(I57&lt;=0.99,I57*0.8,IF(I57&lt;=2.49,I57*0.6,IF(I57&gt;=2.5,I57*0.2)))))</f>
      </c>
      <c r="K58" s="66"/>
      <c r="L58" s="64">
        <v>40</v>
      </c>
      <c r="M58" s="3">
        <f>IF(K58=0,"",IF(K58&gt;0,VLOOKUP(K58,ตารางรอบต่อวินาที!A$1:B$600,2,0)))</f>
      </c>
      <c r="N58" s="64"/>
      <c r="O58" s="64"/>
      <c r="P58" s="64"/>
      <c r="Q58" s="64"/>
      <c r="R58" s="64"/>
      <c r="S58" s="64"/>
      <c r="T58" s="64"/>
      <c r="U58" s="64"/>
    </row>
    <row r="59" spans="1:21" ht="15.75">
      <c r="A59" s="79"/>
      <c r="B59" s="64"/>
      <c r="C59" s="65"/>
      <c r="D59" s="71"/>
      <c r="E59" s="71"/>
      <c r="F59" s="71"/>
      <c r="G59" s="71"/>
      <c r="H59" s="64"/>
      <c r="I59" s="130"/>
      <c r="J59" s="1">
        <f>IF(I57&lt;0.35,"",IF(I57&lt;=0.59,"",IF(I57&lt;=0.99,"",IF(I57&lt;=2.49,I57*0.8,IF(I57&gt;=2.5,I57*0.4)))))</f>
      </c>
      <c r="K59" s="66"/>
      <c r="L59" s="64">
        <v>40</v>
      </c>
      <c r="M59" s="3">
        <f>IF(K59=0,"",IF(K59&gt;0,VLOOKUP(K59,ตารางรอบต่อวินาที!A$1:B$600,2,0)))</f>
      </c>
      <c r="N59" s="64"/>
      <c r="O59" s="64"/>
      <c r="P59" s="64"/>
      <c r="Q59" s="64"/>
      <c r="R59" s="64"/>
      <c r="S59" s="64"/>
      <c r="T59" s="64"/>
      <c r="U59" s="64"/>
    </row>
    <row r="60" spans="1:21" ht="15.75">
      <c r="A60" s="79"/>
      <c r="B60" s="64"/>
      <c r="C60" s="65"/>
      <c r="D60" s="71"/>
      <c r="E60" s="71"/>
      <c r="F60" s="71"/>
      <c r="G60" s="71"/>
      <c r="H60" s="64"/>
      <c r="I60" s="130"/>
      <c r="J60" s="1">
        <f>IF(I57&lt;0.35,"",IF(I57&lt;=0.59,"",IF(I57&lt;=0.99,"",IF(I57&lt;=2.49,"",IF(I57&gt;=2.5,I57*0.6)))))</f>
      </c>
      <c r="K60" s="66"/>
      <c r="L60" s="64">
        <v>40</v>
      </c>
      <c r="M60" s="3">
        <f>IF(K60=0,"",IF(K60&gt;0,VLOOKUP(K60,ตารางรอบต่อวินาที!A$1:B$600,2,0)))</f>
      </c>
      <c r="N60" s="64"/>
      <c r="O60" s="64"/>
      <c r="P60" s="64"/>
      <c r="Q60" s="64"/>
      <c r="R60" s="64"/>
      <c r="S60" s="64"/>
      <c r="T60" s="64"/>
      <c r="U60" s="64"/>
    </row>
    <row r="61" spans="1:21" ht="15.75">
      <c r="A61" s="79"/>
      <c r="B61" s="64"/>
      <c r="C61" s="65"/>
      <c r="D61" s="71"/>
      <c r="E61" s="71"/>
      <c r="F61" s="71"/>
      <c r="G61" s="71"/>
      <c r="H61" s="64"/>
      <c r="I61" s="130"/>
      <c r="J61" s="1">
        <f>IF(I57&lt;0.35,"",IF(I57&lt;=0.59,"",IF(I57&lt;=0.99,"",IF(I57&lt;=2.49,"",IF(I57&gt;=2.5,I57*0.8)))))</f>
      </c>
      <c r="K61" s="66"/>
      <c r="L61" s="64">
        <v>40</v>
      </c>
      <c r="M61" s="3">
        <f>IF(K61=0,"",IF(K61&gt;0,VLOOKUP(K61,ตารางรอบต่อวินาที!A$1:B$600,2,0)))</f>
      </c>
      <c r="N61" s="64"/>
      <c r="O61" s="64"/>
      <c r="P61" s="64"/>
      <c r="Q61" s="64"/>
      <c r="R61" s="64"/>
      <c r="S61" s="64"/>
      <c r="T61" s="64"/>
      <c r="U61" s="64"/>
    </row>
    <row r="62" spans="1:21" ht="15.75">
      <c r="A62" s="79"/>
      <c r="B62" s="64"/>
      <c r="C62" s="65"/>
      <c r="D62" s="71"/>
      <c r="E62" s="71"/>
      <c r="F62" s="71"/>
      <c r="G62" s="71"/>
      <c r="H62" s="64"/>
      <c r="I62" s="130"/>
      <c r="J62" s="1">
        <f>IF(I57&lt;0.35,"",IF(I57&lt;=0.59,"",IF(I57&lt;=0.99,"",IF(I57&lt;=2.49,"",IF(I57&gt;=2.5,I57-J57)))))</f>
      </c>
      <c r="K62" s="66"/>
      <c r="L62" s="64">
        <v>40</v>
      </c>
      <c r="M62" s="3">
        <f>IF(K62=0,"",IF(K62&gt;0,VLOOKUP(K62,ตารางรอบต่อวินาที!A$1:B$600,2,0)))</f>
      </c>
      <c r="N62" s="64"/>
      <c r="O62" s="64"/>
      <c r="P62" s="64"/>
      <c r="Q62" s="64"/>
      <c r="R62" s="64"/>
      <c r="S62" s="64"/>
      <c r="T62" s="64"/>
      <c r="U62" s="64"/>
    </row>
    <row r="63" spans="1:21" ht="15.75">
      <c r="A63" s="79"/>
      <c r="B63" s="64"/>
      <c r="C63" s="65"/>
      <c r="D63" s="71"/>
      <c r="E63" s="71"/>
      <c r="F63" s="71"/>
      <c r="G63" s="71"/>
      <c r="H63" s="64"/>
      <c r="I63" s="130"/>
      <c r="J63" s="1"/>
      <c r="K63" s="64"/>
      <c r="L63" s="64"/>
      <c r="M63" s="71"/>
      <c r="N63" s="64"/>
      <c r="O63" s="64"/>
      <c r="P63" s="64"/>
      <c r="Q63" s="64"/>
      <c r="R63" s="64"/>
      <c r="S63" s="64"/>
      <c r="T63" s="64"/>
      <c r="U63" s="64"/>
    </row>
    <row r="64" spans="1:21" ht="15.75">
      <c r="A64" s="79"/>
      <c r="B64" s="66"/>
      <c r="C64" s="65"/>
      <c r="D64" s="66"/>
      <c r="E64" s="66"/>
      <c r="F64" s="64">
        <f>'สูตรการคำนวณ (ห้ามแก้ไข)'!F10</f>
        <v>0</v>
      </c>
      <c r="G64" s="66"/>
      <c r="H64" s="64">
        <f>G64-(E64+F64)</f>
        <v>0</v>
      </c>
      <c r="I64" s="130">
        <f>H64-((SUM('สูตรการคำนวณ (ห้ามแก้ไข)'!A34:E34))/100)</f>
        <v>0</v>
      </c>
      <c r="J64" s="1">
        <f>IF(I64=0,"",IF(I64&lt;0.35,I64*0.5,IF(I64&lt;=0.59,I64*0.6,IF(I64&lt;=0.99,I64*0.2,IF(I64&lt;=2.49,I64*0.2,IF(I64&gt;=2.5,0.2))))))</f>
      </c>
      <c r="K64" s="66"/>
      <c r="L64" s="64">
        <v>40</v>
      </c>
      <c r="M64" s="3">
        <f>IF(K64=0,"",IF(K64&gt;0,VLOOKUP(K64,ตารางรอบต่อวินาที!A$1:B$600,2,0)))</f>
      </c>
      <c r="N64" s="64"/>
      <c r="O64" s="64">
        <f>IF(I64&lt;0.35,M64,IF(I64&lt;=0.59,M64,IF(I64&lt;=0.99,(M64+M65)/2,IF(I64&lt;=2.49,((M64+M66)/2+M65)/2,IF(I64&gt;=2.5,((M64+M69)/2+M65+M66+M67+M68)/5)))))</f>
      </c>
      <c r="P64" s="64">
        <f>SUM(O57:O64)/2</f>
        <v>0</v>
      </c>
      <c r="Q64" s="64">
        <f>R64*S64</f>
        <v>0</v>
      </c>
      <c r="R64" s="64">
        <f>IF(B64&gt;0,B64-B57,IF(B64=0,0))</f>
        <v>0</v>
      </c>
      <c r="S64" s="64">
        <f>SUM(I57:I64)/2</f>
        <v>0</v>
      </c>
      <c r="T64" s="64">
        <f>P64*Q64</f>
        <v>0</v>
      </c>
      <c r="U64" s="64"/>
    </row>
    <row r="65" spans="1:21" ht="15.75">
      <c r="A65" s="79"/>
      <c r="B65" s="64"/>
      <c r="C65" s="65"/>
      <c r="D65" s="71"/>
      <c r="E65" s="71"/>
      <c r="F65" s="71"/>
      <c r="G65" s="71"/>
      <c r="H65" s="64"/>
      <c r="I65" s="133"/>
      <c r="J65" s="1">
        <f>IF(I64&lt;0.35,"",IF(I64&lt;=0.59,"",IF(I64&lt;=0.99,I64*0.8,IF(I64&lt;=2.49,I64*0.6,IF(I64&gt;=2.5,I64*0.2)))))</f>
      </c>
      <c r="K65" s="66"/>
      <c r="L65" s="64">
        <v>40</v>
      </c>
      <c r="M65" s="3">
        <f>IF(K65=0,"",IF(K65&gt;0,VLOOKUP(K65,ตารางรอบต่อวินาที!A$1:B$600,2,0)))</f>
      </c>
      <c r="N65" s="64"/>
      <c r="O65" s="64"/>
      <c r="P65" s="64"/>
      <c r="Q65" s="64"/>
      <c r="R65" s="64"/>
      <c r="S65" s="64"/>
      <c r="T65" s="64"/>
      <c r="U65" s="64"/>
    </row>
    <row r="66" spans="1:21" ht="15.75">
      <c r="A66" s="79"/>
      <c r="B66" s="64"/>
      <c r="C66" s="65"/>
      <c r="D66" s="71"/>
      <c r="E66" s="71"/>
      <c r="F66" s="71"/>
      <c r="G66" s="71"/>
      <c r="H66" s="64"/>
      <c r="I66" s="130"/>
      <c r="J66" s="1">
        <f>IF(I64&lt;0.35,"",IF(I64&lt;=0.59,"",IF(I64&lt;=0.99,"",IF(I64&lt;=2.49,I64*0.8,IF(I64&gt;=2.5,I64*0.4)))))</f>
      </c>
      <c r="K66" s="66"/>
      <c r="L66" s="64">
        <v>40</v>
      </c>
      <c r="M66" s="3">
        <f>IF(K66=0,"",IF(K66&gt;0,VLOOKUP(K66,ตารางรอบต่อวินาที!A$1:B$600,2,0)))</f>
      </c>
      <c r="N66" s="64"/>
      <c r="O66" s="64"/>
      <c r="P66" s="64"/>
      <c r="Q66" s="64"/>
      <c r="R66" s="64"/>
      <c r="S66" s="64"/>
      <c r="T66" s="64"/>
      <c r="U66" s="64"/>
    </row>
    <row r="67" spans="1:21" ht="15.75">
      <c r="A67" s="79"/>
      <c r="B67" s="64"/>
      <c r="C67" s="65"/>
      <c r="D67" s="71"/>
      <c r="E67" s="71"/>
      <c r="F67" s="71"/>
      <c r="G67" s="71"/>
      <c r="H67" s="64"/>
      <c r="I67" s="130"/>
      <c r="J67" s="1">
        <f>IF(I64&lt;0.35,"",IF(I64&lt;=0.59,"",IF(I64&lt;=0.99,"",IF(I64&lt;=2.49,"",IF(I64&gt;=2.5,I64*0.6)))))</f>
      </c>
      <c r="K67" s="66"/>
      <c r="L67" s="64">
        <v>40</v>
      </c>
      <c r="M67" s="3">
        <f>IF(K67=0,"",IF(K67&gt;0,VLOOKUP(K67,ตารางรอบต่อวินาที!A$1:B$600,2,0)))</f>
      </c>
      <c r="N67" s="64"/>
      <c r="O67" s="64"/>
      <c r="P67" s="64"/>
      <c r="Q67" s="64"/>
      <c r="R67" s="64"/>
      <c r="S67" s="64"/>
      <c r="T67" s="64"/>
      <c r="U67" s="64"/>
    </row>
    <row r="68" spans="1:21" ht="15.75">
      <c r="A68" s="79"/>
      <c r="B68" s="64"/>
      <c r="C68" s="65"/>
      <c r="D68" s="71"/>
      <c r="E68" s="71"/>
      <c r="F68" s="71"/>
      <c r="G68" s="71"/>
      <c r="H68" s="64"/>
      <c r="I68" s="130"/>
      <c r="J68" s="1">
        <f>IF(I64&lt;0.35,"",IF(I64&lt;=0.59,"",IF(I64&lt;=0.99,"",IF(I64&lt;=2.49,"",IF(I64&gt;=2.5,I64*0.8)))))</f>
      </c>
      <c r="K68" s="66"/>
      <c r="L68" s="64">
        <v>40</v>
      </c>
      <c r="M68" s="3">
        <f>IF(K68=0,"",IF(K68&gt;0,VLOOKUP(K68,ตารางรอบต่อวินาที!A$1:B$600,2,0)))</f>
      </c>
      <c r="N68" s="64"/>
      <c r="O68" s="64"/>
      <c r="P68" s="64"/>
      <c r="Q68" s="64"/>
      <c r="R68" s="64"/>
      <c r="S68" s="64"/>
      <c r="T68" s="64"/>
      <c r="U68" s="64"/>
    </row>
    <row r="69" spans="1:21" ht="15.75">
      <c r="A69" s="79"/>
      <c r="B69" s="64"/>
      <c r="C69" s="65"/>
      <c r="D69" s="71"/>
      <c r="E69" s="71"/>
      <c r="F69" s="71"/>
      <c r="G69" s="71"/>
      <c r="H69" s="64"/>
      <c r="I69" s="130"/>
      <c r="J69" s="1">
        <f>IF(I64&lt;0.35,"",IF(I64&lt;=0.59,"",IF(I64&lt;=0.99,"",IF(I64&lt;=2.49,"",IF(I64&gt;=2.5,I64-J64)))))</f>
      </c>
      <c r="K69" s="66"/>
      <c r="L69" s="64">
        <v>40</v>
      </c>
      <c r="M69" s="3">
        <f>IF(K69=0,"",IF(K69&gt;0,VLOOKUP(K69,ตารางรอบต่อวินาที!A$1:B$600,2,0)))</f>
      </c>
      <c r="N69" s="64"/>
      <c r="O69" s="64"/>
      <c r="P69" s="64"/>
      <c r="Q69" s="64"/>
      <c r="R69" s="64"/>
      <c r="S69" s="64"/>
      <c r="T69" s="64"/>
      <c r="U69" s="64"/>
    </row>
    <row r="70" spans="1:21" ht="15.75">
      <c r="A70" s="79"/>
      <c r="B70" s="64"/>
      <c r="C70" s="65"/>
      <c r="D70" s="71"/>
      <c r="E70" s="71"/>
      <c r="F70" s="71"/>
      <c r="G70" s="71"/>
      <c r="H70" s="64"/>
      <c r="I70" s="130"/>
      <c r="J70" s="1"/>
      <c r="K70" s="64"/>
      <c r="L70" s="64"/>
      <c r="M70" s="71"/>
      <c r="N70" s="64"/>
      <c r="O70" s="64"/>
      <c r="P70" s="64"/>
      <c r="Q70" s="64"/>
      <c r="R70" s="64"/>
      <c r="S70" s="64"/>
      <c r="T70" s="64"/>
      <c r="U70" s="64"/>
    </row>
    <row r="71" spans="1:21" ht="15.75">
      <c r="A71" s="79"/>
      <c r="B71" s="66"/>
      <c r="C71" s="65"/>
      <c r="D71" s="66"/>
      <c r="E71" s="66"/>
      <c r="F71" s="64">
        <f>'สูตรการคำนวณ (ห้ามแก้ไข)'!F11</f>
        <v>0</v>
      </c>
      <c r="G71" s="66"/>
      <c r="H71" s="64">
        <f>G71-(E71+F71)</f>
        <v>0</v>
      </c>
      <c r="I71" s="130">
        <f>H71-((SUM('สูตรการคำนวณ (ห้ามแก้ไข)'!A35:E35))/100)</f>
        <v>0</v>
      </c>
      <c r="J71" s="1">
        <f>IF(I71=0,"",IF(I71&lt;0.35,I71*0.5,IF(I71&lt;=0.59,I71*0.6,IF(I71&lt;=0.99,I71*0.2,IF(I71&lt;=2.49,I71*0.2,IF(I71&gt;=2.5,0.2))))))</f>
      </c>
      <c r="K71" s="66"/>
      <c r="L71" s="64">
        <v>40</v>
      </c>
      <c r="M71" s="3">
        <f>IF(K71=0,"",IF(K71&gt;0,VLOOKUP(K71,ตารางรอบต่อวินาที!A$1:B$600,2,0)))</f>
      </c>
      <c r="N71" s="64"/>
      <c r="O71" s="64">
        <f>IF(I71&lt;0.35,M71,IF(I71&lt;=0.59,M71,IF(I71&lt;=0.99,(M71+M72)/2,IF(I71&lt;=2.49,((M71+M73)/2+M72)/2,IF(I71&gt;=2.5,((M71+M76)/2+M72+M73+M74+M75)/5)))))</f>
      </c>
      <c r="P71" s="64">
        <f>SUM(O64:O71)/2</f>
        <v>0</v>
      </c>
      <c r="Q71" s="64">
        <f>R71*S71</f>
        <v>0</v>
      </c>
      <c r="R71" s="64">
        <f>IF(B71&gt;0,B71-B64,IF(B71=0,0))</f>
        <v>0</v>
      </c>
      <c r="S71" s="64">
        <f>SUM(I64:I71)/2</f>
        <v>0</v>
      </c>
      <c r="T71" s="64">
        <f>P71*Q71</f>
        <v>0</v>
      </c>
      <c r="U71" s="64"/>
    </row>
    <row r="72" spans="1:21" ht="15.75">
      <c r="A72" s="79"/>
      <c r="B72" s="64"/>
      <c r="C72" s="65"/>
      <c r="D72" s="71"/>
      <c r="E72" s="71"/>
      <c r="F72" s="71"/>
      <c r="G72" s="71"/>
      <c r="H72" s="64"/>
      <c r="I72" s="133"/>
      <c r="J72" s="1">
        <f>IF(I71&lt;0.35,"",IF(I71&lt;=0.59,"",IF(I71&lt;=0.99,I71*0.8,IF(I71&lt;=2.49,I71*0.6,IF(I71&gt;=2.5,I71*0.2)))))</f>
      </c>
      <c r="K72" s="66"/>
      <c r="L72" s="64">
        <v>40</v>
      </c>
      <c r="M72" s="3">
        <f>IF(K72=0,"",IF(K72&gt;0,VLOOKUP(K72,ตารางรอบต่อวินาที!A$1:B$600,2,0)))</f>
      </c>
      <c r="N72" s="64"/>
      <c r="O72" s="64"/>
      <c r="P72" s="64"/>
      <c r="Q72" s="64"/>
      <c r="R72" s="64"/>
      <c r="S72" s="64"/>
      <c r="T72" s="64"/>
      <c r="U72" s="64"/>
    </row>
    <row r="73" spans="1:21" ht="15.75">
      <c r="A73" s="79"/>
      <c r="B73" s="64"/>
      <c r="C73" s="65"/>
      <c r="D73" s="71"/>
      <c r="E73" s="71"/>
      <c r="F73" s="71"/>
      <c r="G73" s="71"/>
      <c r="H73" s="64"/>
      <c r="I73" s="130"/>
      <c r="J73" s="1">
        <f>IF(I71&lt;0.35,"",IF(I71&lt;=0.59,"",IF(I71&lt;=0.99,"",IF(I71&lt;=2.49,I71*0.8,IF(I71&gt;=2.5,I71*0.4)))))</f>
      </c>
      <c r="K73" s="66"/>
      <c r="L73" s="64">
        <v>40</v>
      </c>
      <c r="M73" s="3">
        <f>IF(K73=0,"",IF(K73&gt;0,VLOOKUP(K73,ตารางรอบต่อวินาที!A$1:B$600,2,0)))</f>
      </c>
      <c r="N73" s="64"/>
      <c r="O73" s="64"/>
      <c r="P73" s="64"/>
      <c r="Q73" s="64"/>
      <c r="R73" s="64"/>
      <c r="S73" s="64"/>
      <c r="T73" s="64"/>
      <c r="U73" s="64"/>
    </row>
    <row r="74" spans="1:21" ht="15.75">
      <c r="A74" s="79"/>
      <c r="B74" s="64"/>
      <c r="C74" s="65"/>
      <c r="D74" s="71"/>
      <c r="E74" s="71"/>
      <c r="F74" s="71"/>
      <c r="G74" s="71"/>
      <c r="H74" s="64"/>
      <c r="I74" s="130"/>
      <c r="J74" s="1">
        <f>IF(I71&lt;0.35,"",IF(I71&lt;=0.59,"",IF(I71&lt;=0.99,"",IF(I71&lt;=2.49,"",IF(I71&gt;=2.5,I71*0.6)))))</f>
      </c>
      <c r="K74" s="66"/>
      <c r="L74" s="64">
        <v>40</v>
      </c>
      <c r="M74" s="3">
        <f>IF(K74=0,"",IF(K74&gt;0,VLOOKUP(K74,ตารางรอบต่อวินาที!A$1:B$600,2,0)))</f>
      </c>
      <c r="N74" s="64"/>
      <c r="O74" s="64"/>
      <c r="P74" s="64"/>
      <c r="Q74" s="64"/>
      <c r="R74" s="64"/>
      <c r="S74" s="64"/>
      <c r="T74" s="64"/>
      <c r="U74" s="64"/>
    </row>
    <row r="75" spans="1:21" ht="15.75">
      <c r="A75" s="79"/>
      <c r="B75" s="64"/>
      <c r="C75" s="65"/>
      <c r="D75" s="71"/>
      <c r="E75" s="71"/>
      <c r="F75" s="71"/>
      <c r="G75" s="71"/>
      <c r="H75" s="64"/>
      <c r="I75" s="130"/>
      <c r="J75" s="1">
        <f>IF(I71&lt;0.35,"",IF(I71&lt;=0.59,"",IF(I71&lt;=0.99,"",IF(I71&lt;=2.49,"",IF(I71&gt;=2.5,I71*0.8)))))</f>
      </c>
      <c r="K75" s="66"/>
      <c r="L75" s="64">
        <v>40</v>
      </c>
      <c r="M75" s="3">
        <f>IF(K75=0,"",IF(K75&gt;0,VLOOKUP(K75,ตารางรอบต่อวินาที!A$1:B$600,2,0)))</f>
      </c>
      <c r="N75" s="64"/>
      <c r="O75" s="64"/>
      <c r="P75" s="64"/>
      <c r="Q75" s="64"/>
      <c r="R75" s="64"/>
      <c r="S75" s="64"/>
      <c r="T75" s="64"/>
      <c r="U75" s="64"/>
    </row>
    <row r="76" spans="1:21" ht="15.75">
      <c r="A76" s="79"/>
      <c r="B76" s="64"/>
      <c r="C76" s="65"/>
      <c r="D76" s="71"/>
      <c r="E76" s="71"/>
      <c r="F76" s="71"/>
      <c r="G76" s="71"/>
      <c r="H76" s="64"/>
      <c r="I76" s="130"/>
      <c r="J76" s="1">
        <f>IF(I71&lt;0.35,"",IF(I71&lt;=0.59,"",IF(I71&lt;=0.99,"",IF(I71&lt;=2.49,"",IF(I71&gt;=2.5,I71-J71)))))</f>
      </c>
      <c r="K76" s="66"/>
      <c r="L76" s="64">
        <v>40</v>
      </c>
      <c r="M76" s="3">
        <f>IF(K76=0,"",IF(K76&gt;0,VLOOKUP(K76,ตารางรอบต่อวินาที!A$1:B$600,2,0)))</f>
      </c>
      <c r="N76" s="64"/>
      <c r="O76" s="64"/>
      <c r="P76" s="64"/>
      <c r="Q76" s="64"/>
      <c r="R76" s="64"/>
      <c r="S76" s="64"/>
      <c r="T76" s="64"/>
      <c r="U76" s="64"/>
    </row>
    <row r="77" spans="1:21" ht="15.75">
      <c r="A77" s="79"/>
      <c r="B77" s="64"/>
      <c r="C77" s="65"/>
      <c r="D77" s="71"/>
      <c r="E77" s="71"/>
      <c r="F77" s="71"/>
      <c r="G77" s="71"/>
      <c r="H77" s="64"/>
      <c r="I77" s="130"/>
      <c r="J77" s="1"/>
      <c r="K77" s="64"/>
      <c r="L77" s="64"/>
      <c r="M77" s="71"/>
      <c r="N77" s="64"/>
      <c r="O77" s="64"/>
      <c r="P77" s="64"/>
      <c r="Q77" s="64"/>
      <c r="R77" s="64"/>
      <c r="S77" s="64"/>
      <c r="T77" s="64"/>
      <c r="U77" s="64"/>
    </row>
    <row r="78" spans="1:21" ht="15.75">
      <c r="A78" s="79"/>
      <c r="B78" s="66"/>
      <c r="C78" s="65"/>
      <c r="D78" s="66"/>
      <c r="E78" s="66"/>
      <c r="F78" s="64">
        <f>'สูตรการคำนวณ (ห้ามแก้ไข)'!F12</f>
        <v>0</v>
      </c>
      <c r="G78" s="66"/>
      <c r="H78" s="64">
        <f>G78-(E78+F78)</f>
        <v>0</v>
      </c>
      <c r="I78" s="130">
        <f>H78-((SUM('สูตรการคำนวณ (ห้ามแก้ไข)'!A36:E36))/100)</f>
        <v>0</v>
      </c>
      <c r="J78" s="1">
        <f>IF(I78=0,"",IF(I78&lt;0.35,I78*0.5,IF(I78&lt;=0.59,I78*0.6,IF(I78&lt;=0.99,I78*0.2,IF(I78&lt;=2.49,I78*0.2,IF(I78&gt;=2.5,0.2))))))</f>
      </c>
      <c r="K78" s="66"/>
      <c r="L78" s="64">
        <v>40</v>
      </c>
      <c r="M78" s="3">
        <f>IF(K78=0,"",IF(K78&gt;0,VLOOKUP(K78,ตารางรอบต่อวินาที!A$1:B$600,2,0)))</f>
      </c>
      <c r="N78" s="64"/>
      <c r="O78" s="64">
        <f>IF(I78&lt;0.35,M78,IF(I78&lt;=0.59,M78,IF(I78&lt;=0.99,(M78+M79)/2,IF(I78&lt;=2.49,((M78+M80)/2+M79)/2,IF(I78&gt;=2.5,((M78+M83)/2+M79+M80+M81+M82)/5)))))</f>
      </c>
      <c r="P78" s="64">
        <f>SUM(O71:O78)/2</f>
        <v>0</v>
      </c>
      <c r="Q78" s="64">
        <f>R78*S78</f>
        <v>0</v>
      </c>
      <c r="R78" s="64">
        <f>IF(B78&gt;0,B78-B71,IF(B78=0,0))</f>
        <v>0</v>
      </c>
      <c r="S78" s="64">
        <f>SUM(I71:I78)/2</f>
        <v>0</v>
      </c>
      <c r="T78" s="64">
        <f>P78*Q78</f>
        <v>0</v>
      </c>
      <c r="U78" s="64"/>
    </row>
    <row r="79" spans="1:21" ht="15.75">
      <c r="A79" s="79"/>
      <c r="B79" s="64"/>
      <c r="C79" s="65"/>
      <c r="D79" s="71"/>
      <c r="E79" s="71"/>
      <c r="F79" s="71"/>
      <c r="G79" s="71"/>
      <c r="H79" s="64"/>
      <c r="I79" s="133"/>
      <c r="J79" s="1">
        <f>IF(I78&lt;0.35,"",IF(I78&lt;=0.59,"",IF(I78&lt;=0.99,I78*0.8,IF(I78&lt;=2.49,I78*0.6,IF(I78&gt;=2.5,I78*0.2)))))</f>
      </c>
      <c r="K79" s="66"/>
      <c r="L79" s="64">
        <v>40</v>
      </c>
      <c r="M79" s="3">
        <f>IF(K79=0,"",IF(K79&gt;0,VLOOKUP(K79,ตารางรอบต่อวินาที!A$1:B$600,2,0)))</f>
      </c>
      <c r="N79" s="64"/>
      <c r="O79" s="64"/>
      <c r="P79" s="64"/>
      <c r="Q79" s="64"/>
      <c r="R79" s="64"/>
      <c r="S79" s="64"/>
      <c r="T79" s="64"/>
      <c r="U79" s="64"/>
    </row>
    <row r="80" spans="1:21" ht="15.75">
      <c r="A80" s="79"/>
      <c r="B80" s="64"/>
      <c r="C80" s="65"/>
      <c r="D80" s="71"/>
      <c r="E80" s="71"/>
      <c r="F80" s="71"/>
      <c r="G80" s="71"/>
      <c r="H80" s="64"/>
      <c r="I80" s="130"/>
      <c r="J80" s="1">
        <f>IF(I78&lt;0.35,"",IF(I78&lt;=0.59,"",IF(I78&lt;=0.99,"",IF(I78&lt;=2.49,I78*0.8,IF(I78&gt;=2.5,I78*0.4)))))</f>
      </c>
      <c r="K80" s="66"/>
      <c r="L80" s="64">
        <v>40</v>
      </c>
      <c r="M80" s="3">
        <f>IF(K80=0,"",IF(K80&gt;0,VLOOKUP(K80,ตารางรอบต่อวินาที!A$1:B$600,2,0)))</f>
      </c>
      <c r="N80" s="64"/>
      <c r="O80" s="64"/>
      <c r="P80" s="64"/>
      <c r="Q80" s="64"/>
      <c r="R80" s="64"/>
      <c r="S80" s="64"/>
      <c r="T80" s="64"/>
      <c r="U80" s="64"/>
    </row>
    <row r="81" spans="1:21" ht="15.75">
      <c r="A81" s="79"/>
      <c r="B81" s="64"/>
      <c r="C81" s="65"/>
      <c r="D81" s="71"/>
      <c r="E81" s="71"/>
      <c r="F81" s="71"/>
      <c r="G81" s="71"/>
      <c r="H81" s="64"/>
      <c r="I81" s="130"/>
      <c r="J81" s="1">
        <f>IF(I78&lt;0.35,"",IF(I78&lt;=0.59,"",IF(I78&lt;=0.99,"",IF(I78&lt;=2.49,"",IF(I78&gt;=2.5,I78*0.6)))))</f>
      </c>
      <c r="K81" s="66"/>
      <c r="L81" s="64">
        <v>40</v>
      </c>
      <c r="M81" s="3">
        <f>IF(K81=0,"",IF(K81&gt;0,VLOOKUP(K81,ตารางรอบต่อวินาที!A$1:B$600,2,0)))</f>
      </c>
      <c r="N81" s="64"/>
      <c r="O81" s="64"/>
      <c r="P81" s="64"/>
      <c r="Q81" s="64"/>
      <c r="R81" s="64"/>
      <c r="S81" s="64"/>
      <c r="T81" s="64"/>
      <c r="U81" s="64"/>
    </row>
    <row r="82" spans="1:21" ht="15.75">
      <c r="A82" s="79"/>
      <c r="B82" s="64"/>
      <c r="C82" s="65"/>
      <c r="D82" s="71"/>
      <c r="E82" s="71"/>
      <c r="F82" s="71"/>
      <c r="G82" s="71"/>
      <c r="H82" s="64"/>
      <c r="I82" s="130"/>
      <c r="J82" s="1">
        <f>IF(I78&lt;0.35,"",IF(I78&lt;=0.59,"",IF(I78&lt;=0.99,"",IF(I78&lt;=2.49,"",IF(I78&gt;=2.5,I78*0.8)))))</f>
      </c>
      <c r="K82" s="66"/>
      <c r="L82" s="64">
        <v>40</v>
      </c>
      <c r="M82" s="3">
        <f>IF(K82=0,"",IF(K82&gt;0,VLOOKUP(K82,ตารางรอบต่อวินาที!A$1:B$600,2,0)))</f>
      </c>
      <c r="N82" s="64"/>
      <c r="O82" s="64"/>
      <c r="P82" s="64"/>
      <c r="Q82" s="64"/>
      <c r="R82" s="64"/>
      <c r="S82" s="64"/>
      <c r="T82" s="64"/>
      <c r="U82" s="64"/>
    </row>
    <row r="83" spans="1:21" ht="15.75">
      <c r="A83" s="79"/>
      <c r="B83" s="64"/>
      <c r="C83" s="65"/>
      <c r="D83" s="71"/>
      <c r="E83" s="71"/>
      <c r="F83" s="71"/>
      <c r="G83" s="71"/>
      <c r="H83" s="64"/>
      <c r="I83" s="130"/>
      <c r="J83" s="1">
        <f>IF(I78&lt;0.35,"",IF(I78&lt;=0.59,"",IF(I78&lt;=0.99,"",IF(I78&lt;=2.49,"",IF(I78&gt;=2.5,I78-J78)))))</f>
      </c>
      <c r="K83" s="66"/>
      <c r="L83" s="64">
        <v>40</v>
      </c>
      <c r="M83" s="3">
        <f>IF(K83=0,"",IF(K83&gt;0,VLOOKUP(K83,ตารางรอบต่อวินาที!A$1:B$600,2,0)))</f>
      </c>
      <c r="N83" s="64"/>
      <c r="O83" s="64"/>
      <c r="P83" s="64"/>
      <c r="Q83" s="64"/>
      <c r="R83" s="64"/>
      <c r="S83" s="64"/>
      <c r="T83" s="64"/>
      <c r="U83" s="64"/>
    </row>
    <row r="84" spans="1:21" ht="15.75">
      <c r="A84" s="79"/>
      <c r="B84" s="64"/>
      <c r="C84" s="65"/>
      <c r="D84" s="71"/>
      <c r="E84" s="71"/>
      <c r="F84" s="71"/>
      <c r="G84" s="71"/>
      <c r="H84" s="64"/>
      <c r="I84" s="130"/>
      <c r="J84" s="1"/>
      <c r="K84" s="64"/>
      <c r="L84" s="64"/>
      <c r="M84" s="71"/>
      <c r="N84" s="64"/>
      <c r="O84" s="64"/>
      <c r="P84" s="64"/>
      <c r="Q84" s="64"/>
      <c r="R84" s="64"/>
      <c r="S84" s="64"/>
      <c r="T84" s="64"/>
      <c r="U84" s="64"/>
    </row>
    <row r="85" spans="1:21" ht="15.75">
      <c r="A85" s="79"/>
      <c r="B85" s="66"/>
      <c r="C85" s="65"/>
      <c r="D85" s="66"/>
      <c r="E85" s="66"/>
      <c r="F85" s="64">
        <f>'สูตรการคำนวณ (ห้ามแก้ไข)'!F13</f>
        <v>0</v>
      </c>
      <c r="G85" s="66"/>
      <c r="H85" s="64">
        <f>G85-(E85+F85)</f>
        <v>0</v>
      </c>
      <c r="I85" s="130">
        <f>H85-((SUM('สูตรการคำนวณ (ห้ามแก้ไข)'!A37:E37))/100)</f>
        <v>0</v>
      </c>
      <c r="J85" s="1">
        <f>IF(I85=0,"",IF(I85&lt;0.35,I85*0.5,IF(I85&lt;=0.59,I85*0.6,IF(I85&lt;=0.99,I85*0.2,IF(I85&lt;=2.49,I85*0.2,IF(I85&gt;=2.5,0.2))))))</f>
      </c>
      <c r="K85" s="66"/>
      <c r="L85" s="64">
        <v>40</v>
      </c>
      <c r="M85" s="3">
        <f>IF(K85=0,"",IF(K85&gt;0,VLOOKUP(K85,ตารางรอบต่อวินาที!A$1:B$600,2,0)))</f>
      </c>
      <c r="N85" s="64"/>
      <c r="O85" s="64">
        <f>IF(I85&lt;0.35,M85,IF(I85&lt;=0.59,M85,IF(I85&lt;=0.99,(M85+M86)/2,IF(I85&lt;=2.49,((M85+M87)/2+M86)/2,IF(I85&gt;=2.5,((M85+M90)/2+M86+M87+M88+M89)/5)))))</f>
      </c>
      <c r="P85" s="64">
        <f>SUM(O78:O85)/2</f>
        <v>0</v>
      </c>
      <c r="Q85" s="64">
        <f>R85*S85</f>
        <v>0</v>
      </c>
      <c r="R85" s="64">
        <f>IF(B85&gt;0,B85-B78,IF(B85=0,0))</f>
        <v>0</v>
      </c>
      <c r="S85" s="64">
        <f>SUM(I78:I85)/2</f>
        <v>0</v>
      </c>
      <c r="T85" s="64">
        <f>P85*Q85</f>
        <v>0</v>
      </c>
      <c r="U85" s="64"/>
    </row>
    <row r="86" spans="1:21" ht="15.75">
      <c r="A86" s="79"/>
      <c r="B86" s="64"/>
      <c r="C86" s="65"/>
      <c r="D86" s="71"/>
      <c r="E86" s="71"/>
      <c r="F86" s="71"/>
      <c r="G86" s="71"/>
      <c r="H86" s="64"/>
      <c r="I86" s="133"/>
      <c r="J86" s="1">
        <f>IF(I85&lt;0.35,"",IF(I85&lt;=0.59,"",IF(I85&lt;=0.99,I85*0.8,IF(I85&lt;=2.49,I85*0.6,IF(I85&gt;=2.5,I85*0.2)))))</f>
      </c>
      <c r="K86" s="66"/>
      <c r="L86" s="64">
        <v>40</v>
      </c>
      <c r="M86" s="3">
        <f>IF(K86=0,"",IF(K86&gt;0,VLOOKUP(K86,ตารางรอบต่อวินาที!A$1:B$600,2,0)))</f>
      </c>
      <c r="N86" s="64"/>
      <c r="O86" s="64"/>
      <c r="P86" s="64"/>
      <c r="Q86" s="64"/>
      <c r="R86" s="64"/>
      <c r="S86" s="64"/>
      <c r="T86" s="64"/>
      <c r="U86" s="64"/>
    </row>
    <row r="87" spans="1:21" ht="15.75">
      <c r="A87" s="79"/>
      <c r="B87" s="64"/>
      <c r="C87" s="65"/>
      <c r="D87" s="71"/>
      <c r="E87" s="71"/>
      <c r="F87" s="71"/>
      <c r="G87" s="71"/>
      <c r="H87" s="64"/>
      <c r="I87" s="130"/>
      <c r="J87" s="1">
        <f>IF(I85&lt;0.35,"",IF(I85&lt;=0.59,"",IF(I85&lt;=0.99,"",IF(I85&lt;=2.49,I85*0.8,IF(I85&gt;=2.5,I85*0.4)))))</f>
      </c>
      <c r="K87" s="66"/>
      <c r="L87" s="64">
        <v>40</v>
      </c>
      <c r="M87" s="3">
        <f>IF(K87=0,"",IF(K87&gt;0,VLOOKUP(K87,ตารางรอบต่อวินาที!A$1:B$600,2,0)))</f>
      </c>
      <c r="N87" s="64"/>
      <c r="O87" s="64"/>
      <c r="P87" s="64"/>
      <c r="Q87" s="64"/>
      <c r="R87" s="64"/>
      <c r="S87" s="64"/>
      <c r="T87" s="64"/>
      <c r="U87" s="64"/>
    </row>
    <row r="88" spans="1:21" ht="15.75">
      <c r="A88" s="79"/>
      <c r="B88" s="64"/>
      <c r="C88" s="65"/>
      <c r="D88" s="71"/>
      <c r="E88" s="71"/>
      <c r="F88" s="71"/>
      <c r="G88" s="71"/>
      <c r="H88" s="64"/>
      <c r="I88" s="130"/>
      <c r="J88" s="1">
        <f>IF(I85&lt;0.35,"",IF(I85&lt;=0.59,"",IF(I85&lt;=0.99,"",IF(I85&lt;=2.49,"",IF(I85&gt;=2.5,I85*0.6)))))</f>
      </c>
      <c r="K88" s="66"/>
      <c r="L88" s="64">
        <v>40</v>
      </c>
      <c r="M88" s="3">
        <f>IF(K88=0,"",IF(K88&gt;0,VLOOKUP(K88,ตารางรอบต่อวินาที!A$1:B$600,2,0)))</f>
      </c>
      <c r="N88" s="64"/>
      <c r="O88" s="64"/>
      <c r="P88" s="64"/>
      <c r="Q88" s="64"/>
      <c r="R88" s="64"/>
      <c r="S88" s="64"/>
      <c r="T88" s="64"/>
      <c r="U88" s="64"/>
    </row>
    <row r="89" spans="1:21" ht="15.75">
      <c r="A89" s="79"/>
      <c r="B89" s="64"/>
      <c r="C89" s="65"/>
      <c r="D89" s="71"/>
      <c r="E89" s="71"/>
      <c r="F89" s="71"/>
      <c r="G89" s="71"/>
      <c r="H89" s="64"/>
      <c r="I89" s="130"/>
      <c r="J89" s="1">
        <f>IF(I85&lt;0.35,"",IF(I85&lt;=0.59,"",IF(I85&lt;=0.99,"",IF(I85&lt;=2.49,"",IF(I85&gt;=2.5,I85*0.8)))))</f>
      </c>
      <c r="K89" s="66"/>
      <c r="L89" s="64">
        <v>40</v>
      </c>
      <c r="M89" s="3">
        <f>IF(K89=0,"",IF(K89&gt;0,VLOOKUP(K89,ตารางรอบต่อวินาที!A$1:B$600,2,0)))</f>
      </c>
      <c r="N89" s="64"/>
      <c r="O89" s="64"/>
      <c r="P89" s="64"/>
      <c r="Q89" s="64"/>
      <c r="R89" s="64"/>
      <c r="S89" s="64"/>
      <c r="T89" s="64"/>
      <c r="U89" s="64"/>
    </row>
    <row r="90" spans="1:21" ht="15.75">
      <c r="A90" s="79"/>
      <c r="B90" s="64"/>
      <c r="C90" s="65"/>
      <c r="D90" s="71"/>
      <c r="E90" s="71"/>
      <c r="F90" s="71"/>
      <c r="G90" s="71"/>
      <c r="H90" s="64"/>
      <c r="I90" s="130"/>
      <c r="J90" s="1">
        <f>IF(I85&lt;0.35,"",IF(I85&lt;=0.59,"",IF(I85&lt;=0.99,"",IF(I85&lt;=2.49,"",IF(I85&gt;=2.5,I85-J85)))))</f>
      </c>
      <c r="K90" s="66"/>
      <c r="L90" s="64">
        <v>40</v>
      </c>
      <c r="M90" s="3">
        <f>IF(K90=0,"",IF(K90&gt;0,VLOOKUP(K90,ตารางรอบต่อวินาที!A$1:B$600,2,0)))</f>
      </c>
      <c r="N90" s="64"/>
      <c r="O90" s="64"/>
      <c r="P90" s="64"/>
      <c r="Q90" s="64"/>
      <c r="R90" s="64"/>
      <c r="S90" s="64"/>
      <c r="T90" s="64"/>
      <c r="U90" s="64"/>
    </row>
    <row r="91" spans="1:21" ht="15.75">
      <c r="A91" s="79"/>
      <c r="B91" s="64"/>
      <c r="C91" s="65"/>
      <c r="D91" s="71"/>
      <c r="E91" s="71"/>
      <c r="F91" s="71"/>
      <c r="G91" s="71"/>
      <c r="H91" s="64"/>
      <c r="I91" s="130"/>
      <c r="J91" s="1"/>
      <c r="K91" s="64"/>
      <c r="L91" s="64"/>
      <c r="M91" s="71"/>
      <c r="N91" s="64"/>
      <c r="O91" s="64"/>
      <c r="P91" s="64"/>
      <c r="Q91" s="64"/>
      <c r="R91" s="64"/>
      <c r="S91" s="64"/>
      <c r="T91" s="64"/>
      <c r="U91" s="64"/>
    </row>
    <row r="92" spans="1:21" ht="15.75">
      <c r="A92" s="79"/>
      <c r="B92" s="66"/>
      <c r="C92" s="65"/>
      <c r="D92" s="66"/>
      <c r="E92" s="66"/>
      <c r="F92" s="64">
        <f>'สูตรการคำนวณ (ห้ามแก้ไข)'!F14</f>
        <v>0</v>
      </c>
      <c r="G92" s="66"/>
      <c r="H92" s="64">
        <f>G92-(E92+F92)</f>
        <v>0</v>
      </c>
      <c r="I92" s="130">
        <f>H92-((SUM('สูตรการคำนวณ (ห้ามแก้ไข)'!A38:E38))/100)</f>
        <v>0</v>
      </c>
      <c r="J92" s="1">
        <f>IF(I92=0,"",IF(I92&lt;0.35,I92*0.5,IF(I92&lt;=0.59,I92*0.6,IF(I92&lt;=0.99,I92*0.2,IF(I92&lt;=2.49,I92*0.2,IF(I92&gt;=2.5,0.2))))))</f>
      </c>
      <c r="K92" s="66"/>
      <c r="L92" s="64">
        <v>40</v>
      </c>
      <c r="M92" s="3">
        <f>IF(K92=0,"",IF(K92&gt;0,VLOOKUP(K92,ตารางรอบต่อวินาที!A$1:B$600,2,0)))</f>
      </c>
      <c r="N92" s="64"/>
      <c r="O92" s="64">
        <f>IF(I92&lt;0.35,M92,IF(I92&lt;=0.59,M92,IF(I92&lt;=0.99,(M92+M93)/2,IF(I92&lt;=2.49,((M92+M94)/2+M93)/2,IF(I92&gt;=2.5,((M92+M97)/2+M93+M94+M95+M96)/5)))))</f>
      </c>
      <c r="P92" s="64">
        <f>SUM(O85:O92)/2</f>
        <v>0</v>
      </c>
      <c r="Q92" s="64">
        <f>R92*S92</f>
        <v>0</v>
      </c>
      <c r="R92" s="64">
        <f>IF(B92&gt;0,B92-B85,IF(B92=0,0))</f>
        <v>0</v>
      </c>
      <c r="S92" s="64">
        <f>SUM(I85:I92)/2</f>
        <v>0</v>
      </c>
      <c r="T92" s="64">
        <f>P92*Q92</f>
        <v>0</v>
      </c>
      <c r="U92" s="64"/>
    </row>
    <row r="93" spans="1:21" ht="15.75">
      <c r="A93" s="79"/>
      <c r="B93" s="64"/>
      <c r="C93" s="65"/>
      <c r="D93" s="71"/>
      <c r="E93" s="71"/>
      <c r="F93" s="71"/>
      <c r="G93" s="71"/>
      <c r="H93" s="64"/>
      <c r="I93" s="133"/>
      <c r="J93" s="1">
        <f>IF(I92&lt;0.35,"",IF(I92&lt;=0.59,"",IF(I92&lt;=0.99,I92*0.8,IF(I92&lt;=2.49,I92*0.6,IF(I92&gt;=2.5,I92*0.2)))))</f>
      </c>
      <c r="K93" s="66"/>
      <c r="L93" s="64">
        <v>40</v>
      </c>
      <c r="M93" s="3">
        <f>IF(K93=0,"",IF(K93&gt;0,VLOOKUP(K93,ตารางรอบต่อวินาที!A$1:B$600,2,0)))</f>
      </c>
      <c r="N93" s="64"/>
      <c r="O93" s="64"/>
      <c r="P93" s="64"/>
      <c r="Q93" s="64"/>
      <c r="R93" s="64"/>
      <c r="S93" s="64"/>
      <c r="T93" s="64"/>
      <c r="U93" s="64"/>
    </row>
    <row r="94" spans="1:21" ht="15.75">
      <c r="A94" s="79"/>
      <c r="B94" s="64"/>
      <c r="C94" s="65"/>
      <c r="D94" s="71"/>
      <c r="E94" s="71"/>
      <c r="F94" s="71"/>
      <c r="G94" s="71"/>
      <c r="H94" s="64"/>
      <c r="I94" s="130"/>
      <c r="J94" s="1">
        <f>IF(I92&lt;0.35,"",IF(I92&lt;=0.59,"",IF(I92&lt;=0.99,"",IF(I92&lt;=2.49,I92*0.8,IF(I92&gt;=2.5,I92*0.4)))))</f>
      </c>
      <c r="K94" s="66"/>
      <c r="L94" s="64">
        <v>40</v>
      </c>
      <c r="M94" s="3">
        <f>IF(K94=0,"",IF(K94&gt;0,VLOOKUP(K94,ตารางรอบต่อวินาที!A$1:B$600,2,0)))</f>
      </c>
      <c r="N94" s="64"/>
      <c r="O94" s="64"/>
      <c r="P94" s="64"/>
      <c r="Q94" s="64"/>
      <c r="R94" s="64"/>
      <c r="S94" s="64"/>
      <c r="T94" s="64"/>
      <c r="U94" s="64"/>
    </row>
    <row r="95" spans="1:21" ht="15.75">
      <c r="A95" s="79"/>
      <c r="B95" s="64"/>
      <c r="C95" s="65"/>
      <c r="D95" s="71"/>
      <c r="E95" s="71"/>
      <c r="F95" s="71"/>
      <c r="G95" s="71"/>
      <c r="H95" s="64"/>
      <c r="I95" s="130"/>
      <c r="J95" s="1">
        <f>IF(I92&lt;0.35,"",IF(I92&lt;=0.59,"",IF(I92&lt;=0.99,"",IF(I92&lt;=2.49,"",IF(I92&gt;=2.5,I92*0.6)))))</f>
      </c>
      <c r="K95" s="66"/>
      <c r="L95" s="64">
        <v>40</v>
      </c>
      <c r="M95" s="3">
        <f>IF(K95=0,"",IF(K95&gt;0,VLOOKUP(K95,ตารางรอบต่อวินาที!A$1:B$600,2,0)))</f>
      </c>
      <c r="N95" s="64"/>
      <c r="O95" s="64"/>
      <c r="P95" s="64"/>
      <c r="Q95" s="64"/>
      <c r="R95" s="64"/>
      <c r="S95" s="64"/>
      <c r="T95" s="64"/>
      <c r="U95" s="64"/>
    </row>
    <row r="96" spans="1:21" ht="15.75">
      <c r="A96" s="79"/>
      <c r="B96" s="64"/>
      <c r="C96" s="65"/>
      <c r="D96" s="71"/>
      <c r="E96" s="71"/>
      <c r="F96" s="71"/>
      <c r="G96" s="71"/>
      <c r="H96" s="64"/>
      <c r="I96" s="130"/>
      <c r="J96" s="1">
        <f>IF(I92&lt;0.35,"",IF(I92&lt;=0.59,"",IF(I92&lt;=0.99,"",IF(I92&lt;=2.49,"",IF(I92&gt;=2.5,I92*0.8)))))</f>
      </c>
      <c r="K96" s="66"/>
      <c r="L96" s="64">
        <v>40</v>
      </c>
      <c r="M96" s="3">
        <f>IF(K96=0,"",IF(K96&gt;0,VLOOKUP(K96,ตารางรอบต่อวินาที!A$1:B$600,2,0)))</f>
      </c>
      <c r="N96" s="64"/>
      <c r="O96" s="64"/>
      <c r="P96" s="64"/>
      <c r="Q96" s="64"/>
      <c r="R96" s="64"/>
      <c r="S96" s="64"/>
      <c r="T96" s="64"/>
      <c r="U96" s="64"/>
    </row>
    <row r="97" spans="1:21" ht="15.75">
      <c r="A97" s="79"/>
      <c r="B97" s="64"/>
      <c r="C97" s="65"/>
      <c r="D97" s="71"/>
      <c r="E97" s="71"/>
      <c r="F97" s="71"/>
      <c r="G97" s="71"/>
      <c r="H97" s="64"/>
      <c r="I97" s="130"/>
      <c r="J97" s="1">
        <f>IF(I92&lt;0.35,"",IF(I92&lt;=0.59,"",IF(I92&lt;=0.99,"",IF(I92&lt;=2.49,"",IF(I92&gt;=2.5,I92-J92)))))</f>
      </c>
      <c r="K97" s="66"/>
      <c r="L97" s="64">
        <v>40</v>
      </c>
      <c r="M97" s="3">
        <f>IF(K97=0,"",IF(K97&gt;0,VLOOKUP(K97,ตารางรอบต่อวินาที!A$1:B$600,2,0)))</f>
      </c>
      <c r="N97" s="64"/>
      <c r="O97" s="64"/>
      <c r="P97" s="64"/>
      <c r="Q97" s="64"/>
      <c r="R97" s="64"/>
      <c r="S97" s="64"/>
      <c r="T97" s="64"/>
      <c r="U97" s="64"/>
    </row>
    <row r="98" spans="1:21" ht="15.75">
      <c r="A98" s="79"/>
      <c r="B98" s="64"/>
      <c r="C98" s="65"/>
      <c r="D98" s="71"/>
      <c r="E98" s="71"/>
      <c r="F98" s="71"/>
      <c r="G98" s="71"/>
      <c r="H98" s="64"/>
      <c r="I98" s="130"/>
      <c r="J98" s="1"/>
      <c r="K98" s="64"/>
      <c r="L98" s="64"/>
      <c r="M98" s="71"/>
      <c r="N98" s="67"/>
      <c r="O98" s="64"/>
      <c r="P98" s="68"/>
      <c r="Q98" s="64"/>
      <c r="R98" s="64"/>
      <c r="S98" s="64"/>
      <c r="T98" s="64"/>
      <c r="U98" s="64"/>
    </row>
    <row r="99" spans="1:21" ht="15.75">
      <c r="A99" s="79"/>
      <c r="B99" s="66"/>
      <c r="C99" s="65"/>
      <c r="D99" s="66"/>
      <c r="E99" s="66"/>
      <c r="F99" s="64">
        <f>'สูตรการคำนวณ (ห้ามแก้ไข)'!F15</f>
        <v>0</v>
      </c>
      <c r="G99" s="66"/>
      <c r="H99" s="64">
        <f>G99-(E99+F99)</f>
        <v>0</v>
      </c>
      <c r="I99" s="130">
        <f>H99-((SUM('สูตรการคำนวณ (ห้ามแก้ไข)'!A39:E39))/100)</f>
        <v>0</v>
      </c>
      <c r="J99" s="1">
        <f>IF(I99=0,"",IF(I99&lt;0.35,I99*0.5,IF(I99&lt;=0.59,I99*0.6,IF(I99&lt;=0.99,I99*0.2,IF(I99&lt;=2.49,I99*0.2,IF(I99&gt;=2.5,0.2))))))</f>
      </c>
      <c r="K99" s="66"/>
      <c r="L99" s="64">
        <v>40</v>
      </c>
      <c r="M99" s="3">
        <f>IF(K99=0,"",IF(K99&gt;0,VLOOKUP(K99,ตารางรอบต่อวินาที!A$1:B$600,2,0)))</f>
      </c>
      <c r="N99" s="64"/>
      <c r="O99" s="64">
        <f>IF(I99&lt;0.35,M99,IF(I99&lt;=0.59,M99,IF(I99&lt;=0.99,(M99+M100)/2,IF(I99&lt;=2.49,((M99+M101)/2+M100)/2,IF(I99&gt;=2.5,((M99+M104)/2+M100+M101+M102+M103)/5)))))</f>
      </c>
      <c r="P99" s="64">
        <f>SUM(O92:O99)/2</f>
        <v>0</v>
      </c>
      <c r="Q99" s="64">
        <f>R99*S99</f>
        <v>0</v>
      </c>
      <c r="R99" s="64">
        <f>IF(B99&gt;0,B99-B92,IF(B99=0,0))</f>
        <v>0</v>
      </c>
      <c r="S99" s="64">
        <f>SUM(I92:I99)/2</f>
        <v>0</v>
      </c>
      <c r="T99" s="67">
        <f>P99*Q99</f>
        <v>0</v>
      </c>
      <c r="U99" s="64"/>
    </row>
    <row r="100" spans="1:21" ht="15.75">
      <c r="A100" s="79"/>
      <c r="B100" s="64"/>
      <c r="C100" s="65"/>
      <c r="D100" s="71"/>
      <c r="E100" s="71"/>
      <c r="F100" s="71"/>
      <c r="G100" s="71"/>
      <c r="H100" s="64"/>
      <c r="I100" s="133"/>
      <c r="J100" s="1">
        <f>IF(I99&lt;0.35,"",IF(I99&lt;=0.59,"",IF(I99&lt;=0.99,I99*0.8,IF(I99&lt;=2.49,I99*0.6,IF(I99&gt;=2.5,I99*0.2)))))</f>
      </c>
      <c r="K100" s="66"/>
      <c r="L100" s="64">
        <v>40</v>
      </c>
      <c r="M100" s="3">
        <f>IF(K100=0,"",IF(K100&gt;0,VLOOKUP(K100,ตารางรอบต่อวินาที!A$1:B$600,2,0)))</f>
      </c>
      <c r="N100" s="64"/>
      <c r="O100" s="64"/>
      <c r="P100" s="64"/>
      <c r="Q100" s="64"/>
      <c r="R100" s="64"/>
      <c r="S100" s="64"/>
      <c r="T100" s="64"/>
      <c r="U100" s="64"/>
    </row>
    <row r="101" spans="1:21" ht="15.75">
      <c r="A101" s="79"/>
      <c r="B101" s="64"/>
      <c r="C101" s="65"/>
      <c r="D101" s="71"/>
      <c r="E101" s="71"/>
      <c r="F101" s="71"/>
      <c r="G101" s="71"/>
      <c r="H101" s="64"/>
      <c r="I101" s="130"/>
      <c r="J101" s="1">
        <f>IF(I99&lt;0.35,"",IF(I99&lt;=0.59,"",IF(I99&lt;=0.99,"",IF(I99&lt;=2.49,I99*0.8,IF(I99&gt;=2.5,I99*0.4)))))</f>
      </c>
      <c r="K101" s="66"/>
      <c r="L101" s="64">
        <v>40</v>
      </c>
      <c r="M101" s="3">
        <f>IF(K101=0,"",IF(K101&gt;0,VLOOKUP(K101,ตารางรอบต่อวินาที!A$1:B$600,2,0)))</f>
      </c>
      <c r="N101" s="64"/>
      <c r="O101" s="64"/>
      <c r="P101" s="64"/>
      <c r="Q101" s="64"/>
      <c r="R101" s="64"/>
      <c r="S101" s="64"/>
      <c r="T101" s="64"/>
      <c r="U101" s="64"/>
    </row>
    <row r="102" spans="1:21" ht="15.75">
      <c r="A102" s="79"/>
      <c r="B102" s="64"/>
      <c r="C102" s="65"/>
      <c r="D102" s="71"/>
      <c r="E102" s="71"/>
      <c r="F102" s="71"/>
      <c r="G102" s="71"/>
      <c r="H102" s="64"/>
      <c r="I102" s="130"/>
      <c r="J102" s="1">
        <f>IF(I99&lt;0.35,"",IF(I99&lt;=0.59,"",IF(I99&lt;=0.99,"",IF(I99&lt;=2.49,"",IF(I99&gt;=2.5,I99*0.6)))))</f>
      </c>
      <c r="K102" s="66"/>
      <c r="L102" s="64">
        <v>40</v>
      </c>
      <c r="M102" s="3">
        <f>IF(K102=0,"",IF(K102&gt;0,VLOOKUP(K102,ตารางรอบต่อวินาที!A$1:B$600,2,0)))</f>
      </c>
      <c r="N102" s="64"/>
      <c r="O102" s="64"/>
      <c r="P102" s="64"/>
      <c r="Q102" s="64"/>
      <c r="R102" s="64"/>
      <c r="S102" s="64"/>
      <c r="T102" s="64"/>
      <c r="U102" s="64"/>
    </row>
    <row r="103" spans="1:21" ht="15.75">
      <c r="A103" s="79"/>
      <c r="B103" s="64"/>
      <c r="C103" s="65"/>
      <c r="D103" s="71"/>
      <c r="E103" s="71"/>
      <c r="F103" s="71"/>
      <c r="G103" s="71"/>
      <c r="H103" s="64"/>
      <c r="I103" s="130"/>
      <c r="J103" s="1">
        <f>IF(I99&lt;0.35,"",IF(I99&lt;=0.59,"",IF(I99&lt;=0.99,"",IF(I99&lt;=2.49,"",IF(I99&gt;=2.5,I99*0.8)))))</f>
      </c>
      <c r="K103" s="66"/>
      <c r="L103" s="64">
        <v>40</v>
      </c>
      <c r="M103" s="3">
        <f>IF(K103=0,"",IF(K103&gt;0,VLOOKUP(K103,ตารางรอบต่อวินาที!A$1:B$600,2,0)))</f>
      </c>
      <c r="N103" s="64"/>
      <c r="O103" s="64"/>
      <c r="P103" s="64"/>
      <c r="Q103" s="64"/>
      <c r="R103" s="64"/>
      <c r="S103" s="64"/>
      <c r="T103" s="64"/>
      <c r="U103" s="64"/>
    </row>
    <row r="104" spans="1:21" ht="15.75">
      <c r="A104" s="79"/>
      <c r="B104" s="64"/>
      <c r="C104" s="65"/>
      <c r="D104" s="71"/>
      <c r="E104" s="71"/>
      <c r="F104" s="71"/>
      <c r="G104" s="71"/>
      <c r="H104" s="64"/>
      <c r="I104" s="130"/>
      <c r="J104" s="1">
        <f>IF(I99&lt;0.35,"",IF(I99&lt;=0.59,"",IF(I99&lt;=0.99,"",IF(I99&lt;=2.49,"",IF(I99&gt;=2.5,I99-J99)))))</f>
      </c>
      <c r="K104" s="66"/>
      <c r="L104" s="64">
        <v>40</v>
      </c>
      <c r="M104" s="3">
        <f>IF(K104=0,"",IF(K104&gt;0,VLOOKUP(K104,ตารางรอบต่อวินาที!A$1:B$600,2,0)))</f>
      </c>
      <c r="N104" s="64"/>
      <c r="O104" s="64"/>
      <c r="P104" s="64"/>
      <c r="Q104" s="64"/>
      <c r="R104" s="64"/>
      <c r="S104" s="64"/>
      <c r="T104" s="64"/>
      <c r="U104" s="64"/>
    </row>
    <row r="105" spans="1:21" ht="15.75">
      <c r="A105" s="79"/>
      <c r="B105" s="64"/>
      <c r="C105" s="65"/>
      <c r="D105" s="71"/>
      <c r="E105" s="71"/>
      <c r="F105" s="71"/>
      <c r="G105" s="71"/>
      <c r="H105" s="64"/>
      <c r="I105" s="130"/>
      <c r="J105" s="1"/>
      <c r="K105" s="67"/>
      <c r="L105" s="64"/>
      <c r="M105" s="71"/>
      <c r="N105" s="67"/>
      <c r="O105" s="64"/>
      <c r="P105" s="68"/>
      <c r="Q105" s="64"/>
      <c r="R105" s="64"/>
      <c r="S105" s="64"/>
      <c r="T105" s="64"/>
      <c r="U105" s="64"/>
    </row>
    <row r="106" spans="1:21" ht="15.75">
      <c r="A106" s="79"/>
      <c r="B106" s="66"/>
      <c r="C106" s="65"/>
      <c r="D106" s="66"/>
      <c r="E106" s="66"/>
      <c r="F106" s="64">
        <f>'สูตรการคำนวณ (ห้ามแก้ไข)'!F16</f>
        <v>0</v>
      </c>
      <c r="G106" s="66"/>
      <c r="H106" s="64">
        <f>G106-(E106+F106)</f>
        <v>0</v>
      </c>
      <c r="I106" s="130">
        <f>H106-((SUM('สูตรการคำนวณ (ห้ามแก้ไข)'!A40:E40))/100)</f>
        <v>0</v>
      </c>
      <c r="J106" s="1">
        <f>IF(I106=0,"",IF(I106&lt;0.35,I106*0.5,IF(I106&lt;=0.59,I106*0.6,IF(I106&lt;=0.99,I106*0.2,IF(I106&lt;=2.49,I106*0.2,IF(I106&gt;=2.5,0.2))))))</f>
      </c>
      <c r="K106" s="66"/>
      <c r="L106" s="64">
        <v>40</v>
      </c>
      <c r="M106" s="3">
        <f>IF(K106=0,"",IF(K106&gt;0,VLOOKUP(K106,ตารางรอบต่อวินาที!A$1:B$600,2,0)))</f>
      </c>
      <c r="N106" s="64"/>
      <c r="O106" s="64">
        <f>IF(I106&lt;0.35,M106,IF(I106&lt;=0.59,M106,IF(I106&lt;=0.99,(M106+M107)/2,IF(I106&lt;=2.49,((M106+M108)/2+M107)/2,IF(I106&gt;=2.5,((M106+M111)/2+M107+M108+M109+M110)/5)))))</f>
      </c>
      <c r="P106" s="64">
        <f>SUM(O99:O106)/2</f>
        <v>0</v>
      </c>
      <c r="Q106" s="64">
        <f>R106*S106</f>
        <v>0</v>
      </c>
      <c r="R106" s="64">
        <f>IF(B106&gt;0,B106-B99,IF(B106=0,0))</f>
        <v>0</v>
      </c>
      <c r="S106" s="64">
        <f>SUM(I99:I106)/2</f>
        <v>0</v>
      </c>
      <c r="T106" s="67">
        <f>P106*Q106</f>
        <v>0</v>
      </c>
      <c r="U106" s="64"/>
    </row>
    <row r="107" spans="1:21" ht="15.75">
      <c r="A107" s="79"/>
      <c r="B107" s="64"/>
      <c r="C107" s="65"/>
      <c r="D107" s="71"/>
      <c r="E107" s="71"/>
      <c r="F107" s="71"/>
      <c r="G107" s="71"/>
      <c r="H107" s="64"/>
      <c r="I107" s="133"/>
      <c r="J107" s="1">
        <f>IF(I106&lt;0.35,"",IF(I106&lt;=0.59,"",IF(I106&lt;=0.99,I106*0.8,IF(I106&lt;=2.49,I106*0.6,IF(I106&gt;=2.5,I106*0.2)))))</f>
      </c>
      <c r="K107" s="66"/>
      <c r="L107" s="64">
        <v>40</v>
      </c>
      <c r="M107" s="3">
        <f>IF(K107=0,"",IF(K107&gt;0,VLOOKUP(K107,ตารางรอบต่อวินาที!A$1:B$600,2,0)))</f>
      </c>
      <c r="N107" s="64"/>
      <c r="O107" s="64"/>
      <c r="P107" s="64"/>
      <c r="Q107" s="64"/>
      <c r="R107" s="64"/>
      <c r="S107" s="64"/>
      <c r="T107" s="64"/>
      <c r="U107" s="64"/>
    </row>
    <row r="108" spans="1:21" ht="15.75">
      <c r="A108" s="79"/>
      <c r="B108" s="64"/>
      <c r="C108" s="65"/>
      <c r="D108" s="71"/>
      <c r="E108" s="71"/>
      <c r="F108" s="71"/>
      <c r="G108" s="71"/>
      <c r="H108" s="64"/>
      <c r="I108" s="130"/>
      <c r="J108" s="1">
        <f>IF(I106&lt;0.35,"",IF(I106&lt;=0.59,"",IF(I106&lt;=0.99,"",IF(I106&lt;=2.49,I106*0.8,IF(I106&gt;=2.5,I106*0.4)))))</f>
      </c>
      <c r="K108" s="66"/>
      <c r="L108" s="64">
        <v>40</v>
      </c>
      <c r="M108" s="3">
        <f>IF(K108=0,"",IF(K108&gt;0,VLOOKUP(K108,ตารางรอบต่อวินาที!A$1:B$600,2,0)))</f>
      </c>
      <c r="N108" s="64"/>
      <c r="O108" s="64"/>
      <c r="P108" s="64"/>
      <c r="Q108" s="64"/>
      <c r="R108" s="64"/>
      <c r="S108" s="64"/>
      <c r="T108" s="64"/>
      <c r="U108" s="64"/>
    </row>
    <row r="109" spans="1:21" ht="15.75">
      <c r="A109" s="79"/>
      <c r="B109" s="64"/>
      <c r="C109" s="65"/>
      <c r="D109" s="71"/>
      <c r="E109" s="71"/>
      <c r="F109" s="71"/>
      <c r="G109" s="71"/>
      <c r="H109" s="64"/>
      <c r="I109" s="130"/>
      <c r="J109" s="1">
        <f>IF(I106&lt;0.35,"",IF(I106&lt;=0.59,"",IF(I106&lt;=0.99,"",IF(I106&lt;=2.49,"",IF(I106&gt;=2.5,I106*0.6)))))</f>
      </c>
      <c r="K109" s="66"/>
      <c r="L109" s="64">
        <v>40</v>
      </c>
      <c r="M109" s="3">
        <f>IF(K109=0,"",IF(K109&gt;0,VLOOKUP(K109,ตารางรอบต่อวินาที!A$1:B$600,2,0)))</f>
      </c>
      <c r="N109" s="64"/>
      <c r="O109" s="64"/>
      <c r="P109" s="64"/>
      <c r="Q109" s="64"/>
      <c r="R109" s="64"/>
      <c r="S109" s="64"/>
      <c r="T109" s="64"/>
      <c r="U109" s="64"/>
    </row>
    <row r="110" spans="1:21" ht="15.75">
      <c r="A110" s="79"/>
      <c r="B110" s="64"/>
      <c r="C110" s="65"/>
      <c r="D110" s="71"/>
      <c r="E110" s="71"/>
      <c r="F110" s="71"/>
      <c r="G110" s="71"/>
      <c r="H110" s="64"/>
      <c r="I110" s="130"/>
      <c r="J110" s="1">
        <f>IF(I106&lt;0.35,"",IF(I106&lt;=0.59,"",IF(I106&lt;=0.99,"",IF(I106&lt;=2.49,"",IF(I106&gt;=2.5,I106*0.8)))))</f>
      </c>
      <c r="K110" s="66"/>
      <c r="L110" s="64">
        <v>40</v>
      </c>
      <c r="M110" s="3">
        <f>IF(K110=0,"",IF(K110&gt;0,VLOOKUP(K110,ตารางรอบต่อวินาที!A$1:B$600,2,0)))</f>
      </c>
      <c r="N110" s="64"/>
      <c r="O110" s="64"/>
      <c r="P110" s="64"/>
      <c r="Q110" s="64"/>
      <c r="R110" s="64"/>
      <c r="S110" s="64"/>
      <c r="T110" s="64"/>
      <c r="U110" s="64"/>
    </row>
    <row r="111" spans="1:21" ht="15.75">
      <c r="A111" s="79"/>
      <c r="B111" s="64"/>
      <c r="C111" s="65"/>
      <c r="D111" s="71"/>
      <c r="E111" s="71"/>
      <c r="F111" s="71"/>
      <c r="G111" s="71"/>
      <c r="H111" s="64"/>
      <c r="I111" s="130"/>
      <c r="J111" s="1">
        <f>IF(I106&lt;0.35,"",IF(I106&lt;=0.59,"",IF(I106&lt;=0.99,"",IF(I106&lt;=2.49,"",IF(I106&gt;=2.5,I106-J106)))))</f>
      </c>
      <c r="K111" s="66"/>
      <c r="L111" s="64">
        <v>40</v>
      </c>
      <c r="M111" s="3">
        <f>IF(K111=0,"",IF(K111&gt;0,VLOOKUP(K111,ตารางรอบต่อวินาที!A$1:B$600,2,0)))</f>
      </c>
      <c r="N111" s="64"/>
      <c r="O111" s="64"/>
      <c r="P111" s="64"/>
      <c r="Q111" s="64"/>
      <c r="R111" s="64"/>
      <c r="S111" s="64"/>
      <c r="T111" s="64"/>
      <c r="U111" s="64"/>
    </row>
    <row r="112" spans="1:21" ht="15.75">
      <c r="A112" s="79"/>
      <c r="B112" s="64"/>
      <c r="C112" s="65"/>
      <c r="D112" s="71"/>
      <c r="E112" s="71"/>
      <c r="F112" s="71"/>
      <c r="G112" s="71"/>
      <c r="H112" s="64"/>
      <c r="I112" s="130"/>
      <c r="J112" s="1"/>
      <c r="K112" s="67"/>
      <c r="L112" s="64"/>
      <c r="M112" s="71"/>
      <c r="N112" s="67"/>
      <c r="O112" s="64"/>
      <c r="P112" s="68"/>
      <c r="Q112" s="64"/>
      <c r="R112" s="64"/>
      <c r="S112" s="64"/>
      <c r="T112" s="67"/>
      <c r="U112" s="64"/>
    </row>
    <row r="113" spans="1:21" ht="15.75">
      <c r="A113" s="79"/>
      <c r="B113" s="66"/>
      <c r="C113" s="65"/>
      <c r="D113" s="66"/>
      <c r="E113" s="66"/>
      <c r="F113" s="64">
        <f>'สูตรการคำนวณ (ห้ามแก้ไข)'!F17</f>
        <v>0</v>
      </c>
      <c r="G113" s="66"/>
      <c r="H113" s="64">
        <f>G113-(E113+F113)</f>
        <v>0</v>
      </c>
      <c r="I113" s="130">
        <f>H113-((SUM('สูตรการคำนวณ (ห้ามแก้ไข)'!A41:E41))/100)</f>
        <v>0</v>
      </c>
      <c r="J113" s="1">
        <f>IF(I113=0,"",IF(I113&lt;0.35,I113*0.5,IF(I113&lt;=0.59,I113*0.6,IF(I113&lt;=0.99,I113*0.2,IF(I113&lt;=2.49,I113*0.2,IF(I113&gt;=2.5,0.2))))))</f>
      </c>
      <c r="K113" s="66"/>
      <c r="L113" s="64">
        <v>40</v>
      </c>
      <c r="M113" s="3">
        <f>IF(K113=0,"",IF(K113&gt;0,VLOOKUP(K113,ตารางรอบต่อวินาที!A$1:B$600,2,0)))</f>
      </c>
      <c r="N113" s="64"/>
      <c r="O113" s="64">
        <f>IF(I113&lt;0.35,M113,IF(I113&lt;=0.59,M113,IF(I113&lt;=0.99,(M113+M114)/2,IF(I113&lt;=2.49,((M113+M115)/2+M114)/2,IF(I113&gt;=2.5,((M113+M118)/2+M114+M115+M116+M117)/5)))))</f>
      </c>
      <c r="P113" s="64">
        <f>SUM(O106:O113)/2</f>
        <v>0</v>
      </c>
      <c r="Q113" s="64">
        <f>R113*S113</f>
        <v>0</v>
      </c>
      <c r="R113" s="64">
        <f>IF(B113&gt;0,B113-B106,IF(B113=0,0))</f>
        <v>0</v>
      </c>
      <c r="S113" s="64">
        <f>SUM(I106:I113)/2</f>
        <v>0</v>
      </c>
      <c r="T113" s="64">
        <f>P113*Q113</f>
        <v>0</v>
      </c>
      <c r="U113" s="64"/>
    </row>
    <row r="114" spans="1:21" ht="15.75">
      <c r="A114" s="79"/>
      <c r="B114" s="64"/>
      <c r="C114" s="65"/>
      <c r="D114" s="71"/>
      <c r="E114" s="71"/>
      <c r="F114" s="71"/>
      <c r="G114" s="71"/>
      <c r="H114" s="64"/>
      <c r="I114" s="133"/>
      <c r="J114" s="1">
        <f>IF(I113&lt;0.35,"",IF(I113&lt;=0.59,"",IF(I113&lt;=0.99,I113*0.8,IF(I113&lt;=2.49,I113*0.6,IF(I113&gt;=2.5,I113*0.2)))))</f>
      </c>
      <c r="K114" s="66"/>
      <c r="L114" s="64">
        <v>40</v>
      </c>
      <c r="M114" s="3">
        <f>IF(K114=0,"",IF(K114&gt;0,VLOOKUP(K114,ตารางรอบต่อวินาที!A$1:B$600,2,0)))</f>
      </c>
      <c r="N114" s="64"/>
      <c r="O114" s="64"/>
      <c r="P114" s="64"/>
      <c r="Q114" s="64"/>
      <c r="R114" s="64"/>
      <c r="S114" s="64"/>
      <c r="T114" s="64"/>
      <c r="U114" s="64"/>
    </row>
    <row r="115" spans="1:21" ht="15.75">
      <c r="A115" s="79"/>
      <c r="B115" s="64"/>
      <c r="C115" s="65"/>
      <c r="D115" s="71"/>
      <c r="E115" s="71"/>
      <c r="F115" s="71"/>
      <c r="G115" s="71"/>
      <c r="H115" s="64"/>
      <c r="I115" s="130"/>
      <c r="J115" s="1">
        <f>IF(I113&lt;0.35,"",IF(I113&lt;=0.59,"",IF(I113&lt;=0.99,"",IF(I113&lt;=2.49,I113*0.8,IF(I113&gt;=2.5,I113*0.4)))))</f>
      </c>
      <c r="K115" s="66"/>
      <c r="L115" s="64">
        <v>40</v>
      </c>
      <c r="M115" s="3">
        <f>IF(K115=0,"",IF(K115&gt;0,VLOOKUP(K115,ตารางรอบต่อวินาที!A$1:B$600,2,0)))</f>
      </c>
      <c r="N115" s="64"/>
      <c r="O115" s="64"/>
      <c r="P115" s="64"/>
      <c r="Q115" s="64"/>
      <c r="R115" s="64"/>
      <c r="S115" s="64"/>
      <c r="T115" s="64"/>
      <c r="U115" s="64"/>
    </row>
    <row r="116" spans="1:21" ht="15.75">
      <c r="A116" s="79"/>
      <c r="B116" s="64"/>
      <c r="C116" s="65"/>
      <c r="D116" s="71"/>
      <c r="E116" s="71"/>
      <c r="F116" s="71"/>
      <c r="G116" s="71"/>
      <c r="H116" s="64"/>
      <c r="I116" s="130"/>
      <c r="J116" s="1">
        <f>IF(I113&lt;0.35,"",IF(I113&lt;=0.59,"",IF(I113&lt;=0.99,"",IF(I113&lt;=2.49,"",IF(I113&gt;=2.5,I113*0.6)))))</f>
      </c>
      <c r="K116" s="66"/>
      <c r="L116" s="64">
        <v>40</v>
      </c>
      <c r="M116" s="3">
        <f>IF(K116=0,"",IF(K116&gt;0,VLOOKUP(K116,ตารางรอบต่อวินาที!A$1:B$600,2,0)))</f>
      </c>
      <c r="N116" s="64"/>
      <c r="O116" s="64"/>
      <c r="P116" s="64"/>
      <c r="Q116" s="64"/>
      <c r="R116" s="64"/>
      <c r="S116" s="64"/>
      <c r="T116" s="64"/>
      <c r="U116" s="64"/>
    </row>
    <row r="117" spans="1:21" ht="15.75">
      <c r="A117" s="79"/>
      <c r="B117" s="64"/>
      <c r="C117" s="65"/>
      <c r="D117" s="71"/>
      <c r="E117" s="71"/>
      <c r="F117" s="71"/>
      <c r="G117" s="71"/>
      <c r="H117" s="64"/>
      <c r="I117" s="130"/>
      <c r="J117" s="1">
        <f>IF(I113&lt;0.35,"",IF(I113&lt;=0.59,"",IF(I113&lt;=0.99,"",IF(I113&lt;=2.49,"",IF(I113&gt;=2.5,I113*0.8)))))</f>
      </c>
      <c r="K117" s="66"/>
      <c r="L117" s="64">
        <v>40</v>
      </c>
      <c r="M117" s="3">
        <f>IF(K117=0,"",IF(K117&gt;0,VLOOKUP(K117,ตารางรอบต่อวินาที!A$1:B$600,2,0)))</f>
      </c>
      <c r="N117" s="64"/>
      <c r="O117" s="64"/>
      <c r="P117" s="64"/>
      <c r="Q117" s="64"/>
      <c r="R117" s="64"/>
      <c r="S117" s="64"/>
      <c r="T117" s="64"/>
      <c r="U117" s="64"/>
    </row>
    <row r="118" spans="1:21" ht="15.75">
      <c r="A118" s="79"/>
      <c r="B118" s="64"/>
      <c r="C118" s="65"/>
      <c r="D118" s="71"/>
      <c r="E118" s="71"/>
      <c r="F118" s="71"/>
      <c r="G118" s="71"/>
      <c r="H118" s="64"/>
      <c r="I118" s="130"/>
      <c r="J118" s="1">
        <f>IF(I113&lt;0.35,"",IF(I113&lt;=0.59,"",IF(I113&lt;=0.99,"",IF(I113&lt;=2.49,"",IF(I113&gt;=2.5,I113-J113)))))</f>
      </c>
      <c r="K118" s="66"/>
      <c r="L118" s="64">
        <v>40</v>
      </c>
      <c r="M118" s="3">
        <f>IF(K118=0,"",IF(K118&gt;0,VLOOKUP(K118,ตารางรอบต่อวินาที!A$1:B$600,2,0)))</f>
      </c>
      <c r="N118" s="64"/>
      <c r="O118" s="64"/>
      <c r="P118" s="64"/>
      <c r="Q118" s="64"/>
      <c r="R118" s="64"/>
      <c r="S118" s="64"/>
      <c r="T118" s="64"/>
      <c r="U118" s="64"/>
    </row>
    <row r="119" spans="1:21" ht="15.75">
      <c r="A119" s="79"/>
      <c r="B119" s="64"/>
      <c r="C119" s="65"/>
      <c r="D119" s="71"/>
      <c r="E119" s="71"/>
      <c r="F119" s="71"/>
      <c r="G119" s="71"/>
      <c r="H119" s="64"/>
      <c r="I119" s="130"/>
      <c r="J119" s="1"/>
      <c r="K119" s="67"/>
      <c r="L119" s="64"/>
      <c r="M119" s="71"/>
      <c r="N119" s="67"/>
      <c r="O119" s="64"/>
      <c r="P119" s="68"/>
      <c r="Q119" s="64"/>
      <c r="R119" s="64"/>
      <c r="S119" s="64"/>
      <c r="T119" s="64"/>
      <c r="U119" s="64"/>
    </row>
    <row r="120" spans="1:21" ht="15.75">
      <c r="A120" s="79"/>
      <c r="B120" s="66"/>
      <c r="C120" s="65"/>
      <c r="D120" s="66"/>
      <c r="E120" s="66"/>
      <c r="F120" s="64">
        <f>'สูตรการคำนวณ (ห้ามแก้ไข)'!F18</f>
        <v>0</v>
      </c>
      <c r="G120" s="66"/>
      <c r="H120" s="64">
        <f>G120-(E120+F120)</f>
        <v>0</v>
      </c>
      <c r="I120" s="130">
        <f>H120-((SUM('สูตรการคำนวณ (ห้ามแก้ไข)'!A42:E42))/100)</f>
        <v>0</v>
      </c>
      <c r="J120" s="1">
        <f>IF(I120=0,"",IF(I120&lt;0.35,I120*0.5,IF(I120&lt;=0.59,I120*0.6,IF(I120&lt;=0.99,I120*0.2,IF(I120&lt;=2.49,I120*0.2,IF(I120&gt;=2.5,0.2))))))</f>
      </c>
      <c r="K120" s="66"/>
      <c r="L120" s="64">
        <v>40</v>
      </c>
      <c r="M120" s="3">
        <f>IF(K120=0,"",IF(K120&gt;0,VLOOKUP(K120,ตารางรอบต่อวินาที!A$1:B$600,2,0)))</f>
      </c>
      <c r="N120" s="64"/>
      <c r="O120" s="64">
        <f>IF(I120&lt;0.35,M120,IF(I120&lt;=0.59,M120,IF(I120&lt;=0.99,(M120+M121)/2,IF(I120&lt;=2.49,((M120+M122)/2+M121)/2,IF(I120&gt;=2.5,((M120+M125)/2+M121+M122+M123+M124)/5)))))</f>
      </c>
      <c r="P120" s="64">
        <f>SUM(O113:O120)/2</f>
        <v>0</v>
      </c>
      <c r="Q120" s="64">
        <f>R120*S120</f>
        <v>0</v>
      </c>
      <c r="R120" s="64">
        <f>IF(B120&gt;0,B120-B113,IF(B120=0,0))</f>
        <v>0</v>
      </c>
      <c r="S120" s="64">
        <f>SUM(I113:I120)/2</f>
        <v>0</v>
      </c>
      <c r="T120" s="67">
        <f>P120*Q120</f>
        <v>0</v>
      </c>
      <c r="U120" s="64"/>
    </row>
    <row r="121" spans="1:21" ht="15.75">
      <c r="A121" s="79"/>
      <c r="B121" s="64"/>
      <c r="C121" s="65"/>
      <c r="D121" s="71"/>
      <c r="E121" s="71"/>
      <c r="F121" s="71"/>
      <c r="G121" s="71"/>
      <c r="H121" s="64"/>
      <c r="I121" s="133"/>
      <c r="J121" s="1">
        <f>IF(I120&lt;0.35,"",IF(I120&lt;=0.59,"",IF(I120&lt;=0.99,I120*0.8,IF(I120&lt;=2.49,I120*0.6,IF(I120&gt;=2.5,I120*0.2)))))</f>
      </c>
      <c r="K121" s="66"/>
      <c r="L121" s="64">
        <v>40</v>
      </c>
      <c r="M121" s="3">
        <f>IF(K121=0,"",IF(K121&gt;0,VLOOKUP(K121,ตารางรอบต่อวินาที!A$1:B$600,2,0)))</f>
      </c>
      <c r="N121" s="64"/>
      <c r="O121" s="64"/>
      <c r="P121" s="64"/>
      <c r="Q121" s="64"/>
      <c r="R121" s="64"/>
      <c r="S121" s="64"/>
      <c r="T121" s="64"/>
      <c r="U121" s="64"/>
    </row>
    <row r="122" spans="1:21" ht="15.75">
      <c r="A122" s="79"/>
      <c r="B122" s="64"/>
      <c r="C122" s="65"/>
      <c r="D122" s="71"/>
      <c r="E122" s="71"/>
      <c r="F122" s="71"/>
      <c r="G122" s="71"/>
      <c r="H122" s="64"/>
      <c r="I122" s="130"/>
      <c r="J122" s="1">
        <f>IF(I120&lt;0.35,"",IF(I120&lt;=0.59,"",IF(I120&lt;=0.99,"",IF(I120&lt;=2.49,I120*0.8,IF(I120&gt;=2.5,I120*0.4)))))</f>
      </c>
      <c r="K122" s="66"/>
      <c r="L122" s="64">
        <v>40</v>
      </c>
      <c r="M122" s="3">
        <f>IF(K122=0,"",IF(K122&gt;0,VLOOKUP(K122,ตารางรอบต่อวินาที!A$1:B$600,2,0)))</f>
      </c>
      <c r="N122" s="64"/>
      <c r="O122" s="64"/>
      <c r="P122" s="64"/>
      <c r="Q122" s="64"/>
      <c r="R122" s="64"/>
      <c r="S122" s="64"/>
      <c r="T122" s="64"/>
      <c r="U122" s="64"/>
    </row>
    <row r="123" spans="1:21" ht="15.75">
      <c r="A123" s="79"/>
      <c r="B123" s="64"/>
      <c r="C123" s="65"/>
      <c r="D123" s="71"/>
      <c r="E123" s="71"/>
      <c r="F123" s="71"/>
      <c r="G123" s="71"/>
      <c r="H123" s="64"/>
      <c r="I123" s="130"/>
      <c r="J123" s="1">
        <f>IF(I120&lt;0.35,"",IF(I120&lt;=0.59,"",IF(I120&lt;=0.99,"",IF(I120&lt;=2.49,"",IF(I120&gt;=2.5,I120*0.6)))))</f>
      </c>
      <c r="K123" s="66"/>
      <c r="L123" s="64">
        <v>40</v>
      </c>
      <c r="M123" s="3">
        <f>IF(K123=0,"",IF(K123&gt;0,VLOOKUP(K123,ตารางรอบต่อวินาที!A$1:B$600,2,0)))</f>
      </c>
      <c r="N123" s="64"/>
      <c r="O123" s="64"/>
      <c r="P123" s="64"/>
      <c r="Q123" s="64"/>
      <c r="R123" s="64"/>
      <c r="S123" s="64"/>
      <c r="T123" s="64"/>
      <c r="U123" s="64"/>
    </row>
    <row r="124" spans="1:21" ht="15.75">
      <c r="A124" s="79"/>
      <c r="B124" s="64"/>
      <c r="C124" s="65"/>
      <c r="D124" s="71"/>
      <c r="E124" s="71"/>
      <c r="F124" s="71"/>
      <c r="G124" s="71"/>
      <c r="H124" s="64"/>
      <c r="I124" s="130"/>
      <c r="J124" s="1">
        <f>IF(I120&lt;0.35,"",IF(I120&lt;=0.59,"",IF(I120&lt;=0.99,"",IF(I120&lt;=2.49,"",IF(I120&gt;=2.5,I120*0.8)))))</f>
      </c>
      <c r="K124" s="66"/>
      <c r="L124" s="64">
        <v>40</v>
      </c>
      <c r="M124" s="3">
        <f>IF(K124=0,"",IF(K124&gt;0,VLOOKUP(K124,ตารางรอบต่อวินาที!A$1:B$600,2,0)))</f>
      </c>
      <c r="N124" s="64"/>
      <c r="O124" s="64"/>
      <c r="P124" s="64"/>
      <c r="Q124" s="64"/>
      <c r="R124" s="64"/>
      <c r="S124" s="64"/>
      <c r="T124" s="64"/>
      <c r="U124" s="64"/>
    </row>
    <row r="125" spans="1:21" ht="15.75">
      <c r="A125" s="79"/>
      <c r="B125" s="64"/>
      <c r="C125" s="65"/>
      <c r="D125" s="71"/>
      <c r="E125" s="71"/>
      <c r="F125" s="71"/>
      <c r="G125" s="71"/>
      <c r="H125" s="64"/>
      <c r="I125" s="130"/>
      <c r="J125" s="1">
        <f>IF(I120&lt;0.35,"",IF(I120&lt;=0.59,"",IF(I120&lt;=0.99,"",IF(I120&lt;=2.49,"",IF(I120&gt;=2.5,I120-J120)))))</f>
      </c>
      <c r="K125" s="66"/>
      <c r="L125" s="64">
        <v>40</v>
      </c>
      <c r="M125" s="3">
        <f>IF(K125=0,"",IF(K125&gt;0,VLOOKUP(K125,ตารางรอบต่อวินาที!A$1:B$600,2,0)))</f>
      </c>
      <c r="N125" s="64"/>
      <c r="O125" s="64"/>
      <c r="P125" s="64"/>
      <c r="Q125" s="64"/>
      <c r="R125" s="64"/>
      <c r="S125" s="64"/>
      <c r="T125" s="64"/>
      <c r="U125" s="64"/>
    </row>
    <row r="126" spans="1:21" ht="15.75">
      <c r="A126" s="79"/>
      <c r="B126" s="64"/>
      <c r="C126" s="65"/>
      <c r="D126" s="71"/>
      <c r="E126" s="71"/>
      <c r="F126" s="71"/>
      <c r="G126" s="71"/>
      <c r="H126" s="64"/>
      <c r="I126" s="130"/>
      <c r="J126" s="1"/>
      <c r="K126" s="64"/>
      <c r="L126" s="64"/>
      <c r="M126" s="71"/>
      <c r="N126" s="64"/>
      <c r="O126" s="64"/>
      <c r="P126" s="64"/>
      <c r="Q126" s="64"/>
      <c r="R126" s="64"/>
      <c r="S126" s="64"/>
      <c r="T126" s="64"/>
      <c r="U126" s="64"/>
    </row>
    <row r="127" spans="1:21" ht="15.75">
      <c r="A127" s="79"/>
      <c r="B127" s="66"/>
      <c r="C127" s="65"/>
      <c r="D127" s="66"/>
      <c r="E127" s="66"/>
      <c r="F127" s="64">
        <f>'สูตรการคำนวณ (ห้ามแก้ไข)'!F19</f>
        <v>0</v>
      </c>
      <c r="G127" s="66"/>
      <c r="H127" s="64">
        <f>G127-(E127+F127)</f>
        <v>0</v>
      </c>
      <c r="I127" s="130">
        <f>H127-((SUM('สูตรการคำนวณ (ห้ามแก้ไข)'!A43:E43))/100)</f>
        <v>0</v>
      </c>
      <c r="J127" s="1">
        <f>IF(I127=0,"",IF(I127&lt;0.35,I127*0.5,IF(I127&lt;=0.59,I127*0.6,IF(I127&lt;=0.99,I127*0.2,IF(I127&lt;=2.49,I127*0.2,IF(I127&gt;=2.5,0.2))))))</f>
      </c>
      <c r="K127" s="66"/>
      <c r="L127" s="64">
        <v>40</v>
      </c>
      <c r="M127" s="3">
        <f>IF(K127=0,"",IF(K127&gt;0,VLOOKUP(K127,ตารางรอบต่อวินาที!A$1:B$600,2,0)))</f>
      </c>
      <c r="N127" s="64"/>
      <c r="O127" s="64">
        <f>IF(I127&lt;0.35,M127,IF(I127&lt;=0.59,M127,IF(I127&lt;=0.99,(M127+M128)/2,IF(I127&lt;=2.49,((M127+M129)/2+M128)/2,IF(I127&gt;=2.5,((M127+M132)/2+M128+M129+M130+M131)/5)))))</f>
      </c>
      <c r="P127" s="64">
        <f>SUM(O120:O127)/2</f>
        <v>0</v>
      </c>
      <c r="Q127" s="64">
        <f>R127*S127</f>
        <v>0</v>
      </c>
      <c r="R127" s="64">
        <f>IF(B127&gt;0,B127-B120,IF(B127=0,0))</f>
        <v>0</v>
      </c>
      <c r="S127" s="64">
        <f>SUM(I120:I127)/2</f>
        <v>0</v>
      </c>
      <c r="T127" s="64">
        <f>P127*Q127</f>
        <v>0</v>
      </c>
      <c r="U127" s="64"/>
    </row>
    <row r="128" spans="1:21" ht="15.75">
      <c r="A128" s="79"/>
      <c r="B128" s="64"/>
      <c r="C128" s="65"/>
      <c r="D128" s="71"/>
      <c r="E128" s="71"/>
      <c r="F128" s="71"/>
      <c r="G128" s="71"/>
      <c r="H128" s="64"/>
      <c r="I128" s="133"/>
      <c r="J128" s="1">
        <f>IF(I127&lt;0.35,"",IF(I127&lt;=0.59,"",IF(I127&lt;=0.99,I127*0.8,IF(I127&lt;=2.49,I127*0.6,IF(I127&gt;=2.5,I127*0.2)))))</f>
      </c>
      <c r="K128" s="66"/>
      <c r="L128" s="64">
        <v>40</v>
      </c>
      <c r="M128" s="3">
        <f>IF(K128=0,"",IF(K128&gt;0,VLOOKUP(K128,ตารางรอบต่อวินาที!A$1:B$600,2,0)))</f>
      </c>
      <c r="N128" s="64"/>
      <c r="O128" s="64"/>
      <c r="P128" s="64"/>
      <c r="Q128" s="64"/>
      <c r="R128" s="64"/>
      <c r="S128" s="64"/>
      <c r="T128" s="64"/>
      <c r="U128" s="64"/>
    </row>
    <row r="129" spans="1:21" ht="15.75">
      <c r="A129" s="79"/>
      <c r="B129" s="64"/>
      <c r="C129" s="65"/>
      <c r="D129" s="71"/>
      <c r="E129" s="71"/>
      <c r="F129" s="71"/>
      <c r="G129" s="71"/>
      <c r="H129" s="64"/>
      <c r="I129" s="130"/>
      <c r="J129" s="1">
        <f>IF(I127&lt;0.35,"",IF(I127&lt;=0.59,"",IF(I127&lt;=0.99,"",IF(I127&lt;=2.49,I127*0.8,IF(I127&gt;=2.5,I127*0.4)))))</f>
      </c>
      <c r="K129" s="66"/>
      <c r="L129" s="64">
        <v>40</v>
      </c>
      <c r="M129" s="3">
        <f>IF(K129=0,"",IF(K129&gt;0,VLOOKUP(K129,ตารางรอบต่อวินาที!A$1:B$600,2,0)))</f>
      </c>
      <c r="N129" s="64"/>
      <c r="O129" s="64"/>
      <c r="P129" s="64"/>
      <c r="Q129" s="64"/>
      <c r="R129" s="64"/>
      <c r="S129" s="64"/>
      <c r="T129" s="64"/>
      <c r="U129" s="64"/>
    </row>
    <row r="130" spans="1:21" ht="15.75">
      <c r="A130" s="79"/>
      <c r="B130" s="64"/>
      <c r="C130" s="65"/>
      <c r="D130" s="71"/>
      <c r="E130" s="71"/>
      <c r="F130" s="71"/>
      <c r="G130" s="71"/>
      <c r="H130" s="64"/>
      <c r="I130" s="130"/>
      <c r="J130" s="1">
        <f>IF(I127&lt;0.35,"",IF(I127&lt;=0.59,"",IF(I127&lt;=0.99,"",IF(I127&lt;=2.49,"",IF(I127&gt;=2.5,I127*0.6)))))</f>
      </c>
      <c r="K130" s="66"/>
      <c r="L130" s="64">
        <v>40</v>
      </c>
      <c r="M130" s="3">
        <f>IF(K130=0,"",IF(K130&gt;0,VLOOKUP(K130,ตารางรอบต่อวินาที!A$1:B$600,2,0)))</f>
      </c>
      <c r="N130" s="64"/>
      <c r="O130" s="64"/>
      <c r="P130" s="64"/>
      <c r="Q130" s="64"/>
      <c r="R130" s="64"/>
      <c r="S130" s="64"/>
      <c r="T130" s="64"/>
      <c r="U130" s="64"/>
    </row>
    <row r="131" spans="1:21" ht="15.75">
      <c r="A131" s="79"/>
      <c r="B131" s="64"/>
      <c r="C131" s="65"/>
      <c r="D131" s="71"/>
      <c r="E131" s="71"/>
      <c r="F131" s="71"/>
      <c r="G131" s="71"/>
      <c r="H131" s="64"/>
      <c r="I131" s="130"/>
      <c r="J131" s="1">
        <f>IF(I127&lt;0.35,"",IF(I127&lt;=0.59,"",IF(I127&lt;=0.99,"",IF(I127&lt;=2.49,"",IF(I127&gt;=2.5,I127*0.8)))))</f>
      </c>
      <c r="K131" s="66"/>
      <c r="L131" s="64">
        <v>40</v>
      </c>
      <c r="M131" s="3">
        <f>IF(K131=0,"",IF(K131&gt;0,VLOOKUP(K131,ตารางรอบต่อวินาที!A$1:B$600,2,0)))</f>
      </c>
      <c r="N131" s="64"/>
      <c r="O131" s="64"/>
      <c r="P131" s="64"/>
      <c r="Q131" s="64"/>
      <c r="R131" s="64"/>
      <c r="S131" s="64"/>
      <c r="T131" s="64"/>
      <c r="U131" s="64"/>
    </row>
    <row r="132" spans="1:21" ht="15.75">
      <c r="A132" s="79"/>
      <c r="B132" s="64"/>
      <c r="C132" s="65"/>
      <c r="D132" s="71"/>
      <c r="E132" s="71"/>
      <c r="F132" s="71"/>
      <c r="G132" s="71"/>
      <c r="H132" s="64"/>
      <c r="I132" s="130"/>
      <c r="J132" s="1">
        <f>IF(I127&lt;0.35,"",IF(I127&lt;=0.59,"",IF(I127&lt;=0.99,"",IF(I127&lt;=2.49,"",IF(I127&gt;=2.5,I127-J127)))))</f>
      </c>
      <c r="K132" s="66"/>
      <c r="L132" s="64">
        <v>40</v>
      </c>
      <c r="M132" s="3">
        <f>IF(K132=0,"",IF(K132&gt;0,VLOOKUP(K132,ตารางรอบต่อวินาที!A$1:B$600,2,0)))</f>
      </c>
      <c r="N132" s="64"/>
      <c r="O132" s="64"/>
      <c r="P132" s="64"/>
      <c r="Q132" s="64"/>
      <c r="R132" s="64"/>
      <c r="S132" s="64"/>
      <c r="T132" s="64"/>
      <c r="U132" s="64"/>
    </row>
    <row r="133" spans="1:21" ht="15.75">
      <c r="A133" s="79"/>
      <c r="B133" s="64"/>
      <c r="C133" s="65"/>
      <c r="D133" s="71"/>
      <c r="E133" s="71"/>
      <c r="F133" s="71"/>
      <c r="G133" s="71"/>
      <c r="H133" s="64"/>
      <c r="I133" s="130"/>
      <c r="J133" s="1"/>
      <c r="K133" s="67"/>
      <c r="L133" s="64"/>
      <c r="M133" s="71"/>
      <c r="N133" s="67"/>
      <c r="O133" s="64"/>
      <c r="P133" s="68"/>
      <c r="Q133" s="64"/>
      <c r="R133" s="64"/>
      <c r="S133" s="64"/>
      <c r="T133" s="64"/>
      <c r="U133" s="64"/>
    </row>
    <row r="134" spans="1:21" ht="15.75">
      <c r="A134" s="79"/>
      <c r="B134" s="66"/>
      <c r="C134" s="65"/>
      <c r="D134" s="66"/>
      <c r="E134" s="66"/>
      <c r="F134" s="64">
        <f>'สูตรการคำนวณ (ห้ามแก้ไข)'!F20</f>
        <v>0</v>
      </c>
      <c r="G134" s="66"/>
      <c r="H134" s="64">
        <f>G134-(E134+F134)</f>
        <v>0</v>
      </c>
      <c r="I134" s="130">
        <f>H134-((SUM('สูตรการคำนวณ (ห้ามแก้ไข)'!A44:E44))/100)</f>
        <v>0</v>
      </c>
      <c r="J134" s="1">
        <f>IF(I134=0,"",IF(I134&lt;0.35,I134*0.5,IF(I134&lt;=0.59,I134*0.6,IF(I134&lt;=0.99,I134*0.2,IF(I134&lt;=2.49,I134*0.2,IF(I134&gt;=2.5,0.2))))))</f>
      </c>
      <c r="K134" s="66"/>
      <c r="L134" s="64">
        <v>40</v>
      </c>
      <c r="M134" s="3">
        <f>IF(K134=0,"",IF(K134&gt;0,VLOOKUP(K134,ตารางรอบต่อวินาที!A$1:B$600,2,0)))</f>
      </c>
      <c r="N134" s="64"/>
      <c r="O134" s="64">
        <f>IF(I134&lt;0.35,M134,IF(I134&lt;=0.59,M134,IF(I134&lt;=0.99,(M134+M135)/2,IF(I134&lt;=2.49,((M134+M136)/2+M135)/2,IF(I134&gt;=2.5,((M134+M139)/2+M135+M136+M137+M138)/5)))))</f>
      </c>
      <c r="P134" s="64">
        <f>SUM(O127:O134)/2</f>
        <v>0</v>
      </c>
      <c r="Q134" s="64">
        <f>R134*S134</f>
        <v>0</v>
      </c>
      <c r="R134" s="64">
        <f>IF(B134&gt;0,B134-B127,IF(B134=0,0))</f>
        <v>0</v>
      </c>
      <c r="S134" s="64">
        <f>SUM(I127:I134)/2</f>
        <v>0</v>
      </c>
      <c r="T134" s="67">
        <f>P134*Q134</f>
        <v>0</v>
      </c>
      <c r="U134" s="64"/>
    </row>
    <row r="135" spans="1:21" ht="15.75">
      <c r="A135" s="79"/>
      <c r="B135" s="64"/>
      <c r="C135" s="65"/>
      <c r="D135" s="71"/>
      <c r="E135" s="71"/>
      <c r="F135" s="71"/>
      <c r="G135" s="71"/>
      <c r="H135" s="64"/>
      <c r="I135" s="133"/>
      <c r="J135" s="1">
        <f>IF(I134&lt;0.35,"",IF(I134&lt;=0.59,"",IF(I134&lt;=0.99,I134*0.8,IF(I134&lt;=2.49,I134*0.6,IF(I134&gt;=2.5,I134*0.2)))))</f>
      </c>
      <c r="K135" s="66"/>
      <c r="L135" s="64">
        <v>40</v>
      </c>
      <c r="M135" s="3">
        <f>IF(K135=0,"",IF(K135&gt;0,VLOOKUP(K135,ตารางรอบต่อวินาที!A$1:B$600,2,0)))</f>
      </c>
      <c r="N135" s="64"/>
      <c r="O135" s="64"/>
      <c r="P135" s="64"/>
      <c r="Q135" s="64"/>
      <c r="R135" s="64"/>
      <c r="S135" s="64"/>
      <c r="T135" s="64"/>
      <c r="U135" s="64"/>
    </row>
    <row r="136" spans="1:21" ht="15.75">
      <c r="A136" s="79"/>
      <c r="B136" s="64"/>
      <c r="C136" s="65"/>
      <c r="D136" s="71"/>
      <c r="E136" s="71"/>
      <c r="F136" s="71"/>
      <c r="G136" s="71"/>
      <c r="H136" s="64"/>
      <c r="I136" s="130"/>
      <c r="J136" s="1">
        <f>IF(I134&lt;0.35,"",IF(I134&lt;=0.59,"",IF(I134&lt;=0.99,"",IF(I134&lt;=2.49,I134*0.8,IF(I134&gt;=2.5,I134*0.4)))))</f>
      </c>
      <c r="K136" s="66"/>
      <c r="L136" s="64">
        <v>40</v>
      </c>
      <c r="M136" s="3">
        <f>IF(K136=0,"",IF(K136&gt;0,VLOOKUP(K136,ตารางรอบต่อวินาที!A$1:B$600,2,0)))</f>
      </c>
      <c r="N136" s="64"/>
      <c r="O136" s="64"/>
      <c r="P136" s="64"/>
      <c r="Q136" s="64"/>
      <c r="R136" s="64"/>
      <c r="S136" s="64"/>
      <c r="T136" s="64"/>
      <c r="U136" s="64"/>
    </row>
    <row r="137" spans="1:21" ht="15.75">
      <c r="A137" s="79"/>
      <c r="B137" s="64"/>
      <c r="C137" s="65"/>
      <c r="D137" s="71"/>
      <c r="E137" s="71"/>
      <c r="F137" s="71"/>
      <c r="G137" s="71"/>
      <c r="H137" s="64"/>
      <c r="I137" s="130"/>
      <c r="J137" s="1">
        <f>IF(I134&lt;0.35,"",IF(I134&lt;=0.59,"",IF(I134&lt;=0.99,"",IF(I134&lt;=2.49,"",IF(I134&gt;=2.5,I134*0.6)))))</f>
      </c>
      <c r="K137" s="66"/>
      <c r="L137" s="64">
        <v>40</v>
      </c>
      <c r="M137" s="3">
        <f>IF(K137=0,"",IF(K137&gt;0,VLOOKUP(K137,ตารางรอบต่อวินาที!A$1:B$600,2,0)))</f>
      </c>
      <c r="N137" s="64"/>
      <c r="O137" s="64"/>
      <c r="P137" s="64"/>
      <c r="Q137" s="64"/>
      <c r="R137" s="64"/>
      <c r="S137" s="64"/>
      <c r="T137" s="64"/>
      <c r="U137" s="64"/>
    </row>
    <row r="138" spans="1:21" ht="15.75">
      <c r="A138" s="79"/>
      <c r="B138" s="64"/>
      <c r="C138" s="65"/>
      <c r="D138" s="71"/>
      <c r="E138" s="71"/>
      <c r="F138" s="71"/>
      <c r="G138" s="71"/>
      <c r="H138" s="64"/>
      <c r="I138" s="130"/>
      <c r="J138" s="1">
        <f>IF(I134&lt;0.35,"",IF(I134&lt;=0.59,"",IF(I134&lt;=0.99,"",IF(I134&lt;=2.49,"",IF(I134&gt;=2.5,I134*0.8)))))</f>
      </c>
      <c r="K138" s="66"/>
      <c r="L138" s="64">
        <v>40</v>
      </c>
      <c r="M138" s="3">
        <f>IF(K138=0,"",IF(K138&gt;0,VLOOKUP(K138,ตารางรอบต่อวินาที!A$1:B$600,2,0)))</f>
      </c>
      <c r="N138" s="64"/>
      <c r="O138" s="64"/>
      <c r="P138" s="64"/>
      <c r="Q138" s="64"/>
      <c r="R138" s="64"/>
      <c r="S138" s="64"/>
      <c r="T138" s="64"/>
      <c r="U138" s="64"/>
    </row>
    <row r="139" spans="1:21" ht="15.75">
      <c r="A139" s="79"/>
      <c r="B139" s="64"/>
      <c r="C139" s="65"/>
      <c r="D139" s="71"/>
      <c r="E139" s="71"/>
      <c r="F139" s="71"/>
      <c r="G139" s="71"/>
      <c r="H139" s="64"/>
      <c r="I139" s="130"/>
      <c r="J139" s="1">
        <f>IF(I134&lt;0.35,"",IF(I134&lt;=0.59,"",IF(I134&lt;=0.99,"",IF(I134&lt;=2.49,"",IF(I134&gt;=2.5,I134-J134)))))</f>
      </c>
      <c r="K139" s="66"/>
      <c r="L139" s="64">
        <v>40</v>
      </c>
      <c r="M139" s="3">
        <f>IF(K139=0,"",IF(K139&gt;0,VLOOKUP(K139,ตารางรอบต่อวินาที!A$1:B$600,2,0)))</f>
      </c>
      <c r="N139" s="64"/>
      <c r="O139" s="64"/>
      <c r="P139" s="64"/>
      <c r="Q139" s="64"/>
      <c r="R139" s="64"/>
      <c r="S139" s="64"/>
      <c r="T139" s="64"/>
      <c r="U139" s="64"/>
    </row>
    <row r="140" spans="1:21" ht="15.75">
      <c r="A140" s="79"/>
      <c r="B140" s="64"/>
      <c r="C140" s="65"/>
      <c r="D140" s="71"/>
      <c r="E140" s="71"/>
      <c r="F140" s="71"/>
      <c r="G140" s="71"/>
      <c r="H140" s="64"/>
      <c r="I140" s="130"/>
      <c r="J140" s="1"/>
      <c r="K140" s="67"/>
      <c r="L140" s="64"/>
      <c r="M140" s="71"/>
      <c r="N140" s="67"/>
      <c r="O140" s="64"/>
      <c r="P140" s="68"/>
      <c r="Q140" s="64"/>
      <c r="R140" s="64"/>
      <c r="S140" s="64"/>
      <c r="T140" s="67"/>
      <c r="U140" s="64"/>
    </row>
    <row r="141" spans="1:21" ht="15.75">
      <c r="A141" s="79"/>
      <c r="B141" s="66"/>
      <c r="C141" s="65"/>
      <c r="D141" s="66"/>
      <c r="E141" s="66"/>
      <c r="F141" s="64">
        <f>'สูตรการคำนวณ (ห้ามแก้ไข)'!F21</f>
        <v>0</v>
      </c>
      <c r="G141" s="66"/>
      <c r="H141" s="64">
        <f>G141-(E141+F141)</f>
        <v>0</v>
      </c>
      <c r="I141" s="130">
        <f>H141-((SUM('สูตรการคำนวณ (ห้ามแก้ไข)'!A45:E45))/100)</f>
        <v>0</v>
      </c>
      <c r="J141" s="1">
        <f>IF(I141=0,"",IF(I141&lt;0.35,I141*0.5,IF(I141&lt;=0.59,I141*0.6,IF(I141&lt;=0.99,I141*0.2,IF(I141&lt;=2.49,I141*0.2,IF(I141&gt;=2.5,0.2))))))</f>
      </c>
      <c r="K141" s="66"/>
      <c r="L141" s="64">
        <v>40</v>
      </c>
      <c r="M141" s="3">
        <f>IF(K141=0,"",IF(K141&gt;0,VLOOKUP(K141,ตารางรอบต่อวินาที!A$1:B$600,2,0)))</f>
      </c>
      <c r="N141" s="64"/>
      <c r="O141" s="64">
        <f>IF(I141&lt;0.35,M141,IF(I141&lt;=0.59,M141,IF(I141&lt;=0.99,(M141+M142)/2,IF(I141&lt;=2.49,((M141+M143)/2+M142)/2,IF(I141&gt;=2.5,((M141+M146)/2+M142+M143+M144+M145)/5)))))</f>
      </c>
      <c r="P141" s="64">
        <f>SUM(O134:O141)/2</f>
        <v>0</v>
      </c>
      <c r="Q141" s="64">
        <f>R141*S141</f>
        <v>0</v>
      </c>
      <c r="R141" s="64">
        <f>IF(B141&gt;0,B141-B134,IF(B141=0,0))</f>
        <v>0</v>
      </c>
      <c r="S141" s="64">
        <f>SUM(I134:I141)/2</f>
        <v>0</v>
      </c>
      <c r="T141" s="64">
        <f>P141*Q141</f>
        <v>0</v>
      </c>
      <c r="U141" s="64"/>
    </row>
    <row r="142" spans="1:21" ht="15.75">
      <c r="A142" s="79"/>
      <c r="B142" s="64"/>
      <c r="C142" s="65"/>
      <c r="D142" s="71"/>
      <c r="E142" s="71"/>
      <c r="F142" s="71"/>
      <c r="G142" s="71"/>
      <c r="H142" s="64"/>
      <c r="I142" s="133"/>
      <c r="J142" s="1">
        <f>IF(I141&lt;0.35,"",IF(I141&lt;=0.59,"",IF(I141&lt;=0.99,I141*0.8,IF(I141&lt;=2.49,I141*0.6,IF(I141&gt;=2.5,I141*0.2)))))</f>
      </c>
      <c r="K142" s="66"/>
      <c r="L142" s="64">
        <v>40</v>
      </c>
      <c r="M142" s="3">
        <f>IF(K142=0,"",IF(K142&gt;0,VLOOKUP(K142,ตารางรอบต่อวินาที!A$1:B$600,2,0)))</f>
      </c>
      <c r="N142" s="64"/>
      <c r="O142" s="64"/>
      <c r="P142" s="64"/>
      <c r="Q142" s="64"/>
      <c r="R142" s="64"/>
      <c r="S142" s="64"/>
      <c r="T142" s="64"/>
      <c r="U142" s="64"/>
    </row>
    <row r="143" spans="1:21" ht="15.75">
      <c r="A143" s="79"/>
      <c r="B143" s="64"/>
      <c r="C143" s="65"/>
      <c r="D143" s="71"/>
      <c r="E143" s="71"/>
      <c r="F143" s="71"/>
      <c r="G143" s="71"/>
      <c r="H143" s="64"/>
      <c r="I143" s="130"/>
      <c r="J143" s="1">
        <f>IF(I141&lt;0.35,"",IF(I141&lt;=0.59,"",IF(I141&lt;=0.99,"",IF(I141&lt;=2.49,I141*0.8,IF(I141&gt;=2.5,I141*0.4)))))</f>
      </c>
      <c r="K143" s="66"/>
      <c r="L143" s="64">
        <v>40</v>
      </c>
      <c r="M143" s="3">
        <f>IF(K143=0,"",IF(K143&gt;0,VLOOKUP(K143,ตารางรอบต่อวินาที!A$1:B$600,2,0)))</f>
      </c>
      <c r="N143" s="64"/>
      <c r="O143" s="64"/>
      <c r="P143" s="64"/>
      <c r="Q143" s="64"/>
      <c r="R143" s="64"/>
      <c r="S143" s="64"/>
      <c r="T143" s="64"/>
      <c r="U143" s="64"/>
    </row>
    <row r="144" spans="1:21" ht="15.75">
      <c r="A144" s="79"/>
      <c r="B144" s="64"/>
      <c r="C144" s="65"/>
      <c r="D144" s="71"/>
      <c r="E144" s="71"/>
      <c r="F144" s="71"/>
      <c r="G144" s="71"/>
      <c r="H144" s="64"/>
      <c r="I144" s="130"/>
      <c r="J144" s="1">
        <f>IF(I141&lt;0.35,"",IF(I141&lt;=0.59,"",IF(I141&lt;=0.99,"",IF(I141&lt;=2.49,"",IF(I141&gt;=2.5,I141*0.6)))))</f>
      </c>
      <c r="K144" s="66"/>
      <c r="L144" s="64">
        <v>40</v>
      </c>
      <c r="M144" s="3">
        <f>IF(K144=0,"",IF(K144&gt;0,VLOOKUP(K144,ตารางรอบต่อวินาที!A$1:B$600,2,0)))</f>
      </c>
      <c r="N144" s="64"/>
      <c r="O144" s="64"/>
      <c r="P144" s="64"/>
      <c r="Q144" s="64"/>
      <c r="R144" s="64"/>
      <c r="S144" s="64"/>
      <c r="T144" s="64"/>
      <c r="U144" s="64"/>
    </row>
    <row r="145" spans="1:21" ht="15.75">
      <c r="A145" s="79"/>
      <c r="B145" s="64"/>
      <c r="C145" s="65"/>
      <c r="D145" s="71"/>
      <c r="E145" s="71"/>
      <c r="F145" s="71"/>
      <c r="G145" s="71"/>
      <c r="H145" s="64"/>
      <c r="I145" s="130"/>
      <c r="J145" s="1">
        <f>IF(I141&lt;0.35,"",IF(I141&lt;=0.59,"",IF(I141&lt;=0.99,"",IF(I141&lt;=2.49,"",IF(I141&gt;=2.5,I141*0.8)))))</f>
      </c>
      <c r="K145" s="66"/>
      <c r="L145" s="64">
        <v>40</v>
      </c>
      <c r="M145" s="3">
        <f>IF(K145=0,"",IF(K145&gt;0,VLOOKUP(K145,ตารางรอบต่อวินาที!A$1:B$600,2,0)))</f>
      </c>
      <c r="N145" s="64"/>
      <c r="O145" s="64"/>
      <c r="P145" s="64"/>
      <c r="Q145" s="64"/>
      <c r="R145" s="64"/>
      <c r="S145" s="64"/>
      <c r="T145" s="64"/>
      <c r="U145" s="64"/>
    </row>
    <row r="146" spans="1:21" ht="15.75">
      <c r="A146" s="79"/>
      <c r="B146" s="64"/>
      <c r="C146" s="65"/>
      <c r="D146" s="71"/>
      <c r="E146" s="71"/>
      <c r="F146" s="71"/>
      <c r="G146" s="71"/>
      <c r="H146" s="64"/>
      <c r="I146" s="130"/>
      <c r="J146" s="1">
        <f>IF(I141&lt;0.35,"",IF(I141&lt;=0.59,"",IF(I141&lt;=0.99,"",IF(I141&lt;=2.49,"",IF(I141&gt;=2.5,I141-J141)))))</f>
      </c>
      <c r="K146" s="66"/>
      <c r="L146" s="64">
        <v>40</v>
      </c>
      <c r="M146" s="3">
        <f>IF(K146=0,"",IF(K146&gt;0,VLOOKUP(K146,ตารางรอบต่อวินาที!A$1:B$600,2,0)))</f>
      </c>
      <c r="N146" s="64"/>
      <c r="O146" s="64"/>
      <c r="P146" s="64"/>
      <c r="Q146" s="64"/>
      <c r="R146" s="64"/>
      <c r="S146" s="64"/>
      <c r="T146" s="64"/>
      <c r="U146" s="64"/>
    </row>
    <row r="147" spans="1:21" ht="15.75">
      <c r="A147" s="79"/>
      <c r="B147" s="64"/>
      <c r="C147" s="65"/>
      <c r="D147" s="71"/>
      <c r="E147" s="71"/>
      <c r="F147" s="71"/>
      <c r="G147" s="71"/>
      <c r="H147" s="64"/>
      <c r="I147" s="130"/>
      <c r="J147" s="1"/>
      <c r="K147" s="67"/>
      <c r="L147" s="64"/>
      <c r="M147" s="71"/>
      <c r="N147" s="67"/>
      <c r="O147" s="64"/>
      <c r="P147" s="68"/>
      <c r="Q147" s="64"/>
      <c r="R147" s="64"/>
      <c r="S147" s="64"/>
      <c r="T147" s="64"/>
      <c r="U147" s="64"/>
    </row>
    <row r="148" spans="1:21" ht="15.75">
      <c r="A148" s="79"/>
      <c r="B148" s="66"/>
      <c r="C148" s="65"/>
      <c r="D148" s="66"/>
      <c r="E148" s="66"/>
      <c r="F148" s="64">
        <f>'สูตรการคำนวณ (ห้ามแก้ไข)'!F22</f>
        <v>0</v>
      </c>
      <c r="G148" s="66"/>
      <c r="H148" s="64">
        <f>G148-(E148+F148)</f>
        <v>0</v>
      </c>
      <c r="I148" s="130">
        <f>H148-((SUM('สูตรการคำนวณ (ห้ามแก้ไข)'!A46:E46))/100)</f>
        <v>0</v>
      </c>
      <c r="J148" s="1">
        <f>IF(I148=0,"",IF(I148&lt;0.35,I148*0.5,IF(I148&lt;=0.59,I148*0.6,IF(I148&lt;=0.99,I148*0.2,IF(I148&lt;=2.49,I148*0.2,IF(I148&gt;=2.5,0.2))))))</f>
      </c>
      <c r="K148" s="66"/>
      <c r="L148" s="64">
        <v>40</v>
      </c>
      <c r="M148" s="3">
        <f>IF(K148=0,"",IF(K148&gt;0,VLOOKUP(K148,ตารางรอบต่อวินาที!A$1:B$600,2,0)))</f>
      </c>
      <c r="N148" s="64"/>
      <c r="O148" s="64">
        <f>IF(I148&lt;0.35,M148,IF(I148&lt;=0.59,M148,IF(I148&lt;=0.99,(M148+M149)/2,IF(I148&lt;=2.49,((M148+M150)/2+M149)/2,IF(I148&gt;=2.5,((M148+M153)/2+M149+M150+M151+M152)/5)))))</f>
      </c>
      <c r="P148" s="64">
        <f>SUM(O141:O148)/2</f>
        <v>0</v>
      </c>
      <c r="Q148" s="64">
        <f>R148*S148</f>
        <v>0</v>
      </c>
      <c r="R148" s="64">
        <f>IF(B148&gt;0,B148-B141,IF(B148=0,0))</f>
        <v>0</v>
      </c>
      <c r="S148" s="64">
        <f>SUM(I141:I148)/2</f>
        <v>0</v>
      </c>
      <c r="T148" s="67">
        <f>P148*Q148</f>
        <v>0</v>
      </c>
      <c r="U148" s="64"/>
    </row>
    <row r="149" spans="1:21" ht="15.75">
      <c r="A149" s="79"/>
      <c r="B149" s="64"/>
      <c r="C149" s="65"/>
      <c r="D149" s="71"/>
      <c r="E149" s="71"/>
      <c r="F149" s="71"/>
      <c r="G149" s="71"/>
      <c r="H149" s="80"/>
      <c r="I149" s="134"/>
      <c r="J149" s="1">
        <f>IF(I148&lt;0.35,"",IF(I148&lt;=0.59,"",IF(I148&lt;=0.99,I148*0.8,IF(I148&lt;=2.49,I148*0.6,IF(I148&gt;=2.5,I148*0.2)))))</f>
      </c>
      <c r="K149" s="66"/>
      <c r="L149" s="64">
        <v>40</v>
      </c>
      <c r="M149" s="3">
        <f>IF(K149=0,"",IF(K149&gt;0,VLOOKUP(K149,ตารางรอบต่อวินาที!A$1:B$600,2,0)))</f>
      </c>
      <c r="N149" s="64"/>
      <c r="O149" s="64"/>
      <c r="P149" s="64"/>
      <c r="Q149" s="64"/>
      <c r="R149" s="64"/>
      <c r="S149" s="64"/>
      <c r="T149" s="64"/>
      <c r="U149" s="64"/>
    </row>
    <row r="150" spans="1:21" ht="15.75">
      <c r="A150" s="79"/>
      <c r="B150" s="64"/>
      <c r="C150" s="65"/>
      <c r="D150" s="71"/>
      <c r="E150" s="71"/>
      <c r="F150" s="71"/>
      <c r="G150" s="71"/>
      <c r="H150" s="80"/>
      <c r="I150" s="135"/>
      <c r="J150" s="1">
        <f>IF(I148&lt;0.35,"",IF(I148&lt;=0.59,"",IF(I148&lt;=0.99,"",IF(I148&lt;=2.49,I148*0.8,IF(I148&gt;=2.5,I148*0.4)))))</f>
      </c>
      <c r="K150" s="66"/>
      <c r="L150" s="64">
        <v>40</v>
      </c>
      <c r="M150" s="3">
        <f>IF(K150=0,"",IF(K150&gt;0,VLOOKUP(K150,ตารางรอบต่อวินาที!A$1:B$600,2,0)))</f>
      </c>
      <c r="N150" s="64"/>
      <c r="O150" s="64"/>
      <c r="P150" s="64"/>
      <c r="Q150" s="64"/>
      <c r="R150" s="64"/>
      <c r="S150" s="64"/>
      <c r="T150" s="64"/>
      <c r="U150" s="64"/>
    </row>
    <row r="151" spans="1:21" ht="15.75">
      <c r="A151" s="79"/>
      <c r="B151" s="64"/>
      <c r="C151" s="65"/>
      <c r="D151" s="71"/>
      <c r="E151" s="71"/>
      <c r="F151" s="71"/>
      <c r="G151" s="71"/>
      <c r="H151" s="80"/>
      <c r="I151" s="80"/>
      <c r="J151" s="1">
        <f>IF(I148&lt;0.35,"",IF(I148&lt;=0.59,"",IF(I148&lt;=0.99,"",IF(I148&lt;=2.49,"",IF(I148&gt;=2.5,I148*0.6)))))</f>
      </c>
      <c r="K151" s="66"/>
      <c r="L151" s="64">
        <v>40</v>
      </c>
      <c r="M151" s="3">
        <f>IF(K151=0,"",IF(K151&gt;0,VLOOKUP(K151,ตารางรอบต่อวินาที!A$1:B$600,2,0)))</f>
      </c>
      <c r="N151" s="64"/>
      <c r="O151" s="64"/>
      <c r="P151" s="64"/>
      <c r="Q151" s="64"/>
      <c r="R151" s="64"/>
      <c r="S151" s="64"/>
      <c r="T151" s="64"/>
      <c r="U151" s="64"/>
    </row>
    <row r="152" spans="1:21" ht="15.75">
      <c r="A152" s="79"/>
      <c r="B152" s="64"/>
      <c r="C152" s="65"/>
      <c r="D152" s="71"/>
      <c r="E152" s="71"/>
      <c r="F152" s="71"/>
      <c r="G152" s="71"/>
      <c r="H152" s="80"/>
      <c r="I152" s="80"/>
      <c r="J152" s="1">
        <f>IF(I148&lt;0.35,"",IF(I148&lt;=0.59,"",IF(I148&lt;=0.99,"",IF(I148&lt;=2.49,"",IF(I148&gt;=2.5,I148*0.8)))))</f>
      </c>
      <c r="K152" s="66"/>
      <c r="L152" s="64">
        <v>40</v>
      </c>
      <c r="M152" s="3">
        <f>IF(K152=0,"",IF(K152&gt;0,VLOOKUP(K152,ตารางรอบต่อวินาที!A$1:B$600,2,0)))</f>
      </c>
      <c r="N152" s="64"/>
      <c r="O152" s="64"/>
      <c r="P152" s="64"/>
      <c r="Q152" s="64"/>
      <c r="R152" s="64"/>
      <c r="S152" s="64"/>
      <c r="T152" s="64"/>
      <c r="U152" s="64"/>
    </row>
    <row r="153" spans="1:21" ht="15.75">
      <c r="A153" s="79"/>
      <c r="B153" s="64"/>
      <c r="C153" s="65"/>
      <c r="D153" s="71"/>
      <c r="E153" s="71"/>
      <c r="F153" s="71"/>
      <c r="G153" s="71"/>
      <c r="H153" s="80"/>
      <c r="I153" s="80"/>
      <c r="J153" s="1">
        <f>IF(I148&lt;0.35,"",IF(I148&lt;=0.59,"",IF(I148&lt;=0.99,"",IF(I148&lt;=2.49,"",IF(I148&gt;=2.5,I148-J148)))))</f>
      </c>
      <c r="K153" s="66"/>
      <c r="L153" s="64">
        <v>40</v>
      </c>
      <c r="M153" s="3">
        <f>IF(K153=0,"",IF(K153&gt;0,VLOOKUP(K153,ตารางรอบต่อวินาที!A$1:B$600,2,0)))</f>
      </c>
      <c r="N153" s="64"/>
      <c r="P153" s="64"/>
      <c r="Q153" s="64"/>
      <c r="R153" s="64"/>
      <c r="S153" s="64"/>
      <c r="T153" s="64"/>
      <c r="U153" s="64"/>
    </row>
    <row r="154" spans="1:21" ht="15.75">
      <c r="A154" s="79"/>
      <c r="B154" s="64"/>
      <c r="D154" s="71"/>
      <c r="E154" s="71"/>
      <c r="F154" s="71"/>
      <c r="G154" s="71"/>
      <c r="H154" s="80"/>
      <c r="I154" s="80"/>
      <c r="J154" s="1">
        <f>IF(I149&lt;0.35,"",IF(I149&lt;=0.59,"",IF(I149&lt;=0.99,"",IF(I149&lt;=2.49,"",IF(I149&gt;=2.5,I149-J149)))))</f>
      </c>
      <c r="K154" s="64"/>
      <c r="M154" s="3">
        <f>IF(K154=0,"",IF(K154&gt;0,VLOOKUP(K154,ตารางรอบต่อวินาที!A$1:B$600,2,0)))</f>
      </c>
      <c r="N154" s="64"/>
      <c r="O154" s="64"/>
      <c r="Q154" s="64"/>
      <c r="R154" s="64"/>
      <c r="S154" s="64"/>
      <c r="T154" s="64"/>
      <c r="U154" s="64"/>
    </row>
    <row r="155" spans="2:21" ht="15.75">
      <c r="B155" s="66"/>
      <c r="C155" s="65"/>
      <c r="D155" s="66"/>
      <c r="E155" s="66"/>
      <c r="F155" s="64">
        <v>0</v>
      </c>
      <c r="G155" s="66"/>
      <c r="H155" s="64">
        <f>G155-(E155+F155)</f>
        <v>0</v>
      </c>
      <c r="I155" s="130">
        <f>H155-((SUM('สูตรการคำนวณ (ห้ามแก้ไข)'!A53:E53))/100)</f>
        <v>0</v>
      </c>
      <c r="J155" s="1"/>
      <c r="K155" s="66"/>
      <c r="L155" s="64">
        <v>40</v>
      </c>
      <c r="M155" s="3">
        <f>IF(K155=0,"",IF(K155&gt;0,VLOOKUP(K155,ตารางรอบต่อวินาที!A$1:B$600,2,0)))</f>
      </c>
      <c r="N155" s="64"/>
      <c r="O155" s="64">
        <f>IF(I155&lt;0.35,M155,IF(I155&lt;=0.59,M155,IF(I155&lt;=0.99,(M155+M156)/2,IF(I155&lt;=2.49,((M155+M157)/2+M156)/2,IF(I155&gt;=2.5,((M155+M160)/2+M156+M157+M158+M159)/5)))))</f>
      </c>
      <c r="P155" s="64">
        <f>SUM(O148:O155)/2</f>
        <v>0</v>
      </c>
      <c r="Q155" s="64">
        <f>R155*S155</f>
        <v>0</v>
      </c>
      <c r="R155" s="64">
        <f>IF(B155&gt;0,B155-B148,IF(B155=0,0))</f>
        <v>0</v>
      </c>
      <c r="S155" s="64">
        <f>SUM(I148:I155)/2</f>
        <v>0</v>
      </c>
      <c r="T155" s="67">
        <f>P155*Q155</f>
        <v>0</v>
      </c>
      <c r="U155" s="64"/>
    </row>
    <row r="156" spans="2:21" ht="15.75">
      <c r="B156" s="64"/>
      <c r="C156" s="65"/>
      <c r="D156" s="71"/>
      <c r="E156" s="71"/>
      <c r="F156" s="71"/>
      <c r="G156" s="71"/>
      <c r="H156" s="80"/>
      <c r="I156" s="134"/>
      <c r="J156" s="1"/>
      <c r="K156" s="66"/>
      <c r="L156" s="64">
        <v>40</v>
      </c>
      <c r="M156" s="3">
        <f>IF(K156=0,"",IF(K156&gt;0,VLOOKUP(K156,ตารางรอบต่อวินาที!A$1:B$600,2,0)))</f>
      </c>
      <c r="N156" s="64"/>
      <c r="O156" s="64"/>
      <c r="P156" s="64"/>
      <c r="Q156" s="64"/>
      <c r="R156" s="64"/>
      <c r="S156" s="64"/>
      <c r="T156" s="64"/>
      <c r="U156" s="64"/>
    </row>
    <row r="157" spans="2:21" ht="15.75">
      <c r="B157" s="64"/>
      <c r="C157" s="65"/>
      <c r="D157" s="71"/>
      <c r="E157" s="71"/>
      <c r="F157" s="71"/>
      <c r="G157" s="71"/>
      <c r="H157" s="80"/>
      <c r="I157" s="135"/>
      <c r="J157" s="1"/>
      <c r="K157" s="66"/>
      <c r="L157" s="64">
        <v>40</v>
      </c>
      <c r="M157" s="3">
        <f>IF(K157=0,"",IF(K157&gt;0,VLOOKUP(K157,ตารางรอบต่อวินาที!A$1:B$600,2,0)))</f>
      </c>
      <c r="N157" s="64"/>
      <c r="O157" s="64"/>
      <c r="P157" s="64"/>
      <c r="Q157" s="64"/>
      <c r="R157" s="64"/>
      <c r="S157" s="64"/>
      <c r="T157" s="64"/>
      <c r="U157" s="64"/>
    </row>
    <row r="158" spans="2:21" ht="15.75">
      <c r="B158" s="64"/>
      <c r="C158" s="65"/>
      <c r="D158" s="71"/>
      <c r="E158" s="71"/>
      <c r="F158" s="71"/>
      <c r="G158" s="71"/>
      <c r="H158" s="80"/>
      <c r="I158" s="80"/>
      <c r="J158" s="1"/>
      <c r="K158" s="66"/>
      <c r="L158" s="64">
        <v>40</v>
      </c>
      <c r="M158" s="3">
        <f>IF(K158=0,"",IF(K158&gt;0,VLOOKUP(K158,ตารางรอบต่อวินาที!A$1:B$600,2,0)))</f>
      </c>
      <c r="N158" s="64"/>
      <c r="O158" s="64"/>
      <c r="P158" s="64"/>
      <c r="Q158" s="64"/>
      <c r="R158" s="64"/>
      <c r="S158" s="64"/>
      <c r="T158" s="64"/>
      <c r="U158" s="64"/>
    </row>
    <row r="159" spans="2:21" ht="15.75">
      <c r="B159" s="64"/>
      <c r="C159" s="65"/>
      <c r="D159" s="71"/>
      <c r="E159" s="71"/>
      <c r="F159" s="71"/>
      <c r="G159" s="71"/>
      <c r="H159" s="80"/>
      <c r="I159" s="80"/>
      <c r="J159" s="1"/>
      <c r="K159" s="66"/>
      <c r="L159" s="64">
        <v>40</v>
      </c>
      <c r="M159" s="3">
        <f>IF(K159=0,"",IF(K159&gt;0,VLOOKUP(K159,ตารางรอบต่อวินาที!A$1:B$600,2,0)))</f>
      </c>
      <c r="N159" s="64"/>
      <c r="O159" s="64"/>
      <c r="P159" s="64"/>
      <c r="Q159" s="64"/>
      <c r="R159" s="64"/>
      <c r="S159" s="64"/>
      <c r="T159" s="64"/>
      <c r="U159" s="64"/>
    </row>
    <row r="160" spans="2:21" ht="15.75">
      <c r="B160" s="64"/>
      <c r="C160" s="65"/>
      <c r="D160" s="71"/>
      <c r="E160" s="71"/>
      <c r="F160" s="71"/>
      <c r="G160" s="71"/>
      <c r="H160" s="80"/>
      <c r="I160" s="80"/>
      <c r="J160" s="1"/>
      <c r="K160" s="66"/>
      <c r="L160" s="64">
        <v>40</v>
      </c>
      <c r="M160" s="3">
        <f>IF(K160=0,"",IF(K160&gt;0,VLOOKUP(K160,ตารางรอบต่อวินาที!A$1:B$600,2,0)))</f>
      </c>
      <c r="N160" s="64"/>
      <c r="P160" s="64"/>
      <c r="Q160" s="64"/>
      <c r="R160" s="64"/>
      <c r="S160" s="64"/>
      <c r="T160" s="64"/>
      <c r="U160" s="64"/>
    </row>
    <row r="161" spans="2:21" ht="15.75">
      <c r="B161" s="64"/>
      <c r="D161" s="71"/>
      <c r="E161" s="71"/>
      <c r="F161" s="71"/>
      <c r="G161" s="71"/>
      <c r="H161" s="80"/>
      <c r="I161" s="80"/>
      <c r="J161" s="1">
        <f>IF(I156&lt;0.35,"",IF(I156&lt;=0.59,"",IF(I156&lt;=0.99,"",IF(I156&lt;=2.49,"",IF(I156&gt;=2.5,I156-J156)))))</f>
      </c>
      <c r="K161" s="64"/>
      <c r="M161" s="3">
        <f>IF(K161=0,"",IF(K161&gt;0,VLOOKUP(K161,ตารางรอบต่อวินาที!A$1:B$600,2,0)))</f>
      </c>
      <c r="N161" s="64"/>
      <c r="O161" s="64"/>
      <c r="Q161" s="64"/>
      <c r="R161" s="64"/>
      <c r="S161" s="64"/>
      <c r="T161" s="64"/>
      <c r="U161" s="64"/>
    </row>
    <row r="162" spans="2:21" ht="15.75">
      <c r="B162" s="66"/>
      <c r="C162" s="65"/>
      <c r="D162" s="66"/>
      <c r="E162" s="66"/>
      <c r="F162" s="64">
        <v>0</v>
      </c>
      <c r="G162" s="66"/>
      <c r="H162" s="64">
        <f>G162-(E162+F162)</f>
        <v>0</v>
      </c>
      <c r="I162" s="130">
        <f>H162-((SUM('สูตรการคำนวณ (ห้ามแก้ไข)'!A60:E60))/100)</f>
        <v>0</v>
      </c>
      <c r="J162" s="1"/>
      <c r="K162" s="66"/>
      <c r="L162" s="64">
        <v>40</v>
      </c>
      <c r="M162" s="3">
        <f>IF(K162=0,"",IF(K162&gt;0,VLOOKUP(K162,ตารางรอบต่อวินาที!A$1:B$600,2,0)))</f>
      </c>
      <c r="N162" s="64"/>
      <c r="O162" s="64">
        <f>IF(I162&lt;0.35,M162,IF(I162&lt;=0.59,M162,IF(I162&lt;=0.99,(M162+M163)/2,IF(I162&lt;=2.49,((M162+M164)/2+M163)/2,IF(I162&gt;=2.5,((M162+M167)/2+M163+M164+M165+M166)/5)))))</f>
      </c>
      <c r="P162" s="64">
        <f>SUM(O155:O162)/2</f>
        <v>0</v>
      </c>
      <c r="Q162" s="64">
        <f>R162*S162</f>
        <v>0</v>
      </c>
      <c r="R162" s="64">
        <f>IF(B162&gt;0,B162-B155,IF(B162=0,0))</f>
        <v>0</v>
      </c>
      <c r="S162" s="64">
        <f>SUM(I155:I162)/2</f>
        <v>0</v>
      </c>
      <c r="T162" s="67">
        <f>P162*Q162</f>
        <v>0</v>
      </c>
      <c r="U162" s="64"/>
    </row>
    <row r="163" spans="2:21" ht="15.75">
      <c r="B163" s="64"/>
      <c r="C163" s="65"/>
      <c r="D163" s="71"/>
      <c r="E163" s="71"/>
      <c r="F163" s="71"/>
      <c r="G163" s="71"/>
      <c r="H163" s="80"/>
      <c r="I163" s="134"/>
      <c r="J163" s="1"/>
      <c r="K163" s="66"/>
      <c r="L163" s="64">
        <v>40</v>
      </c>
      <c r="M163" s="3">
        <f>IF(K163=0,"",IF(K163&gt;0,VLOOKUP(K163,ตารางรอบต่อวินาที!A$1:B$600,2,0)))</f>
      </c>
      <c r="N163" s="64"/>
      <c r="O163" s="64"/>
      <c r="P163" s="64"/>
      <c r="Q163" s="64"/>
      <c r="R163" s="64"/>
      <c r="S163" s="64"/>
      <c r="T163" s="64"/>
      <c r="U163" s="64"/>
    </row>
    <row r="164" spans="2:21" ht="15.75">
      <c r="B164" s="64"/>
      <c r="C164" s="65"/>
      <c r="D164" s="71"/>
      <c r="E164" s="71"/>
      <c r="F164" s="71"/>
      <c r="G164" s="71"/>
      <c r="H164" s="80"/>
      <c r="I164" s="135"/>
      <c r="J164" s="1"/>
      <c r="K164" s="66"/>
      <c r="L164" s="64">
        <v>40</v>
      </c>
      <c r="M164" s="3">
        <f>IF(K164=0,"",IF(K164&gt;0,VLOOKUP(K164,ตารางรอบต่อวินาที!A$1:B$600,2,0)))</f>
      </c>
      <c r="N164" s="64"/>
      <c r="O164" s="64"/>
      <c r="P164" s="64"/>
      <c r="Q164" s="64"/>
      <c r="R164" s="64"/>
      <c r="S164" s="64"/>
      <c r="T164" s="64"/>
      <c r="U164" s="64"/>
    </row>
    <row r="165" spans="2:21" ht="15.75">
      <c r="B165" s="64"/>
      <c r="C165" s="65"/>
      <c r="D165" s="71"/>
      <c r="E165" s="71"/>
      <c r="F165" s="71"/>
      <c r="G165" s="71"/>
      <c r="H165" s="80"/>
      <c r="I165" s="80"/>
      <c r="J165" s="1"/>
      <c r="K165" s="66"/>
      <c r="L165" s="64">
        <v>40</v>
      </c>
      <c r="M165" s="3">
        <f>IF(K165=0,"",IF(K165&gt;0,VLOOKUP(K165,ตารางรอบต่อวินาที!A$1:B$600,2,0)))</f>
      </c>
      <c r="N165" s="64"/>
      <c r="O165" s="64"/>
      <c r="P165" s="64"/>
      <c r="Q165" s="64"/>
      <c r="R165" s="64"/>
      <c r="S165" s="64"/>
      <c r="T165" s="64"/>
      <c r="U165" s="64"/>
    </row>
    <row r="166" spans="2:21" ht="15.75">
      <c r="B166" s="64"/>
      <c r="C166" s="65"/>
      <c r="D166" s="71"/>
      <c r="E166" s="71"/>
      <c r="F166" s="71"/>
      <c r="G166" s="71"/>
      <c r="H166" s="80"/>
      <c r="I166" s="80"/>
      <c r="J166" s="1"/>
      <c r="K166" s="66"/>
      <c r="L166" s="64">
        <v>40</v>
      </c>
      <c r="M166" s="3">
        <f>IF(K166=0,"",IF(K166&gt;0,VLOOKUP(K166,ตารางรอบต่อวินาที!A$1:B$600,2,0)))</f>
      </c>
      <c r="N166" s="64"/>
      <c r="O166" s="64"/>
      <c r="P166" s="64"/>
      <c r="Q166" s="64"/>
      <c r="R166" s="64"/>
      <c r="S166" s="64"/>
      <c r="T166" s="64"/>
      <c r="U166" s="64"/>
    </row>
    <row r="167" spans="2:21" ht="15.75">
      <c r="B167" s="64"/>
      <c r="C167" s="65"/>
      <c r="D167" s="71"/>
      <c r="E167" s="71"/>
      <c r="F167" s="71"/>
      <c r="G167" s="71"/>
      <c r="H167" s="80"/>
      <c r="I167" s="80"/>
      <c r="J167" s="1"/>
      <c r="K167" s="66"/>
      <c r="L167" s="64">
        <v>40</v>
      </c>
      <c r="M167" s="3">
        <f>IF(K167=0,"",IF(K167&gt;0,VLOOKUP(K167,ตารางรอบต่อวินาที!A$1:B$600,2,0)))</f>
      </c>
      <c r="N167" s="64"/>
      <c r="P167" s="64"/>
      <c r="Q167" s="64"/>
      <c r="R167" s="64"/>
      <c r="S167" s="64"/>
      <c r="T167" s="64"/>
      <c r="U167" s="64"/>
    </row>
    <row r="168" spans="2:21" ht="15.75">
      <c r="B168" s="64"/>
      <c r="D168" s="71"/>
      <c r="E168" s="71"/>
      <c r="F168" s="71"/>
      <c r="G168" s="71"/>
      <c r="H168" s="80"/>
      <c r="I168" s="80"/>
      <c r="J168" s="1">
        <f>IF(I163&lt;0.35,"",IF(I163&lt;=0.59,"",IF(I163&lt;=0.99,"",IF(I163&lt;=2.49,"",IF(I163&gt;=2.5,I163-J163)))))</f>
      </c>
      <c r="K168" s="64"/>
      <c r="M168" s="3">
        <f>IF(K168=0,"",IF(K168&gt;0,VLOOKUP(K168,ตารางรอบต่อวินาที!A$1:B$600,2,0)))</f>
      </c>
      <c r="N168" s="64"/>
      <c r="O168" s="64"/>
      <c r="Q168" s="64"/>
      <c r="R168" s="64"/>
      <c r="S168" s="64"/>
      <c r="T168" s="64"/>
      <c r="U168" s="64"/>
    </row>
    <row r="169" spans="2:21" ht="15.75">
      <c r="B169" s="66"/>
      <c r="C169" s="65"/>
      <c r="D169" s="66"/>
      <c r="E169" s="66"/>
      <c r="F169" s="64">
        <v>0</v>
      </c>
      <c r="G169" s="66"/>
      <c r="H169" s="64">
        <f>G169-(E169+F169)</f>
        <v>0</v>
      </c>
      <c r="I169" s="130">
        <f>H169-((SUM('สูตรการคำนวณ (ห้ามแก้ไข)'!A67:E67))/100)</f>
        <v>0</v>
      </c>
      <c r="J169" s="1"/>
      <c r="K169" s="66"/>
      <c r="L169" s="64">
        <v>40</v>
      </c>
      <c r="M169" s="3">
        <f>IF(K169=0,"",IF(K169&gt;0,VLOOKUP(K169,ตารางรอบต่อวินาที!A$1:B$600,2,0)))</f>
      </c>
      <c r="N169" s="64"/>
      <c r="O169" s="64">
        <f>IF(I169&lt;0.35,M169,IF(I169&lt;=0.59,M169,IF(I169&lt;=0.99,(M169+M170)/2,IF(I169&lt;=2.49,((M169+M171)/2+M170)/2,IF(I169&gt;=2.5,((M169+M174)/2+M170+M171+M172+M173)/5)))))</f>
      </c>
      <c r="P169" s="64">
        <f>SUM(O162:O169)/2</f>
        <v>0</v>
      </c>
      <c r="Q169" s="64">
        <f>R169*S169</f>
        <v>0</v>
      </c>
      <c r="R169" s="64">
        <f>IF(B169&gt;0,B169-B162,IF(B169=0,0))</f>
        <v>0</v>
      </c>
      <c r="S169" s="64">
        <f>SUM(I162:I169)/2</f>
        <v>0</v>
      </c>
      <c r="T169" s="67">
        <f>P169*Q169</f>
        <v>0</v>
      </c>
      <c r="U169" s="64"/>
    </row>
    <row r="170" spans="2:21" ht="15.75">
      <c r="B170" s="64"/>
      <c r="C170" s="65"/>
      <c r="D170" s="71"/>
      <c r="E170" s="71"/>
      <c r="F170" s="71"/>
      <c r="G170" s="71"/>
      <c r="H170" s="80"/>
      <c r="I170" s="134"/>
      <c r="J170" s="1"/>
      <c r="K170" s="66"/>
      <c r="L170" s="64">
        <v>40</v>
      </c>
      <c r="M170" s="3">
        <f>IF(K170=0,"",IF(K170&gt;0,VLOOKUP(K170,ตารางรอบต่อวินาที!A$1:B$600,2,0)))</f>
      </c>
      <c r="N170" s="64"/>
      <c r="O170" s="64"/>
      <c r="P170" s="64"/>
      <c r="Q170" s="64"/>
      <c r="R170" s="64"/>
      <c r="S170" s="64"/>
      <c r="T170" s="64"/>
      <c r="U170" s="64"/>
    </row>
    <row r="171" spans="2:21" ht="15.75">
      <c r="B171" s="64"/>
      <c r="C171" s="65"/>
      <c r="D171" s="71"/>
      <c r="E171" s="71"/>
      <c r="F171" s="71"/>
      <c r="G171" s="71"/>
      <c r="H171" s="80"/>
      <c r="I171" s="135"/>
      <c r="J171" s="1"/>
      <c r="K171" s="66"/>
      <c r="L171" s="64">
        <v>40</v>
      </c>
      <c r="M171" s="3">
        <f>IF(K171=0,"",IF(K171&gt;0,VLOOKUP(K171,ตารางรอบต่อวินาที!A$1:B$600,2,0)))</f>
      </c>
      <c r="N171" s="64"/>
      <c r="O171" s="64"/>
      <c r="P171" s="64"/>
      <c r="Q171" s="64"/>
      <c r="R171" s="64"/>
      <c r="S171" s="64"/>
      <c r="T171" s="64"/>
      <c r="U171" s="64"/>
    </row>
    <row r="172" spans="2:21" ht="15.75">
      <c r="B172" s="64"/>
      <c r="C172" s="65"/>
      <c r="D172" s="71"/>
      <c r="E172" s="71"/>
      <c r="F172" s="71"/>
      <c r="G172" s="71"/>
      <c r="H172" s="80"/>
      <c r="I172" s="80"/>
      <c r="J172" s="1"/>
      <c r="K172" s="66"/>
      <c r="L172" s="64">
        <v>40</v>
      </c>
      <c r="M172" s="3">
        <f>IF(K172=0,"",IF(K172&gt;0,VLOOKUP(K172,ตารางรอบต่อวินาที!A$1:B$600,2,0)))</f>
      </c>
      <c r="N172" s="64"/>
      <c r="O172" s="64"/>
      <c r="P172" s="64"/>
      <c r="Q172" s="64"/>
      <c r="R172" s="64"/>
      <c r="S172" s="64"/>
      <c r="T172" s="64"/>
      <c r="U172" s="64"/>
    </row>
    <row r="173" spans="2:21" ht="15.75">
      <c r="B173" s="64"/>
      <c r="C173" s="65"/>
      <c r="D173" s="71"/>
      <c r="E173" s="71"/>
      <c r="F173" s="71"/>
      <c r="G173" s="71"/>
      <c r="H173" s="80"/>
      <c r="I173" s="80"/>
      <c r="J173" s="1"/>
      <c r="K173" s="66"/>
      <c r="L173" s="64">
        <v>40</v>
      </c>
      <c r="M173" s="3">
        <f>IF(K173=0,"",IF(K173&gt;0,VLOOKUP(K173,ตารางรอบต่อวินาที!A$1:B$600,2,0)))</f>
      </c>
      <c r="N173" s="64"/>
      <c r="O173" s="64"/>
      <c r="P173" s="64"/>
      <c r="Q173" s="64"/>
      <c r="R173" s="64"/>
      <c r="S173" s="64"/>
      <c r="T173" s="64"/>
      <c r="U173" s="64"/>
    </row>
    <row r="174" spans="2:21" ht="15.75">
      <c r="B174" s="64"/>
      <c r="C174" s="65"/>
      <c r="D174" s="71"/>
      <c r="E174" s="71"/>
      <c r="F174" s="71"/>
      <c r="G174" s="71"/>
      <c r="H174" s="80"/>
      <c r="I174" s="80"/>
      <c r="J174" s="1"/>
      <c r="K174" s="66"/>
      <c r="L174" s="64">
        <v>40</v>
      </c>
      <c r="M174" s="3">
        <f>IF(K174=0,"",IF(K174&gt;0,VLOOKUP(K174,ตารางรอบต่อวินาที!A$1:B$600,2,0)))</f>
      </c>
      <c r="N174" s="64"/>
      <c r="P174" s="64"/>
      <c r="Q174" s="64"/>
      <c r="R174" s="64"/>
      <c r="S174" s="64"/>
      <c r="T174" s="64"/>
      <c r="U174" s="64"/>
    </row>
    <row r="175" spans="2:21" ht="15.75">
      <c r="B175" s="64"/>
      <c r="D175" s="71"/>
      <c r="E175" s="71"/>
      <c r="F175" s="71"/>
      <c r="G175" s="71"/>
      <c r="H175" s="80"/>
      <c r="I175" s="80"/>
      <c r="J175" s="1">
        <f>IF(I170&lt;0.35,"",IF(I170&lt;=0.59,"",IF(I170&lt;=0.99,"",IF(I170&lt;=2.49,"",IF(I170&gt;=2.5,I170-J170)))))</f>
      </c>
      <c r="K175" s="64"/>
      <c r="M175" s="3">
        <f>IF(K175=0,"",IF(K175&gt;0,VLOOKUP(K175,ตารางรอบต่อวินาที!A$1:B$600,2,0)))</f>
      </c>
      <c r="N175" s="64"/>
      <c r="O175" s="64"/>
      <c r="Q175" s="64"/>
      <c r="R175" s="64"/>
      <c r="S175" s="64"/>
      <c r="T175" s="64"/>
      <c r="U175" s="64"/>
    </row>
    <row r="176" spans="2:21" ht="15.75">
      <c r="B176" s="66"/>
      <c r="C176" s="65"/>
      <c r="D176" s="66"/>
      <c r="E176" s="66"/>
      <c r="F176" s="64">
        <v>0</v>
      </c>
      <c r="G176" s="66"/>
      <c r="H176" s="64">
        <f>G176-(E176+F176)</f>
        <v>0</v>
      </c>
      <c r="I176" s="130">
        <f>H176-((SUM('สูตรการคำนวณ (ห้ามแก้ไข)'!A74:E74))/100)</f>
        <v>0</v>
      </c>
      <c r="J176" s="1"/>
      <c r="K176" s="66"/>
      <c r="L176" s="64">
        <v>40</v>
      </c>
      <c r="M176" s="3">
        <f>IF(K176=0,"",IF(K176&gt;0,VLOOKUP(K176,ตารางรอบต่อวินาที!A$1:B$600,2,0)))</f>
      </c>
      <c r="N176" s="64"/>
      <c r="O176" s="64">
        <f>IF(I176&lt;0.35,M176,IF(I176&lt;=0.59,M176,IF(I176&lt;=0.99,(M176+M177)/2,IF(I176&lt;=2.49,((M176+M178)/2+M177)/2,IF(I176&gt;=2.5,((M176+M181)/2+M177+M178+M179+M180)/5)))))</f>
      </c>
      <c r="P176" s="64">
        <f>SUM(O169:O176)/2</f>
        <v>0</v>
      </c>
      <c r="Q176" s="64">
        <f>R176*S176</f>
        <v>0</v>
      </c>
      <c r="R176" s="64">
        <f>IF(B176&gt;0,B176-B169,IF(B176=0,0))</f>
        <v>0</v>
      </c>
      <c r="S176" s="64">
        <f>SUM(I169:I176)/2</f>
        <v>0</v>
      </c>
      <c r="T176" s="67">
        <f>P176*Q176</f>
        <v>0</v>
      </c>
      <c r="U176" s="64"/>
    </row>
    <row r="177" spans="2:21" ht="15.75">
      <c r="B177" s="64"/>
      <c r="C177" s="65"/>
      <c r="D177" s="71"/>
      <c r="E177" s="71"/>
      <c r="F177" s="71"/>
      <c r="G177" s="71"/>
      <c r="H177" s="80"/>
      <c r="I177" s="134"/>
      <c r="J177" s="1"/>
      <c r="K177" s="66"/>
      <c r="L177" s="64">
        <v>40</v>
      </c>
      <c r="M177" s="3">
        <f>IF(K177=0,"",IF(K177&gt;0,VLOOKUP(K177,ตารางรอบต่อวินาที!A$1:B$600,2,0)))</f>
      </c>
      <c r="N177" s="64"/>
      <c r="O177" s="64"/>
      <c r="P177" s="64"/>
      <c r="Q177" s="64"/>
      <c r="R177" s="64"/>
      <c r="S177" s="64"/>
      <c r="T177" s="64"/>
      <c r="U177" s="64"/>
    </row>
    <row r="178" spans="2:21" ht="15.75">
      <c r="B178" s="64"/>
      <c r="C178" s="65"/>
      <c r="D178" s="71"/>
      <c r="E178" s="71"/>
      <c r="F178" s="71"/>
      <c r="G178" s="71"/>
      <c r="H178" s="80"/>
      <c r="I178" s="135"/>
      <c r="J178" s="1"/>
      <c r="K178" s="66"/>
      <c r="L178" s="64">
        <v>40</v>
      </c>
      <c r="M178" s="3">
        <f>IF(K178=0,"",IF(K178&gt;0,VLOOKUP(K178,ตารางรอบต่อวินาที!A$1:B$600,2,0)))</f>
      </c>
      <c r="N178" s="64"/>
      <c r="O178" s="64"/>
      <c r="P178" s="64"/>
      <c r="Q178" s="64"/>
      <c r="R178" s="64"/>
      <c r="S178" s="64"/>
      <c r="T178" s="64"/>
      <c r="U178" s="64"/>
    </row>
    <row r="179" spans="2:21" ht="15.75">
      <c r="B179" s="64"/>
      <c r="C179" s="65"/>
      <c r="D179" s="71"/>
      <c r="E179" s="71"/>
      <c r="F179" s="71"/>
      <c r="G179" s="71"/>
      <c r="H179" s="80"/>
      <c r="I179" s="80"/>
      <c r="J179" s="1"/>
      <c r="K179" s="66"/>
      <c r="L179" s="64">
        <v>40</v>
      </c>
      <c r="M179" s="3">
        <f>IF(K179=0,"",IF(K179&gt;0,VLOOKUP(K179,ตารางรอบต่อวินาที!A$1:B$600,2,0)))</f>
      </c>
      <c r="N179" s="64"/>
      <c r="O179" s="64"/>
      <c r="P179" s="64"/>
      <c r="Q179" s="64"/>
      <c r="R179" s="64"/>
      <c r="S179" s="64"/>
      <c r="T179" s="64"/>
      <c r="U179" s="64"/>
    </row>
    <row r="180" spans="2:21" ht="15.75">
      <c r="B180" s="64"/>
      <c r="C180" s="65"/>
      <c r="D180" s="71"/>
      <c r="E180" s="71"/>
      <c r="F180" s="71"/>
      <c r="G180" s="71"/>
      <c r="H180" s="80"/>
      <c r="I180" s="80"/>
      <c r="J180" s="1"/>
      <c r="K180" s="66"/>
      <c r="L180" s="64">
        <v>40</v>
      </c>
      <c r="M180" s="3">
        <f>IF(K180=0,"",IF(K180&gt;0,VLOOKUP(K180,ตารางรอบต่อวินาที!A$1:B$600,2,0)))</f>
      </c>
      <c r="N180" s="64"/>
      <c r="O180" s="64"/>
      <c r="P180" s="64"/>
      <c r="Q180" s="64"/>
      <c r="R180" s="64"/>
      <c r="S180" s="64"/>
      <c r="T180" s="64"/>
      <c r="U180" s="64"/>
    </row>
    <row r="181" spans="2:21" ht="15.75">
      <c r="B181" s="64"/>
      <c r="C181" s="65"/>
      <c r="D181" s="71"/>
      <c r="E181" s="71"/>
      <c r="F181" s="71"/>
      <c r="G181" s="71"/>
      <c r="H181" s="80"/>
      <c r="I181" s="80"/>
      <c r="J181" s="1"/>
      <c r="K181" s="66"/>
      <c r="L181" s="64">
        <v>40</v>
      </c>
      <c r="M181" s="3">
        <f>IF(K181=0,"",IF(K181&gt;0,VLOOKUP(K181,ตารางรอบต่อวินาที!A$1:B$600,2,0)))</f>
      </c>
      <c r="N181" s="64"/>
      <c r="P181" s="64"/>
      <c r="Q181" s="64"/>
      <c r="R181" s="64"/>
      <c r="S181" s="64"/>
      <c r="T181" s="64"/>
      <c r="U181" s="64"/>
    </row>
    <row r="182" spans="2:21" ht="15.75">
      <c r="B182" s="64"/>
      <c r="D182" s="71"/>
      <c r="E182" s="71"/>
      <c r="F182" s="71"/>
      <c r="G182" s="71"/>
      <c r="H182" s="80"/>
      <c r="I182" s="80"/>
      <c r="J182" s="1">
        <f>IF(I177&lt;0.35,"",IF(I177&lt;=0.59,"",IF(I177&lt;=0.99,"",IF(I177&lt;=2.49,"",IF(I177&gt;=2.5,I177-J177)))))</f>
      </c>
      <c r="K182" s="64"/>
      <c r="M182" s="3">
        <f>IF(K182=0,"",IF(K182&gt;0,VLOOKUP(K182,ตารางรอบต่อวินาที!A$1:B$600,2,0)))</f>
      </c>
      <c r="N182" s="64"/>
      <c r="O182" s="64"/>
      <c r="Q182" s="64"/>
      <c r="R182" s="64"/>
      <c r="S182" s="64"/>
      <c r="T182" s="64"/>
      <c r="U182" s="64"/>
    </row>
    <row r="183" spans="2:21" ht="15.75">
      <c r="B183" s="66"/>
      <c r="C183" s="65"/>
      <c r="D183" s="66"/>
      <c r="E183" s="66"/>
      <c r="F183" s="64">
        <v>0</v>
      </c>
      <c r="G183" s="66"/>
      <c r="H183" s="64">
        <f>G183-(E183+F183)</f>
        <v>0</v>
      </c>
      <c r="I183" s="130">
        <f>H183-((SUM('สูตรการคำนวณ (ห้ามแก้ไข)'!A81:E81))/100)</f>
        <v>0</v>
      </c>
      <c r="J183" s="1"/>
      <c r="K183" s="66"/>
      <c r="L183" s="64">
        <v>40</v>
      </c>
      <c r="M183" s="3">
        <f>IF(K183=0,"",IF(K183&gt;0,VLOOKUP(K183,ตารางรอบต่อวินาที!A$1:B$600,2,0)))</f>
      </c>
      <c r="N183" s="64"/>
      <c r="O183" s="64">
        <f>IF(I183&lt;0.35,M183,IF(I183&lt;=0.59,M183,IF(I183&lt;=0.99,(M183+M184)/2,IF(I183&lt;=2.49,((M183+M185)/2+M184)/2,IF(I183&gt;=2.5,((M183+M188)/2+M184+M185+M186+M187)/5)))))</f>
      </c>
      <c r="P183" s="64">
        <f>SUM(O176:O183)/2</f>
        <v>0</v>
      </c>
      <c r="Q183" s="64">
        <f>R183*S183</f>
        <v>0</v>
      </c>
      <c r="R183" s="64">
        <f>IF(B183&gt;0,B183-B176,IF(B183=0,0))</f>
        <v>0</v>
      </c>
      <c r="S183" s="64">
        <f>SUM(I176:I183)/2</f>
        <v>0</v>
      </c>
      <c r="T183" s="67">
        <f>P183*Q183</f>
        <v>0</v>
      </c>
      <c r="U183" s="64"/>
    </row>
    <row r="184" spans="2:21" ht="15.75">
      <c r="B184" s="64"/>
      <c r="C184" s="65"/>
      <c r="D184" s="71"/>
      <c r="E184" s="71"/>
      <c r="F184" s="71"/>
      <c r="G184" s="71"/>
      <c r="H184" s="80"/>
      <c r="I184" s="134"/>
      <c r="J184" s="1"/>
      <c r="K184" s="66"/>
      <c r="L184" s="64">
        <v>40</v>
      </c>
      <c r="M184" s="3">
        <f>IF(K184=0,"",IF(K184&gt;0,VLOOKUP(K184,ตารางรอบต่อวินาที!A$1:B$600,2,0)))</f>
      </c>
      <c r="N184" s="64"/>
      <c r="O184" s="64"/>
      <c r="P184" s="64"/>
      <c r="Q184" s="64"/>
      <c r="R184" s="64"/>
      <c r="S184" s="64"/>
      <c r="T184" s="64"/>
      <c r="U184" s="64"/>
    </row>
    <row r="185" spans="2:21" ht="15.75">
      <c r="B185" s="64"/>
      <c r="C185" s="65"/>
      <c r="D185" s="71"/>
      <c r="E185" s="71"/>
      <c r="F185" s="71"/>
      <c r="G185" s="71"/>
      <c r="H185" s="80"/>
      <c r="I185" s="135"/>
      <c r="J185" s="1"/>
      <c r="K185" s="66"/>
      <c r="L185" s="64">
        <v>40</v>
      </c>
      <c r="M185" s="3">
        <f>IF(K185=0,"",IF(K185&gt;0,VLOOKUP(K185,ตารางรอบต่อวินาที!A$1:B$600,2,0)))</f>
      </c>
      <c r="N185" s="64"/>
      <c r="O185" s="64"/>
      <c r="P185" s="64"/>
      <c r="Q185" s="64"/>
      <c r="R185" s="64"/>
      <c r="S185" s="64"/>
      <c r="T185" s="64"/>
      <c r="U185" s="64"/>
    </row>
    <row r="186" spans="2:21" ht="15.75">
      <c r="B186" s="64"/>
      <c r="C186" s="65"/>
      <c r="D186" s="71"/>
      <c r="E186" s="71"/>
      <c r="F186" s="71"/>
      <c r="G186" s="71"/>
      <c r="H186" s="80"/>
      <c r="I186" s="80"/>
      <c r="J186" s="1"/>
      <c r="K186" s="66"/>
      <c r="L186" s="64">
        <v>40</v>
      </c>
      <c r="M186" s="3">
        <f>IF(K186=0,"",IF(K186&gt;0,VLOOKUP(K186,ตารางรอบต่อวินาที!A$1:B$600,2,0)))</f>
      </c>
      <c r="N186" s="64"/>
      <c r="O186" s="64"/>
      <c r="P186" s="64"/>
      <c r="Q186" s="64"/>
      <c r="R186" s="64"/>
      <c r="S186" s="64"/>
      <c r="T186" s="64"/>
      <c r="U186" s="64"/>
    </row>
    <row r="187" spans="2:21" ht="15.75">
      <c r="B187" s="64"/>
      <c r="C187" s="65"/>
      <c r="D187" s="71"/>
      <c r="E187" s="71"/>
      <c r="F187" s="71"/>
      <c r="G187" s="71"/>
      <c r="H187" s="80"/>
      <c r="I187" s="80"/>
      <c r="J187" s="1"/>
      <c r="K187" s="66"/>
      <c r="L187" s="64">
        <v>40</v>
      </c>
      <c r="M187" s="3">
        <f>IF(K187=0,"",IF(K187&gt;0,VLOOKUP(K187,ตารางรอบต่อวินาที!A$1:B$600,2,0)))</f>
      </c>
      <c r="N187" s="64"/>
      <c r="O187" s="64"/>
      <c r="P187" s="64"/>
      <c r="Q187" s="64"/>
      <c r="R187" s="64"/>
      <c r="S187" s="64"/>
      <c r="T187" s="64"/>
      <c r="U187" s="64"/>
    </row>
    <row r="188" spans="2:21" ht="15.75">
      <c r="B188" s="64"/>
      <c r="C188" s="65"/>
      <c r="D188" s="71"/>
      <c r="E188" s="71"/>
      <c r="F188" s="71"/>
      <c r="G188" s="71"/>
      <c r="H188" s="80"/>
      <c r="I188" s="80"/>
      <c r="J188" s="1"/>
      <c r="K188" s="66"/>
      <c r="L188" s="64">
        <v>40</v>
      </c>
      <c r="M188" s="3">
        <f>IF(K188=0,"",IF(K188&gt;0,VLOOKUP(K188,ตารางรอบต่อวินาที!A$1:B$600,2,0)))</f>
      </c>
      <c r="N188" s="64"/>
      <c r="P188" s="64"/>
      <c r="Q188" s="64"/>
      <c r="R188" s="64"/>
      <c r="S188" s="64"/>
      <c r="T188" s="64"/>
      <c r="U188" s="64"/>
    </row>
    <row r="189" spans="2:21" ht="15.75">
      <c r="B189" s="64"/>
      <c r="D189" s="71"/>
      <c r="E189" s="71"/>
      <c r="F189" s="71"/>
      <c r="G189" s="71"/>
      <c r="H189" s="80"/>
      <c r="I189" s="80"/>
      <c r="J189" s="1">
        <f>IF(I184&lt;0.35,"",IF(I184&lt;=0.59,"",IF(I184&lt;=0.99,"",IF(I184&lt;=2.49,"",IF(I184&gt;=2.5,I184-J184)))))</f>
      </c>
      <c r="K189" s="64"/>
      <c r="M189" s="3">
        <f>IF(K189=0,"",IF(K189&gt;0,VLOOKUP(K189,ตารางรอบต่อวินาที!A$1:B$600,2,0)))</f>
      </c>
      <c r="N189" s="64"/>
      <c r="O189" s="64"/>
      <c r="Q189" s="64"/>
      <c r="R189" s="64"/>
      <c r="S189" s="64"/>
      <c r="T189" s="64"/>
      <c r="U189" s="64"/>
    </row>
    <row r="190" spans="2:21" ht="15.75">
      <c r="B190" s="66"/>
      <c r="C190" s="65"/>
      <c r="D190" s="66"/>
      <c r="E190" s="66"/>
      <c r="F190" s="64">
        <v>0</v>
      </c>
      <c r="G190" s="66"/>
      <c r="H190" s="64">
        <f>G190-(E190+F190)</f>
        <v>0</v>
      </c>
      <c r="I190" s="130">
        <f>H190-((SUM('สูตรการคำนวณ (ห้ามแก้ไข)'!A88:E88))/100)</f>
        <v>0</v>
      </c>
      <c r="J190" s="1"/>
      <c r="K190" s="66"/>
      <c r="L190" s="64">
        <v>40</v>
      </c>
      <c r="M190" s="3">
        <f>IF(K190=0,"",IF(K190&gt;0,VLOOKUP(K190,ตารางรอบต่อวินาที!A$1:B$600,2,0)))</f>
      </c>
      <c r="N190" s="64"/>
      <c r="O190" s="64">
        <f>IF(I190&lt;0.35,M190,IF(I190&lt;=0.59,M190,IF(I190&lt;=0.99,(M190+M191)/2,IF(I190&lt;=2.49,((M190+M192)/2+M191)/2,IF(I190&gt;=2.5,((M190+M195)/2+M191+M192+M193+M194)/5)))))</f>
      </c>
      <c r="P190" s="64">
        <f>SUM(O183:O190)/2</f>
        <v>0</v>
      </c>
      <c r="Q190" s="64">
        <f>R190*S190</f>
        <v>0</v>
      </c>
      <c r="R190" s="64">
        <f>IF(B190&gt;0,B190-B183,IF(B190=0,0))</f>
        <v>0</v>
      </c>
      <c r="S190" s="64">
        <f>SUM(I183:I190)/2</f>
        <v>0</v>
      </c>
      <c r="T190" s="67">
        <f>P190*Q190</f>
        <v>0</v>
      </c>
      <c r="U190" s="64"/>
    </row>
    <row r="191" spans="2:21" ht="15.75">
      <c r="B191" s="64"/>
      <c r="C191" s="65"/>
      <c r="D191" s="71"/>
      <c r="E191" s="71"/>
      <c r="F191" s="71"/>
      <c r="G191" s="71"/>
      <c r="H191" s="80"/>
      <c r="I191" s="134"/>
      <c r="J191" s="1"/>
      <c r="K191" s="66"/>
      <c r="L191" s="64">
        <v>40</v>
      </c>
      <c r="M191" s="3">
        <f>IF(K191=0,"",IF(K191&gt;0,VLOOKUP(K191,ตารางรอบต่อวินาที!A$1:B$600,2,0)))</f>
      </c>
      <c r="N191" s="64"/>
      <c r="O191" s="64"/>
      <c r="P191" s="64"/>
      <c r="Q191" s="64"/>
      <c r="R191" s="64"/>
      <c r="S191" s="64"/>
      <c r="T191" s="64"/>
      <c r="U191" s="64"/>
    </row>
    <row r="192" spans="2:21" ht="15.75">
      <c r="B192" s="64"/>
      <c r="C192" s="65"/>
      <c r="D192" s="71"/>
      <c r="E192" s="71"/>
      <c r="F192" s="71"/>
      <c r="G192" s="71"/>
      <c r="H192" s="80"/>
      <c r="I192" s="135"/>
      <c r="J192" s="1"/>
      <c r="K192" s="66"/>
      <c r="L192" s="64">
        <v>40</v>
      </c>
      <c r="M192" s="3">
        <f>IF(K192=0,"",IF(K192&gt;0,VLOOKUP(K192,ตารางรอบต่อวินาที!A$1:B$600,2,0)))</f>
      </c>
      <c r="N192" s="64"/>
      <c r="O192" s="64"/>
      <c r="P192" s="64"/>
      <c r="Q192" s="64"/>
      <c r="R192" s="64"/>
      <c r="S192" s="64"/>
      <c r="T192" s="64"/>
      <c r="U192" s="64"/>
    </row>
    <row r="193" spans="2:21" ht="15.75">
      <c r="B193" s="64"/>
      <c r="C193" s="65"/>
      <c r="D193" s="71"/>
      <c r="E193" s="71"/>
      <c r="F193" s="71"/>
      <c r="G193" s="71"/>
      <c r="H193" s="80"/>
      <c r="I193" s="80"/>
      <c r="J193" s="1"/>
      <c r="K193" s="66"/>
      <c r="L193" s="64">
        <v>40</v>
      </c>
      <c r="M193" s="3">
        <f>IF(K193=0,"",IF(K193&gt;0,VLOOKUP(K193,ตารางรอบต่อวินาที!A$1:B$600,2,0)))</f>
      </c>
      <c r="N193" s="64"/>
      <c r="O193" s="64"/>
      <c r="P193" s="64"/>
      <c r="Q193" s="64"/>
      <c r="R193" s="64"/>
      <c r="S193" s="64"/>
      <c r="T193" s="64"/>
      <c r="U193" s="64"/>
    </row>
    <row r="194" spans="2:21" ht="15.75">
      <c r="B194" s="64"/>
      <c r="C194" s="65"/>
      <c r="D194" s="71"/>
      <c r="E194" s="71"/>
      <c r="F194" s="71"/>
      <c r="G194" s="71"/>
      <c r="H194" s="80"/>
      <c r="I194" s="80"/>
      <c r="J194" s="1"/>
      <c r="K194" s="66"/>
      <c r="L194" s="64">
        <v>40</v>
      </c>
      <c r="M194" s="3">
        <f>IF(K194=0,"",IF(K194&gt;0,VLOOKUP(K194,ตารางรอบต่อวินาที!A$1:B$600,2,0)))</f>
      </c>
      <c r="N194" s="64"/>
      <c r="O194" s="64"/>
      <c r="P194" s="64"/>
      <c r="Q194" s="64"/>
      <c r="R194" s="64"/>
      <c r="S194" s="64"/>
      <c r="T194" s="64"/>
      <c r="U194" s="64"/>
    </row>
    <row r="195" spans="2:21" ht="15.75">
      <c r="B195" s="64"/>
      <c r="C195" s="65"/>
      <c r="D195" s="71"/>
      <c r="E195" s="71"/>
      <c r="F195" s="71"/>
      <c r="G195" s="71"/>
      <c r="H195" s="80"/>
      <c r="I195" s="80"/>
      <c r="J195" s="1"/>
      <c r="K195" s="66"/>
      <c r="L195" s="64">
        <v>40</v>
      </c>
      <c r="M195" s="3">
        <f>IF(K195=0,"",IF(K195&gt;0,VLOOKUP(K195,ตารางรอบต่อวินาที!A$1:B$600,2,0)))</f>
      </c>
      <c r="N195" s="64"/>
      <c r="P195" s="64"/>
      <c r="Q195" s="64"/>
      <c r="R195" s="64"/>
      <c r="S195" s="64"/>
      <c r="T195" s="64"/>
      <c r="U195" s="64"/>
    </row>
    <row r="196" spans="2:21" ht="15.75">
      <c r="B196" s="64"/>
      <c r="D196" s="71"/>
      <c r="E196" s="71"/>
      <c r="F196" s="71"/>
      <c r="G196" s="71"/>
      <c r="H196" s="80"/>
      <c r="I196" s="80"/>
      <c r="J196" s="1">
        <f>IF(I191&lt;0.35,"",IF(I191&lt;=0.59,"",IF(I191&lt;=0.99,"",IF(I191&lt;=2.49,"",IF(I191&gt;=2.5,I191-J191)))))</f>
      </c>
      <c r="K196" s="64"/>
      <c r="M196" s="3">
        <f>IF(K196=0,"",IF(K196&gt;0,VLOOKUP(K196,ตารางรอบต่อวินาที!A$1:B$600,2,0)))</f>
      </c>
      <c r="N196" s="64"/>
      <c r="O196" s="64"/>
      <c r="Q196" s="64"/>
      <c r="R196" s="64"/>
      <c r="S196" s="64"/>
      <c r="T196" s="64"/>
      <c r="U196" s="64"/>
    </row>
    <row r="197" spans="2:21" ht="15.75">
      <c r="B197" s="66"/>
      <c r="C197" s="65"/>
      <c r="D197" s="66"/>
      <c r="E197" s="66"/>
      <c r="F197" s="64">
        <v>0</v>
      </c>
      <c r="G197" s="66"/>
      <c r="H197" s="64">
        <f>G197-(E197+F197)</f>
        <v>0</v>
      </c>
      <c r="I197" s="130">
        <f>H197-((SUM('สูตรการคำนวณ (ห้ามแก้ไข)'!A95:E95))/100)</f>
        <v>0</v>
      </c>
      <c r="J197" s="1"/>
      <c r="K197" s="66"/>
      <c r="L197" s="64">
        <v>40</v>
      </c>
      <c r="M197" s="3">
        <f>IF(K197=0,"",IF(K197&gt;0,VLOOKUP(K197,ตารางรอบต่อวินาที!A$1:B$600,2,0)))</f>
      </c>
      <c r="N197" s="64"/>
      <c r="O197" s="64">
        <f>IF(I197&lt;0.35,M197,IF(I197&lt;=0.59,M197,IF(I197&lt;=0.99,(M197+M198)/2,IF(I197&lt;=2.49,((M197+M199)/2+M198)/2,IF(I197&gt;=2.5,((M197+M202)/2+M198+M199+M200+M201)/5)))))</f>
      </c>
      <c r="P197" s="64">
        <f>SUM(O190:O197)/2</f>
        <v>0</v>
      </c>
      <c r="Q197" s="64">
        <f>R197*S197</f>
        <v>0</v>
      </c>
      <c r="R197" s="64">
        <f>IF(B197&gt;0,B197-B190,IF(B197=0,0))</f>
        <v>0</v>
      </c>
      <c r="S197" s="64">
        <f>SUM(I190:I197)/2</f>
        <v>0</v>
      </c>
      <c r="T197" s="67">
        <f>P197*Q197</f>
        <v>0</v>
      </c>
      <c r="U197" s="64"/>
    </row>
    <row r="198" spans="2:21" ht="15.75">
      <c r="B198" s="64"/>
      <c r="C198" s="65"/>
      <c r="D198" s="71"/>
      <c r="E198" s="71"/>
      <c r="F198" s="71"/>
      <c r="G198" s="71"/>
      <c r="H198" s="80"/>
      <c r="I198" s="134"/>
      <c r="J198" s="1"/>
      <c r="K198" s="66"/>
      <c r="L198" s="64">
        <v>40</v>
      </c>
      <c r="M198" s="3">
        <f>IF(K198=0,"",IF(K198&gt;0,VLOOKUP(K198,ตารางรอบต่อวินาที!A$1:B$600,2,0)))</f>
      </c>
      <c r="N198" s="64"/>
      <c r="O198" s="64"/>
      <c r="P198" s="64"/>
      <c r="Q198" s="64"/>
      <c r="R198" s="64"/>
      <c r="S198" s="64"/>
      <c r="T198" s="64"/>
      <c r="U198" s="64"/>
    </row>
    <row r="199" spans="2:21" ht="15.75">
      <c r="B199" s="64"/>
      <c r="C199" s="65"/>
      <c r="D199" s="71"/>
      <c r="E199" s="71"/>
      <c r="F199" s="71"/>
      <c r="G199" s="71"/>
      <c r="H199" s="80"/>
      <c r="I199" s="135"/>
      <c r="J199" s="1"/>
      <c r="K199" s="66"/>
      <c r="L199" s="64">
        <v>40</v>
      </c>
      <c r="M199" s="3">
        <f>IF(K199=0,"",IF(K199&gt;0,VLOOKUP(K199,ตารางรอบต่อวินาที!A$1:B$600,2,0)))</f>
      </c>
      <c r="N199" s="64"/>
      <c r="O199" s="64"/>
      <c r="P199" s="64"/>
      <c r="Q199" s="64"/>
      <c r="R199" s="64"/>
      <c r="S199" s="64"/>
      <c r="T199" s="64"/>
      <c r="U199" s="64"/>
    </row>
    <row r="200" spans="2:21" ht="15.75">
      <c r="B200" s="64"/>
      <c r="C200" s="65"/>
      <c r="D200" s="71"/>
      <c r="E200" s="71"/>
      <c r="F200" s="71"/>
      <c r="G200" s="71"/>
      <c r="H200" s="80"/>
      <c r="I200" s="80"/>
      <c r="J200" s="1"/>
      <c r="K200" s="66"/>
      <c r="L200" s="64">
        <v>40</v>
      </c>
      <c r="M200" s="3">
        <f>IF(K200=0,"",IF(K200&gt;0,VLOOKUP(K200,ตารางรอบต่อวินาที!A$1:B$600,2,0)))</f>
      </c>
      <c r="N200" s="64"/>
      <c r="O200" s="64"/>
      <c r="P200" s="64"/>
      <c r="Q200" s="64"/>
      <c r="R200" s="64"/>
      <c r="S200" s="64"/>
      <c r="T200" s="64"/>
      <c r="U200" s="64"/>
    </row>
    <row r="201" spans="2:21" ht="15.75">
      <c r="B201" s="64"/>
      <c r="C201" s="65"/>
      <c r="D201" s="71"/>
      <c r="E201" s="71"/>
      <c r="F201" s="71"/>
      <c r="G201" s="71"/>
      <c r="H201" s="80"/>
      <c r="I201" s="80"/>
      <c r="J201" s="1"/>
      <c r="K201" s="66"/>
      <c r="L201" s="64">
        <v>40</v>
      </c>
      <c r="M201" s="3">
        <f>IF(K201=0,"",IF(K201&gt;0,VLOOKUP(K201,ตารางรอบต่อวินาที!A$1:B$600,2,0)))</f>
      </c>
      <c r="N201" s="64"/>
      <c r="O201" s="64"/>
      <c r="P201" s="64"/>
      <c r="Q201" s="64"/>
      <c r="R201" s="64"/>
      <c r="S201" s="64"/>
      <c r="T201" s="64"/>
      <c r="U201" s="64"/>
    </row>
    <row r="202" spans="2:21" ht="15.75">
      <c r="B202" s="64"/>
      <c r="C202" s="65"/>
      <c r="D202" s="71"/>
      <c r="E202" s="71"/>
      <c r="F202" s="71"/>
      <c r="G202" s="71"/>
      <c r="H202" s="80"/>
      <c r="I202" s="80"/>
      <c r="J202" s="1"/>
      <c r="K202" s="66"/>
      <c r="L202" s="64">
        <v>40</v>
      </c>
      <c r="M202" s="3">
        <f>IF(K202=0,"",IF(K202&gt;0,VLOOKUP(K202,ตารางรอบต่อวินาที!A$1:B$600,2,0)))</f>
      </c>
      <c r="N202" s="64"/>
      <c r="P202" s="64"/>
      <c r="Q202" s="64"/>
      <c r="R202" s="64"/>
      <c r="S202" s="64"/>
      <c r="T202" s="64"/>
      <c r="U202" s="64"/>
    </row>
    <row r="203" spans="2:21" ht="15.75">
      <c r="B203" s="64"/>
      <c r="D203" s="71"/>
      <c r="E203" s="71"/>
      <c r="F203" s="71"/>
      <c r="G203" s="71"/>
      <c r="H203" s="80"/>
      <c r="I203" s="80"/>
      <c r="J203" s="1">
        <f>IF(I198&lt;0.35,"",IF(I198&lt;=0.59,"",IF(I198&lt;=0.99,"",IF(I198&lt;=2.49,"",IF(I198&gt;=2.5,I198-J198)))))</f>
      </c>
      <c r="K203" s="64"/>
      <c r="M203" s="3">
        <f>IF(K203=0,"",IF(K203&gt;0,VLOOKUP(K203,ตารางรอบต่อวินาที!A$1:B$600,2,0)))</f>
      </c>
      <c r="N203" s="64"/>
      <c r="O203" s="64"/>
      <c r="Q203" s="64"/>
      <c r="R203" s="64"/>
      <c r="S203" s="64"/>
      <c r="T203" s="64"/>
      <c r="U203" s="64"/>
    </row>
    <row r="204" spans="2:21" ht="15.75">
      <c r="B204" s="66"/>
      <c r="C204" s="65"/>
      <c r="D204" s="66"/>
      <c r="E204" s="66"/>
      <c r="F204" s="64">
        <v>0</v>
      </c>
      <c r="G204" s="66"/>
      <c r="H204" s="64">
        <f>G204-(E204+F204)</f>
        <v>0</v>
      </c>
      <c r="I204" s="130">
        <f>H204-((SUM('สูตรการคำนวณ (ห้ามแก้ไข)'!A102:E102))/100)</f>
        <v>0</v>
      </c>
      <c r="J204" s="1"/>
      <c r="K204" s="66"/>
      <c r="L204" s="64">
        <v>40</v>
      </c>
      <c r="M204" s="3">
        <f>IF(K204=0,"",IF(K204&gt;0,VLOOKUP(K204,ตารางรอบต่อวินาที!A$1:B$600,2,0)))</f>
      </c>
      <c r="N204" s="64"/>
      <c r="O204" s="64">
        <f>IF(I204&lt;0.35,M204,IF(I204&lt;=0.59,M204,IF(I204&lt;=0.99,(M204+M205)/2,IF(I204&lt;=2.49,((M204+M206)/2+M205)/2,IF(I204&gt;=2.5,((M204+M209)/2+M205+M206+M207+M208)/5)))))</f>
      </c>
      <c r="P204" s="64">
        <f>SUM(O197:O204)/2</f>
        <v>0</v>
      </c>
      <c r="Q204" s="64">
        <f>R204*S204</f>
        <v>0</v>
      </c>
      <c r="R204" s="64">
        <f>IF(B204&gt;0,B204-B197,IF(B204=0,0))</f>
        <v>0</v>
      </c>
      <c r="S204" s="64">
        <f>SUM(I197:I204)/2</f>
        <v>0</v>
      </c>
      <c r="T204" s="67">
        <f>P204*Q204</f>
        <v>0</v>
      </c>
      <c r="U204" s="64"/>
    </row>
    <row r="205" spans="2:21" ht="15.75">
      <c r="B205" s="64"/>
      <c r="C205" s="65"/>
      <c r="D205" s="71"/>
      <c r="E205" s="71"/>
      <c r="F205" s="71"/>
      <c r="G205" s="71"/>
      <c r="H205" s="80"/>
      <c r="I205" s="134"/>
      <c r="J205" s="1"/>
      <c r="K205" s="66"/>
      <c r="L205" s="64">
        <v>40</v>
      </c>
      <c r="M205" s="3">
        <f>IF(K205=0,"",IF(K205&gt;0,VLOOKUP(K205,ตารางรอบต่อวินาที!A$1:B$600,2,0)))</f>
      </c>
      <c r="N205" s="64"/>
      <c r="O205" s="64"/>
      <c r="P205" s="64"/>
      <c r="Q205" s="64"/>
      <c r="R205" s="64"/>
      <c r="S205" s="64"/>
      <c r="T205" s="64"/>
      <c r="U205" s="64"/>
    </row>
    <row r="206" spans="2:21" ht="15.75">
      <c r="B206" s="64"/>
      <c r="C206" s="65"/>
      <c r="D206" s="71"/>
      <c r="E206" s="71"/>
      <c r="F206" s="71"/>
      <c r="G206" s="71"/>
      <c r="H206" s="80"/>
      <c r="I206" s="135"/>
      <c r="J206" s="1"/>
      <c r="K206" s="66"/>
      <c r="L206" s="64">
        <v>40</v>
      </c>
      <c r="M206" s="3">
        <f>IF(K206=0,"",IF(K206&gt;0,VLOOKUP(K206,ตารางรอบต่อวินาที!A$1:B$600,2,0)))</f>
      </c>
      <c r="N206" s="64"/>
      <c r="O206" s="64"/>
      <c r="P206" s="64"/>
      <c r="Q206" s="64"/>
      <c r="R206" s="64"/>
      <c r="S206" s="64"/>
      <c r="T206" s="64"/>
      <c r="U206" s="64"/>
    </row>
    <row r="207" spans="2:21" ht="15.75">
      <c r="B207" s="64"/>
      <c r="C207" s="65"/>
      <c r="D207" s="71"/>
      <c r="E207" s="71"/>
      <c r="F207" s="71"/>
      <c r="G207" s="71"/>
      <c r="H207" s="80"/>
      <c r="I207" s="80"/>
      <c r="J207" s="1"/>
      <c r="K207" s="66"/>
      <c r="L207" s="64">
        <v>40</v>
      </c>
      <c r="M207" s="3">
        <f>IF(K207=0,"",IF(K207&gt;0,VLOOKUP(K207,ตารางรอบต่อวินาที!A$1:B$600,2,0)))</f>
      </c>
      <c r="N207" s="64"/>
      <c r="O207" s="64"/>
      <c r="P207" s="64"/>
      <c r="Q207" s="64"/>
      <c r="R207" s="64"/>
      <c r="S207" s="64"/>
      <c r="T207" s="64"/>
      <c r="U207" s="64"/>
    </row>
    <row r="208" spans="2:21" ht="15.75">
      <c r="B208" s="64"/>
      <c r="C208" s="65"/>
      <c r="D208" s="71"/>
      <c r="E208" s="71"/>
      <c r="F208" s="71"/>
      <c r="G208" s="71"/>
      <c r="H208" s="80"/>
      <c r="I208" s="80"/>
      <c r="J208" s="1"/>
      <c r="K208" s="66"/>
      <c r="L208" s="64">
        <v>40</v>
      </c>
      <c r="M208" s="3">
        <f>IF(K208=0,"",IF(K208&gt;0,VLOOKUP(K208,ตารางรอบต่อวินาที!A$1:B$600,2,0)))</f>
      </c>
      <c r="N208" s="64"/>
      <c r="O208" s="64"/>
      <c r="P208" s="64"/>
      <c r="Q208" s="64"/>
      <c r="R208" s="64"/>
      <c r="S208" s="64"/>
      <c r="T208" s="64"/>
      <c r="U208" s="64"/>
    </row>
    <row r="209" spans="2:21" ht="15.75">
      <c r="B209" s="64"/>
      <c r="C209" s="65"/>
      <c r="D209" s="71"/>
      <c r="E209" s="71"/>
      <c r="F209" s="71"/>
      <c r="G209" s="71"/>
      <c r="H209" s="80"/>
      <c r="I209" s="80"/>
      <c r="J209" s="1"/>
      <c r="K209" s="66"/>
      <c r="L209" s="64">
        <v>40</v>
      </c>
      <c r="M209" s="3">
        <f>IF(K209=0,"",IF(K209&gt;0,VLOOKUP(K209,ตารางรอบต่อวินาที!A$1:B$600,2,0)))</f>
      </c>
      <c r="N209" s="64"/>
      <c r="P209" s="64"/>
      <c r="Q209" s="64"/>
      <c r="R209" s="64"/>
      <c r="S209" s="64"/>
      <c r="T209" s="64"/>
      <c r="U209" s="64"/>
    </row>
    <row r="210" spans="2:21" ht="15.75">
      <c r="B210" s="64"/>
      <c r="D210" s="71"/>
      <c r="E210" s="71"/>
      <c r="F210" s="71"/>
      <c r="G210" s="71"/>
      <c r="H210" s="80"/>
      <c r="I210" s="80"/>
      <c r="J210" s="1">
        <f>IF(I205&lt;0.35,"",IF(I205&lt;=0.59,"",IF(I205&lt;=0.99,"",IF(I205&lt;=2.49,"",IF(I205&gt;=2.5,I205-J205)))))</f>
      </c>
      <c r="K210" s="64"/>
      <c r="M210" s="3">
        <f>IF(K210=0,"",IF(K210&gt;0,VLOOKUP(K210,ตารางรอบต่อวินาที!A$1:B$600,2,0)))</f>
      </c>
      <c r="N210" s="64"/>
      <c r="O210" s="64"/>
      <c r="Q210" s="64"/>
      <c r="R210" s="64"/>
      <c r="S210" s="64"/>
      <c r="T210" s="64"/>
      <c r="U210" s="64"/>
    </row>
    <row r="211" spans="2:21" ht="15.75">
      <c r="B211" s="66"/>
      <c r="C211" s="65"/>
      <c r="D211" s="66"/>
      <c r="E211" s="66"/>
      <c r="F211" s="64">
        <v>0</v>
      </c>
      <c r="G211" s="66"/>
      <c r="H211" s="64">
        <f>G211-(E211+F211)</f>
        <v>0</v>
      </c>
      <c r="I211" s="130">
        <f>H211-((SUM('สูตรการคำนวณ (ห้ามแก้ไข)'!A109:E109))/100)</f>
        <v>0</v>
      </c>
      <c r="J211" s="1"/>
      <c r="K211" s="66"/>
      <c r="L211" s="64">
        <v>40</v>
      </c>
      <c r="M211" s="3">
        <f>IF(K211=0,"",IF(K211&gt;0,VLOOKUP(K211,ตารางรอบต่อวินาที!A$1:B$600,2,0)))</f>
      </c>
      <c r="N211" s="64"/>
      <c r="O211" s="64">
        <f>IF(I211&lt;0.35,M211,IF(I211&lt;=0.59,M211,IF(I211&lt;=0.99,(M211+M212)/2,IF(I211&lt;=2.49,((M211+M213)/2+M212)/2,IF(I211&gt;=2.5,((M211+M216)/2+M212+M213+M214+M215)/5)))))</f>
      </c>
      <c r="P211" s="64">
        <f>SUM(O204:O211)/2</f>
        <v>0</v>
      </c>
      <c r="Q211" s="64">
        <f>R211*S211</f>
        <v>0</v>
      </c>
      <c r="R211" s="64">
        <f>IF(B211&gt;0,B211-B204,IF(B211=0,0))</f>
        <v>0</v>
      </c>
      <c r="S211" s="64">
        <f>SUM(I204:I211)/2</f>
        <v>0</v>
      </c>
      <c r="T211" s="67">
        <f>P211*Q211</f>
        <v>0</v>
      </c>
      <c r="U211" s="64"/>
    </row>
    <row r="212" spans="2:21" ht="15.75">
      <c r="B212" s="64"/>
      <c r="C212" s="65"/>
      <c r="D212" s="71"/>
      <c r="E212" s="71"/>
      <c r="F212" s="71"/>
      <c r="G212" s="71"/>
      <c r="H212" s="80"/>
      <c r="I212" s="134"/>
      <c r="J212" s="1"/>
      <c r="K212" s="66"/>
      <c r="L212" s="64">
        <v>40</v>
      </c>
      <c r="M212" s="3">
        <f>IF(K212=0,"",IF(K212&gt;0,VLOOKUP(K212,ตารางรอบต่อวินาที!A$1:B$600,2,0)))</f>
      </c>
      <c r="N212" s="64"/>
      <c r="O212" s="64"/>
      <c r="P212" s="64"/>
      <c r="Q212" s="64"/>
      <c r="R212" s="64"/>
      <c r="S212" s="64"/>
      <c r="T212" s="64"/>
      <c r="U212" s="64"/>
    </row>
    <row r="213" spans="2:21" ht="15.75">
      <c r="B213" s="64"/>
      <c r="C213" s="65"/>
      <c r="D213" s="71"/>
      <c r="E213" s="71"/>
      <c r="F213" s="71"/>
      <c r="G213" s="71"/>
      <c r="H213" s="80"/>
      <c r="I213" s="135"/>
      <c r="J213" s="1"/>
      <c r="K213" s="66"/>
      <c r="L213" s="64">
        <v>40</v>
      </c>
      <c r="M213" s="3">
        <f>IF(K213=0,"",IF(K213&gt;0,VLOOKUP(K213,ตารางรอบต่อวินาที!A$1:B$600,2,0)))</f>
      </c>
      <c r="N213" s="64"/>
      <c r="O213" s="64"/>
      <c r="P213" s="64"/>
      <c r="Q213" s="64"/>
      <c r="R213" s="64"/>
      <c r="S213" s="64"/>
      <c r="T213" s="64"/>
      <c r="U213" s="64"/>
    </row>
    <row r="214" spans="2:21" ht="15.75">
      <c r="B214" s="64"/>
      <c r="C214" s="65"/>
      <c r="D214" s="71"/>
      <c r="E214" s="71"/>
      <c r="F214" s="71"/>
      <c r="G214" s="71"/>
      <c r="H214" s="80"/>
      <c r="I214" s="80"/>
      <c r="J214" s="1"/>
      <c r="K214" s="66"/>
      <c r="L214" s="64">
        <v>40</v>
      </c>
      <c r="M214" s="3">
        <f>IF(K214=0,"",IF(K214&gt;0,VLOOKUP(K214,ตารางรอบต่อวินาที!A$1:B$600,2,0)))</f>
      </c>
      <c r="N214" s="64"/>
      <c r="O214" s="64"/>
      <c r="P214" s="64"/>
      <c r="Q214" s="64"/>
      <c r="R214" s="64"/>
      <c r="S214" s="64"/>
      <c r="T214" s="64"/>
      <c r="U214" s="64"/>
    </row>
    <row r="215" spans="2:21" ht="15.75">
      <c r="B215" s="64"/>
      <c r="C215" s="65"/>
      <c r="D215" s="71"/>
      <c r="E215" s="71"/>
      <c r="F215" s="71"/>
      <c r="G215" s="71"/>
      <c r="H215" s="80"/>
      <c r="I215" s="80"/>
      <c r="J215" s="1"/>
      <c r="K215" s="66"/>
      <c r="L215" s="64">
        <v>40</v>
      </c>
      <c r="M215" s="3">
        <f>IF(K215=0,"",IF(K215&gt;0,VLOOKUP(K215,ตารางรอบต่อวินาที!A$1:B$600,2,0)))</f>
      </c>
      <c r="N215" s="64"/>
      <c r="O215" s="64"/>
      <c r="P215" s="64"/>
      <c r="Q215" s="64"/>
      <c r="R215" s="64"/>
      <c r="S215" s="64"/>
      <c r="T215" s="64"/>
      <c r="U215" s="64"/>
    </row>
    <row r="216" spans="2:21" ht="15.75">
      <c r="B216" s="64"/>
      <c r="C216" s="65"/>
      <c r="D216" s="71"/>
      <c r="E216" s="71"/>
      <c r="F216" s="71"/>
      <c r="G216" s="71"/>
      <c r="H216" s="80"/>
      <c r="I216" s="80"/>
      <c r="J216" s="1"/>
      <c r="K216" s="66"/>
      <c r="L216" s="64">
        <v>40</v>
      </c>
      <c r="M216" s="3">
        <f>IF(K216=0,"",IF(K216&gt;0,VLOOKUP(K216,ตารางรอบต่อวินาที!A$1:B$600,2,0)))</f>
      </c>
      <c r="N216" s="64"/>
      <c r="P216" s="64"/>
      <c r="Q216" s="64"/>
      <c r="R216" s="64"/>
      <c r="S216" s="64"/>
      <c r="T216" s="64"/>
      <c r="U216" s="64"/>
    </row>
    <row r="217" spans="2:21" ht="15.75">
      <c r="B217" s="64"/>
      <c r="D217" s="71"/>
      <c r="E217" s="71"/>
      <c r="F217" s="71"/>
      <c r="G217" s="71"/>
      <c r="H217" s="80"/>
      <c r="I217" s="80"/>
      <c r="J217" s="1">
        <f>IF(I212&lt;0.35,"",IF(I212&lt;=0.59,"",IF(I212&lt;=0.99,"",IF(I212&lt;=2.49,"",IF(I212&gt;=2.5,I212-J212)))))</f>
      </c>
      <c r="K217" s="64"/>
      <c r="M217" s="3">
        <f>IF(K217=0,"",IF(K217&gt;0,VLOOKUP(K217,ตารางรอบต่อวินาที!A$1:B$600,2,0)))</f>
      </c>
      <c r="N217" s="64"/>
      <c r="O217" s="64"/>
      <c r="Q217" s="64"/>
      <c r="R217" s="64"/>
      <c r="S217" s="64"/>
      <c r="T217" s="64"/>
      <c r="U217" s="64"/>
    </row>
    <row r="218" spans="2:21" ht="15.75">
      <c r="B218" s="66"/>
      <c r="C218" s="65"/>
      <c r="D218" s="66"/>
      <c r="E218" s="66"/>
      <c r="F218" s="64">
        <v>0</v>
      </c>
      <c r="G218" s="66"/>
      <c r="H218" s="64">
        <f>G218-(E218+F218)</f>
        <v>0</v>
      </c>
      <c r="I218" s="130">
        <f>H218-((SUM('สูตรการคำนวณ (ห้ามแก้ไข)'!A116:E116))/100)</f>
        <v>0</v>
      </c>
      <c r="J218" s="1"/>
      <c r="K218" s="66"/>
      <c r="L218" s="64">
        <v>40</v>
      </c>
      <c r="M218" s="3">
        <f>IF(K218=0,"",IF(K218&gt;0,VLOOKUP(K218,ตารางรอบต่อวินาที!A$1:B$600,2,0)))</f>
      </c>
      <c r="N218" s="64"/>
      <c r="O218" s="64">
        <f>IF(I218&lt;0.35,M218,IF(I218&lt;=0.59,M218,IF(I218&lt;=0.99,(M218+M219)/2,IF(I218&lt;=2.49,((M218+M220)/2+M219)/2,IF(I218&gt;=2.5,((M218+M223)/2+M219+M220+M221+M222)/5)))))</f>
      </c>
      <c r="P218" s="64">
        <f>SUM(O211:O218)/2</f>
        <v>0</v>
      </c>
      <c r="Q218" s="64">
        <f>R218*S218</f>
        <v>0</v>
      </c>
      <c r="R218" s="64">
        <f>IF(B218&gt;0,B218-B211,IF(B218=0,0))</f>
        <v>0</v>
      </c>
      <c r="S218" s="64">
        <f>SUM(I211:I218)/2</f>
        <v>0</v>
      </c>
      <c r="T218" s="67">
        <f>P218*Q218</f>
        <v>0</v>
      </c>
      <c r="U218" s="64"/>
    </row>
    <row r="219" spans="2:21" ht="15.75">
      <c r="B219" s="64"/>
      <c r="C219" s="65"/>
      <c r="D219" s="71"/>
      <c r="E219" s="71"/>
      <c r="F219" s="71"/>
      <c r="G219" s="71"/>
      <c r="H219" s="80"/>
      <c r="I219" s="134"/>
      <c r="J219" s="1"/>
      <c r="K219" s="66"/>
      <c r="L219" s="64">
        <v>40</v>
      </c>
      <c r="M219" s="3">
        <f>IF(K219=0,"",IF(K219&gt;0,VLOOKUP(K219,ตารางรอบต่อวินาที!A$1:B$600,2,0)))</f>
      </c>
      <c r="N219" s="64"/>
      <c r="O219" s="64"/>
      <c r="P219" s="64"/>
      <c r="Q219" s="64"/>
      <c r="R219" s="64"/>
      <c r="S219" s="64"/>
      <c r="T219" s="64"/>
      <c r="U219" s="64"/>
    </row>
    <row r="220" spans="2:21" ht="15.75">
      <c r="B220" s="64"/>
      <c r="C220" s="65"/>
      <c r="D220" s="71"/>
      <c r="E220" s="71"/>
      <c r="F220" s="71"/>
      <c r="G220" s="71"/>
      <c r="H220" s="80"/>
      <c r="I220" s="135"/>
      <c r="J220" s="1"/>
      <c r="K220" s="66"/>
      <c r="L220" s="64">
        <v>40</v>
      </c>
      <c r="M220" s="3">
        <f>IF(K220=0,"",IF(K220&gt;0,VLOOKUP(K220,ตารางรอบต่อวินาที!A$1:B$600,2,0)))</f>
      </c>
      <c r="N220" s="64"/>
      <c r="O220" s="64"/>
      <c r="P220" s="64"/>
      <c r="Q220" s="64"/>
      <c r="R220" s="64"/>
      <c r="S220" s="64"/>
      <c r="T220" s="64"/>
      <c r="U220" s="64"/>
    </row>
    <row r="221" spans="2:21" ht="15.75">
      <c r="B221" s="64"/>
      <c r="C221" s="65"/>
      <c r="D221" s="71"/>
      <c r="E221" s="71"/>
      <c r="F221" s="71"/>
      <c r="G221" s="71"/>
      <c r="H221" s="80"/>
      <c r="I221" s="80"/>
      <c r="J221" s="1"/>
      <c r="K221" s="66"/>
      <c r="L221" s="64">
        <v>40</v>
      </c>
      <c r="M221" s="3">
        <f>IF(K221=0,"",IF(K221&gt;0,VLOOKUP(K221,ตารางรอบต่อวินาที!A$1:B$600,2,0)))</f>
      </c>
      <c r="N221" s="64"/>
      <c r="O221" s="64"/>
      <c r="P221" s="64"/>
      <c r="Q221" s="64"/>
      <c r="R221" s="64"/>
      <c r="S221" s="64"/>
      <c r="T221" s="64"/>
      <c r="U221" s="64"/>
    </row>
    <row r="222" spans="2:21" ht="15.75">
      <c r="B222" s="64"/>
      <c r="C222" s="65"/>
      <c r="D222" s="71"/>
      <c r="E222" s="71"/>
      <c r="F222" s="71"/>
      <c r="G222" s="71"/>
      <c r="H222" s="80"/>
      <c r="I222" s="80"/>
      <c r="J222" s="1"/>
      <c r="K222" s="66"/>
      <c r="L222" s="64">
        <v>40</v>
      </c>
      <c r="M222" s="3">
        <f>IF(K222=0,"",IF(K222&gt;0,VLOOKUP(K222,ตารางรอบต่อวินาที!A$1:B$600,2,0)))</f>
      </c>
      <c r="N222" s="64"/>
      <c r="O222" s="64"/>
      <c r="P222" s="64"/>
      <c r="Q222" s="64"/>
      <c r="R222" s="64"/>
      <c r="S222" s="64"/>
      <c r="T222" s="64"/>
      <c r="U222" s="64"/>
    </row>
    <row r="223" spans="2:21" ht="15.75">
      <c r="B223" s="64"/>
      <c r="C223" s="65"/>
      <c r="D223" s="71"/>
      <c r="E223" s="71"/>
      <c r="F223" s="71"/>
      <c r="G223" s="71"/>
      <c r="H223" s="80"/>
      <c r="I223" s="80"/>
      <c r="J223" s="1"/>
      <c r="K223" s="66"/>
      <c r="L223" s="64">
        <v>40</v>
      </c>
      <c r="M223" s="3">
        <f>IF(K223=0,"",IF(K223&gt;0,VLOOKUP(K223,ตารางรอบต่อวินาที!A$1:B$600,2,0)))</f>
      </c>
      <c r="N223" s="64"/>
      <c r="P223" s="64"/>
      <c r="Q223" s="64"/>
      <c r="R223" s="64"/>
      <c r="S223" s="64"/>
      <c r="T223" s="64"/>
      <c r="U223" s="64"/>
    </row>
    <row r="224" spans="2:21" ht="15.75">
      <c r="B224" s="64"/>
      <c r="D224" s="71"/>
      <c r="E224" s="71"/>
      <c r="F224" s="71"/>
      <c r="G224" s="71"/>
      <c r="H224" s="80"/>
      <c r="I224" s="80"/>
      <c r="J224" s="1">
        <f>IF(I219&lt;0.35,"",IF(I219&lt;=0.59,"",IF(I219&lt;=0.99,"",IF(I219&lt;=2.49,"",IF(I219&gt;=2.5,I219-J219)))))</f>
      </c>
      <c r="K224" s="64"/>
      <c r="M224" s="3">
        <f>IF(K224=0,"",IF(K224&gt;0,VLOOKUP(K224,ตารางรอบต่อวินาที!A$1:B$600,2,0)))</f>
      </c>
      <c r="N224" s="64"/>
      <c r="O224" s="64"/>
      <c r="Q224" s="64"/>
      <c r="R224" s="64"/>
      <c r="S224" s="64"/>
      <c r="T224" s="64"/>
      <c r="U224" s="64"/>
    </row>
    <row r="225" spans="2:21" ht="15.75">
      <c r="B225" s="66"/>
      <c r="C225" s="65"/>
      <c r="D225" s="66"/>
      <c r="E225" s="66"/>
      <c r="F225" s="64">
        <v>0</v>
      </c>
      <c r="G225" s="66"/>
      <c r="H225" s="64">
        <f>G225-(E225+F225)</f>
        <v>0</v>
      </c>
      <c r="I225" s="130">
        <f>H225-((SUM('สูตรการคำนวณ (ห้ามแก้ไข)'!A123:E123))/100)</f>
        <v>0</v>
      </c>
      <c r="J225" s="1"/>
      <c r="K225" s="66"/>
      <c r="L225" s="64">
        <v>40</v>
      </c>
      <c r="M225" s="3">
        <f>IF(K225=0,"",IF(K225&gt;0,VLOOKUP(K225,ตารางรอบต่อวินาที!A$1:B$600,2,0)))</f>
      </c>
      <c r="N225" s="64"/>
      <c r="O225" s="64">
        <f>IF(I225&lt;0.35,M225,IF(I225&lt;=0.59,M225,IF(I225&lt;=0.99,(M225+M226)/2,IF(I225&lt;=2.49,((M225+M227)/2+M226)/2,IF(I225&gt;=2.5,((M225+M230)/2+M226+M227+M228+M229)/5)))))</f>
      </c>
      <c r="P225" s="64">
        <f>SUM(O218:O225)/2</f>
        <v>0</v>
      </c>
      <c r="Q225" s="64">
        <f>R225*S225</f>
        <v>0</v>
      </c>
      <c r="R225" s="64">
        <f>IF(B225&gt;0,B225-B218,IF(B225=0,0))</f>
        <v>0</v>
      </c>
      <c r="S225" s="64">
        <f>SUM(I218:I225)/2</f>
        <v>0</v>
      </c>
      <c r="T225" s="67">
        <f>P225*Q225</f>
        <v>0</v>
      </c>
      <c r="U225" s="64"/>
    </row>
    <row r="226" spans="2:21" ht="15.75">
      <c r="B226" s="64"/>
      <c r="C226" s="65"/>
      <c r="D226" s="71"/>
      <c r="E226" s="71"/>
      <c r="F226" s="71"/>
      <c r="G226" s="71"/>
      <c r="H226" s="80"/>
      <c r="I226" s="134"/>
      <c r="J226" s="1"/>
      <c r="K226" s="66"/>
      <c r="L226" s="64">
        <v>40</v>
      </c>
      <c r="M226" s="3">
        <f>IF(K226=0,"",IF(K226&gt;0,VLOOKUP(K226,ตารางรอบต่อวินาที!A$1:B$600,2,0)))</f>
      </c>
      <c r="N226" s="64"/>
      <c r="O226" s="64"/>
      <c r="P226" s="64"/>
      <c r="Q226" s="64"/>
      <c r="R226" s="64"/>
      <c r="S226" s="64"/>
      <c r="T226" s="64"/>
      <c r="U226" s="64"/>
    </row>
    <row r="227" spans="2:21" ht="15.75">
      <c r="B227" s="64"/>
      <c r="C227" s="65"/>
      <c r="D227" s="71"/>
      <c r="E227" s="71"/>
      <c r="F227" s="71"/>
      <c r="G227" s="71"/>
      <c r="H227" s="80"/>
      <c r="I227" s="135"/>
      <c r="J227" s="1"/>
      <c r="K227" s="66"/>
      <c r="L227" s="64">
        <v>40</v>
      </c>
      <c r="M227" s="3">
        <f>IF(K227=0,"",IF(K227&gt;0,VLOOKUP(K227,ตารางรอบต่อวินาที!A$1:B$600,2,0)))</f>
      </c>
      <c r="N227" s="64"/>
      <c r="O227" s="64"/>
      <c r="P227" s="64"/>
      <c r="Q227" s="64"/>
      <c r="R227" s="64"/>
      <c r="S227" s="64"/>
      <c r="T227" s="64"/>
      <c r="U227" s="64"/>
    </row>
    <row r="228" spans="2:21" ht="15.75">
      <c r="B228" s="64"/>
      <c r="C228" s="65"/>
      <c r="D228" s="71"/>
      <c r="E228" s="71"/>
      <c r="F228" s="71"/>
      <c r="G228" s="71"/>
      <c r="H228" s="80"/>
      <c r="I228" s="80"/>
      <c r="J228" s="1"/>
      <c r="K228" s="66"/>
      <c r="L228" s="64">
        <v>40</v>
      </c>
      <c r="M228" s="3">
        <f>IF(K228=0,"",IF(K228&gt;0,VLOOKUP(K228,ตารางรอบต่อวินาที!A$1:B$600,2,0)))</f>
      </c>
      <c r="N228" s="64"/>
      <c r="O228" s="64"/>
      <c r="P228" s="64"/>
      <c r="Q228" s="64"/>
      <c r="R228" s="64"/>
      <c r="S228" s="64"/>
      <c r="T228" s="64"/>
      <c r="U228" s="64"/>
    </row>
    <row r="229" spans="2:21" ht="15.75">
      <c r="B229" s="64"/>
      <c r="C229" s="65"/>
      <c r="D229" s="71"/>
      <c r="E229" s="71"/>
      <c r="F229" s="71"/>
      <c r="G229" s="71"/>
      <c r="H229" s="80"/>
      <c r="I229" s="80"/>
      <c r="J229" s="1"/>
      <c r="K229" s="66"/>
      <c r="L229" s="64">
        <v>40</v>
      </c>
      <c r="M229" s="3">
        <f>IF(K229=0,"",IF(K229&gt;0,VLOOKUP(K229,ตารางรอบต่อวินาที!A$1:B$600,2,0)))</f>
      </c>
      <c r="N229" s="64"/>
      <c r="O229" s="64"/>
      <c r="P229" s="64"/>
      <c r="Q229" s="64"/>
      <c r="R229" s="64"/>
      <c r="S229" s="64"/>
      <c r="T229" s="64"/>
      <c r="U229" s="64"/>
    </row>
    <row r="230" spans="2:21" ht="15.75">
      <c r="B230" s="64"/>
      <c r="C230" s="65"/>
      <c r="D230" s="71"/>
      <c r="E230" s="71"/>
      <c r="F230" s="71"/>
      <c r="G230" s="71"/>
      <c r="H230" s="80"/>
      <c r="I230" s="80"/>
      <c r="J230" s="1"/>
      <c r="K230" s="66"/>
      <c r="L230" s="64">
        <v>40</v>
      </c>
      <c r="M230" s="3">
        <f>IF(K230=0,"",IF(K230&gt;0,VLOOKUP(K230,ตารางรอบต่อวินาที!A$1:B$600,2,0)))</f>
      </c>
      <c r="N230" s="64"/>
      <c r="P230" s="64"/>
      <c r="Q230" s="64"/>
      <c r="R230" s="64"/>
      <c r="S230" s="64"/>
      <c r="T230" s="64"/>
      <c r="U230" s="64"/>
    </row>
    <row r="231" spans="2:21" ht="15.75">
      <c r="B231" s="64"/>
      <c r="D231" s="71"/>
      <c r="E231" s="71"/>
      <c r="F231" s="71"/>
      <c r="G231" s="71"/>
      <c r="H231" s="80"/>
      <c r="I231" s="80"/>
      <c r="J231" s="1">
        <f>IF(I226&lt;0.35,"",IF(I226&lt;=0.59,"",IF(I226&lt;=0.99,"",IF(I226&lt;=2.49,"",IF(I226&gt;=2.5,I226-J226)))))</f>
      </c>
      <c r="K231" s="64"/>
      <c r="M231" s="3">
        <f>IF(K231=0,"",IF(K231&gt;0,VLOOKUP(K231,ตารางรอบต่อวินาที!A$1:B$600,2,0)))</f>
      </c>
      <c r="N231" s="64"/>
      <c r="O231" s="64"/>
      <c r="Q231" s="64"/>
      <c r="R231" s="64"/>
      <c r="S231" s="64"/>
      <c r="T231" s="64"/>
      <c r="U231" s="64"/>
    </row>
    <row r="232" spans="2:21" ht="15.75">
      <c r="B232" s="66"/>
      <c r="C232" s="65"/>
      <c r="D232" s="66"/>
      <c r="E232" s="66"/>
      <c r="F232" s="64">
        <v>0</v>
      </c>
      <c r="G232" s="66"/>
      <c r="H232" s="64">
        <f>G232-(E232+F232)</f>
        <v>0</v>
      </c>
      <c r="I232" s="130">
        <f>H232-((SUM('สูตรการคำนวณ (ห้ามแก้ไข)'!A130:E130))/100)</f>
        <v>0</v>
      </c>
      <c r="J232" s="1"/>
      <c r="K232" s="66"/>
      <c r="L232" s="64">
        <v>40</v>
      </c>
      <c r="M232" s="3">
        <f>IF(K232=0,"",IF(K232&gt;0,VLOOKUP(K232,ตารางรอบต่อวินาที!A$1:B$600,2,0)))</f>
      </c>
      <c r="N232" s="64"/>
      <c r="O232" s="64">
        <f>IF(I232&lt;0.35,M232,IF(I232&lt;=0.59,M232,IF(I232&lt;=0.99,(M232+M233)/2,IF(I232&lt;=2.49,((M232+M234)/2+M233)/2,IF(I232&gt;=2.5,((M232+M237)/2+M233+M234+M235+M236)/5)))))</f>
      </c>
      <c r="P232" s="64">
        <f>SUM(O225:O232)/2</f>
        <v>0</v>
      </c>
      <c r="Q232" s="64">
        <f>R232*S232</f>
        <v>0</v>
      </c>
      <c r="R232" s="64">
        <f>IF(B232&gt;0,B232-B225,IF(B232=0,0))</f>
        <v>0</v>
      </c>
      <c r="S232" s="64">
        <f>SUM(I225:I232)/2</f>
        <v>0</v>
      </c>
      <c r="T232" s="67">
        <f>P232*Q232</f>
        <v>0</v>
      </c>
      <c r="U232" s="64"/>
    </row>
    <row r="233" spans="2:21" ht="15.75">
      <c r="B233" s="64"/>
      <c r="C233" s="65"/>
      <c r="D233" s="71"/>
      <c r="E233" s="71"/>
      <c r="F233" s="71"/>
      <c r="G233" s="71"/>
      <c r="H233" s="80"/>
      <c r="I233" s="134"/>
      <c r="J233" s="1"/>
      <c r="K233" s="66"/>
      <c r="L233" s="64">
        <v>40</v>
      </c>
      <c r="M233" s="3">
        <f>IF(K233=0,"",IF(K233&gt;0,VLOOKUP(K233,ตารางรอบต่อวินาที!A$1:B$600,2,0)))</f>
      </c>
      <c r="N233" s="64"/>
      <c r="O233" s="64"/>
      <c r="P233" s="64"/>
      <c r="Q233" s="64"/>
      <c r="R233" s="64"/>
      <c r="S233" s="64"/>
      <c r="T233" s="64"/>
      <c r="U233" s="64"/>
    </row>
    <row r="234" spans="2:21" ht="15.75">
      <c r="B234" s="64"/>
      <c r="C234" s="65"/>
      <c r="D234" s="71"/>
      <c r="E234" s="71"/>
      <c r="F234" s="71"/>
      <c r="G234" s="71"/>
      <c r="H234" s="80"/>
      <c r="I234" s="135"/>
      <c r="J234" s="1"/>
      <c r="K234" s="66"/>
      <c r="L234" s="64">
        <v>40</v>
      </c>
      <c r="M234" s="3">
        <f>IF(K234=0,"",IF(K234&gt;0,VLOOKUP(K234,ตารางรอบต่อวินาที!A$1:B$600,2,0)))</f>
      </c>
      <c r="N234" s="64"/>
      <c r="O234" s="64"/>
      <c r="P234" s="64"/>
      <c r="Q234" s="64"/>
      <c r="R234" s="64"/>
      <c r="S234" s="64"/>
      <c r="T234" s="64"/>
      <c r="U234" s="64"/>
    </row>
    <row r="235" spans="2:21" ht="15.75">
      <c r="B235" s="64"/>
      <c r="C235" s="65"/>
      <c r="D235" s="71"/>
      <c r="E235" s="71"/>
      <c r="F235" s="71"/>
      <c r="G235" s="71"/>
      <c r="H235" s="80"/>
      <c r="I235" s="80"/>
      <c r="J235" s="1"/>
      <c r="K235" s="66"/>
      <c r="L235" s="64">
        <v>40</v>
      </c>
      <c r="M235" s="3">
        <f>IF(K235=0,"",IF(K235&gt;0,VLOOKUP(K235,ตารางรอบต่อวินาที!A$1:B$600,2,0)))</f>
      </c>
      <c r="N235" s="64"/>
      <c r="O235" s="64"/>
      <c r="P235" s="64"/>
      <c r="Q235" s="64"/>
      <c r="R235" s="64"/>
      <c r="S235" s="64"/>
      <c r="T235" s="64"/>
      <c r="U235" s="64"/>
    </row>
    <row r="236" spans="2:21" ht="15.75">
      <c r="B236" s="64"/>
      <c r="C236" s="65"/>
      <c r="D236" s="71"/>
      <c r="E236" s="71"/>
      <c r="F236" s="71"/>
      <c r="G236" s="71"/>
      <c r="H236" s="80"/>
      <c r="I236" s="80"/>
      <c r="J236" s="1"/>
      <c r="K236" s="66"/>
      <c r="L236" s="64">
        <v>40</v>
      </c>
      <c r="M236" s="3">
        <f>IF(K236=0,"",IF(K236&gt;0,VLOOKUP(K236,ตารางรอบต่อวินาที!A$1:B$600,2,0)))</f>
      </c>
      <c r="N236" s="64"/>
      <c r="O236" s="64"/>
      <c r="P236" s="64"/>
      <c r="Q236" s="64"/>
      <c r="R236" s="64"/>
      <c r="S236" s="64"/>
      <c r="T236" s="64"/>
      <c r="U236" s="64"/>
    </row>
    <row r="237" spans="2:21" ht="15.75">
      <c r="B237" s="64"/>
      <c r="C237" s="65"/>
      <c r="D237" s="71"/>
      <c r="E237" s="71"/>
      <c r="F237" s="71"/>
      <c r="G237" s="71"/>
      <c r="H237" s="80"/>
      <c r="I237" s="80"/>
      <c r="J237" s="1"/>
      <c r="K237" s="66"/>
      <c r="L237" s="64">
        <v>40</v>
      </c>
      <c r="M237" s="3">
        <f>IF(K237=0,"",IF(K237&gt;0,VLOOKUP(K237,ตารางรอบต่อวินาที!A$1:B$600,2,0)))</f>
      </c>
      <c r="N237" s="64"/>
      <c r="P237" s="64"/>
      <c r="Q237" s="64"/>
      <c r="R237" s="64"/>
      <c r="S237" s="64"/>
      <c r="T237" s="64"/>
      <c r="U237" s="64"/>
    </row>
    <row r="238" spans="2:21" ht="15.75">
      <c r="B238" s="64"/>
      <c r="D238" s="71"/>
      <c r="E238" s="71"/>
      <c r="F238" s="71"/>
      <c r="G238" s="71"/>
      <c r="H238" s="80"/>
      <c r="I238" s="80"/>
      <c r="J238" s="1">
        <f>IF(I233&lt;0.35,"",IF(I233&lt;=0.59,"",IF(I233&lt;=0.99,"",IF(I233&lt;=2.49,"",IF(I233&gt;=2.5,I233-J233)))))</f>
      </c>
      <c r="K238" s="64"/>
      <c r="M238" s="3">
        <f>IF(K238=0,"",IF(K238&gt;0,VLOOKUP(K238,ตารางรอบต่อวินาที!A$1:B$600,2,0)))</f>
      </c>
      <c r="N238" s="64"/>
      <c r="O238" s="64"/>
      <c r="Q238" s="64"/>
      <c r="R238" s="64"/>
      <c r="S238" s="64"/>
      <c r="T238" s="64"/>
      <c r="U238" s="64"/>
    </row>
    <row r="239" spans="2:21" ht="15.75">
      <c r="B239" s="66"/>
      <c r="C239" s="65"/>
      <c r="D239" s="66"/>
      <c r="E239" s="66"/>
      <c r="F239" s="64">
        <v>0</v>
      </c>
      <c r="G239" s="66"/>
      <c r="H239" s="64">
        <f>G239-(E239+F239)</f>
        <v>0</v>
      </c>
      <c r="I239" s="130">
        <f>H239-((SUM('สูตรการคำนวณ (ห้ามแก้ไข)'!A137:E137))/100)</f>
        <v>0</v>
      </c>
      <c r="J239" s="1"/>
      <c r="K239" s="66"/>
      <c r="L239" s="64">
        <v>40</v>
      </c>
      <c r="M239" s="3">
        <f>IF(K239=0,"",IF(K239&gt;0,VLOOKUP(K239,ตารางรอบต่อวินาที!A$1:B$600,2,0)))</f>
      </c>
      <c r="N239" s="64"/>
      <c r="O239" s="64">
        <f>IF(I239&lt;0.35,M239,IF(I239&lt;=0.59,M239,IF(I239&lt;=0.99,(M239+M240)/2,IF(I239&lt;=2.49,((M239+M241)/2+M240)/2,IF(I239&gt;=2.5,((M239+M244)/2+M240+M241+M242+M243)/5)))))</f>
      </c>
      <c r="P239" s="64">
        <f>SUM(O232:O239)/2</f>
        <v>0</v>
      </c>
      <c r="Q239" s="64">
        <f>R239*S239</f>
        <v>0</v>
      </c>
      <c r="R239" s="64">
        <f>IF(B239&gt;0,B239-B232,IF(B239=0,0))</f>
        <v>0</v>
      </c>
      <c r="S239" s="64">
        <f>SUM(I232:I239)/2</f>
        <v>0</v>
      </c>
      <c r="T239" s="67">
        <f>P239*Q239</f>
        <v>0</v>
      </c>
      <c r="U239" s="64"/>
    </row>
    <row r="240" spans="2:21" ht="15.75">
      <c r="B240" s="64"/>
      <c r="C240" s="65"/>
      <c r="D240" s="71"/>
      <c r="E240" s="71"/>
      <c r="F240" s="71"/>
      <c r="G240" s="71"/>
      <c r="H240" s="80"/>
      <c r="I240" s="134"/>
      <c r="J240" s="1"/>
      <c r="K240" s="66"/>
      <c r="L240" s="64">
        <v>40</v>
      </c>
      <c r="M240" s="3">
        <f>IF(K240=0,"",IF(K240&gt;0,VLOOKUP(K240,ตารางรอบต่อวินาที!A$1:B$600,2,0)))</f>
      </c>
      <c r="N240" s="64"/>
      <c r="O240" s="64"/>
      <c r="P240" s="64"/>
      <c r="Q240" s="64"/>
      <c r="R240" s="64"/>
      <c r="S240" s="64"/>
      <c r="T240" s="64"/>
      <c r="U240" s="64"/>
    </row>
    <row r="241" spans="2:21" ht="15.75">
      <c r="B241" s="64"/>
      <c r="C241" s="65"/>
      <c r="D241" s="71"/>
      <c r="E241" s="71"/>
      <c r="F241" s="71"/>
      <c r="G241" s="71"/>
      <c r="H241" s="80"/>
      <c r="I241" s="135"/>
      <c r="J241" s="1"/>
      <c r="K241" s="66"/>
      <c r="L241" s="64">
        <v>40</v>
      </c>
      <c r="M241" s="3">
        <f>IF(K241=0,"",IF(K241&gt;0,VLOOKUP(K241,ตารางรอบต่อวินาที!A$1:B$600,2,0)))</f>
      </c>
      <c r="N241" s="64"/>
      <c r="O241" s="64"/>
      <c r="P241" s="64"/>
      <c r="Q241" s="64"/>
      <c r="R241" s="64"/>
      <c r="S241" s="64"/>
      <c r="T241" s="64"/>
      <c r="U241" s="64"/>
    </row>
    <row r="242" spans="2:21" ht="15.75">
      <c r="B242" s="64"/>
      <c r="C242" s="65"/>
      <c r="D242" s="71"/>
      <c r="E242" s="71"/>
      <c r="F242" s="71"/>
      <c r="G242" s="71"/>
      <c r="H242" s="80"/>
      <c r="I242" s="80"/>
      <c r="J242" s="1"/>
      <c r="K242" s="66"/>
      <c r="L242" s="64">
        <v>40</v>
      </c>
      <c r="M242" s="3">
        <f>IF(K242=0,"",IF(K242&gt;0,VLOOKUP(K242,ตารางรอบต่อวินาที!A$1:B$600,2,0)))</f>
      </c>
      <c r="N242" s="64"/>
      <c r="O242" s="64"/>
      <c r="P242" s="64"/>
      <c r="Q242" s="64"/>
      <c r="R242" s="64"/>
      <c r="S242" s="64"/>
      <c r="T242" s="64"/>
      <c r="U242" s="64"/>
    </row>
    <row r="243" spans="2:21" ht="15.75">
      <c r="B243" s="64"/>
      <c r="C243" s="65"/>
      <c r="D243" s="71"/>
      <c r="E243" s="71"/>
      <c r="F243" s="71"/>
      <c r="G243" s="71"/>
      <c r="H243" s="80"/>
      <c r="I243" s="80"/>
      <c r="J243" s="1"/>
      <c r="K243" s="66"/>
      <c r="L243" s="64">
        <v>40</v>
      </c>
      <c r="M243" s="3">
        <f>IF(K243=0,"",IF(K243&gt;0,VLOOKUP(K243,ตารางรอบต่อวินาที!A$1:B$600,2,0)))</f>
      </c>
      <c r="N243" s="64"/>
      <c r="O243" s="64"/>
      <c r="P243" s="64"/>
      <c r="Q243" s="64"/>
      <c r="R243" s="64"/>
      <c r="S243" s="64"/>
      <c r="T243" s="64"/>
      <c r="U243" s="64"/>
    </row>
    <row r="244" spans="2:21" ht="15.75">
      <c r="B244" s="64"/>
      <c r="C244" s="65"/>
      <c r="D244" s="71"/>
      <c r="E244" s="71"/>
      <c r="F244" s="71"/>
      <c r="G244" s="71"/>
      <c r="H244" s="80"/>
      <c r="I244" s="80"/>
      <c r="J244" s="1"/>
      <c r="K244" s="66"/>
      <c r="L244" s="64">
        <v>40</v>
      </c>
      <c r="M244" s="3">
        <f>IF(K244=0,"",IF(K244&gt;0,VLOOKUP(K244,ตารางรอบต่อวินาที!A$1:B$600,2,0)))</f>
      </c>
      <c r="N244" s="64"/>
      <c r="P244" s="64"/>
      <c r="Q244" s="64"/>
      <c r="R244" s="64"/>
      <c r="S244" s="64"/>
      <c r="T244" s="64"/>
      <c r="U244" s="64"/>
    </row>
    <row r="245" spans="2:21" ht="15.75">
      <c r="B245" s="64"/>
      <c r="D245" s="71"/>
      <c r="E245" s="71"/>
      <c r="F245" s="71"/>
      <c r="G245" s="71"/>
      <c r="H245" s="80"/>
      <c r="I245" s="80"/>
      <c r="J245" s="1">
        <f>IF(I240&lt;0.35,"",IF(I240&lt;=0.59,"",IF(I240&lt;=0.99,"",IF(I240&lt;=2.49,"",IF(I240&gt;=2.5,I240-J240)))))</f>
      </c>
      <c r="K245" s="64"/>
      <c r="M245" s="3">
        <f>IF(K245=0,"",IF(K245&gt;0,VLOOKUP(K245,ตารางรอบต่อวินาที!A$1:B$600,2,0)))</f>
      </c>
      <c r="N245" s="64"/>
      <c r="O245" s="64"/>
      <c r="Q245" s="64"/>
      <c r="R245" s="64"/>
      <c r="S245" s="64"/>
      <c r="T245" s="64"/>
      <c r="U245" s="64"/>
    </row>
    <row r="246" spans="2:21" ht="15.75">
      <c r="B246" s="66"/>
      <c r="C246" s="65"/>
      <c r="D246" s="66"/>
      <c r="E246" s="66"/>
      <c r="F246" s="64">
        <v>0</v>
      </c>
      <c r="G246" s="66"/>
      <c r="H246" s="64">
        <f>G246-(E246+F246)</f>
        <v>0</v>
      </c>
      <c r="I246" s="130">
        <f>H246-((SUM('สูตรการคำนวณ (ห้ามแก้ไข)'!A144:E144))/100)</f>
        <v>0</v>
      </c>
      <c r="J246" s="1"/>
      <c r="K246" s="66"/>
      <c r="L246" s="64">
        <v>40</v>
      </c>
      <c r="M246" s="3">
        <f>IF(K246=0,"",IF(K246&gt;0,VLOOKUP(K246,ตารางรอบต่อวินาที!A$1:B$600,2,0)))</f>
      </c>
      <c r="N246" s="64"/>
      <c r="O246" s="64">
        <f>IF(I246&lt;0.35,M246,IF(I246&lt;=0.59,M246,IF(I246&lt;=0.99,(M246+M247)/2,IF(I246&lt;=2.49,((M246+M248)/2+M247)/2,IF(I246&gt;=2.5,((M246+M251)/2+M247+M248+M249+M250)/5)))))</f>
      </c>
      <c r="P246" s="64">
        <f>SUM(O239:O246)/2</f>
        <v>0</v>
      </c>
      <c r="Q246" s="64">
        <f>R246*S246</f>
        <v>0</v>
      </c>
      <c r="R246" s="64">
        <f>IF(B246&gt;0,B246-B239,IF(B246=0,0))</f>
        <v>0</v>
      </c>
      <c r="S246" s="64">
        <f>SUM(I239:I246)/2</f>
        <v>0</v>
      </c>
      <c r="T246" s="67">
        <f>P246*Q246</f>
        <v>0</v>
      </c>
      <c r="U246" s="64"/>
    </row>
    <row r="247" spans="2:21" ht="15.75">
      <c r="B247" s="64"/>
      <c r="C247" s="65"/>
      <c r="D247" s="71"/>
      <c r="E247" s="71"/>
      <c r="F247" s="71"/>
      <c r="G247" s="71"/>
      <c r="H247" s="80"/>
      <c r="I247" s="134"/>
      <c r="J247" s="1"/>
      <c r="K247" s="66"/>
      <c r="L247" s="64">
        <v>40</v>
      </c>
      <c r="M247" s="3">
        <f>IF(K247=0,"",IF(K247&gt;0,VLOOKUP(K247,ตารางรอบต่อวินาที!A$1:B$600,2,0)))</f>
      </c>
      <c r="N247" s="64"/>
      <c r="O247" s="64"/>
      <c r="P247" s="64"/>
      <c r="Q247" s="64"/>
      <c r="R247" s="64"/>
      <c r="S247" s="64"/>
      <c r="T247" s="64"/>
      <c r="U247" s="64"/>
    </row>
    <row r="248" spans="2:21" ht="15.75">
      <c r="B248" s="64"/>
      <c r="C248" s="65"/>
      <c r="D248" s="71"/>
      <c r="E248" s="71"/>
      <c r="F248" s="71"/>
      <c r="G248" s="71"/>
      <c r="H248" s="80"/>
      <c r="I248" s="135"/>
      <c r="J248" s="1"/>
      <c r="K248" s="66"/>
      <c r="L248" s="64">
        <v>40</v>
      </c>
      <c r="M248" s="3">
        <f>IF(K248=0,"",IF(K248&gt;0,VLOOKUP(K248,ตารางรอบต่อวินาที!A$1:B$600,2,0)))</f>
      </c>
      <c r="N248" s="64"/>
      <c r="O248" s="64"/>
      <c r="P248" s="64"/>
      <c r="Q248" s="64"/>
      <c r="R248" s="64"/>
      <c r="S248" s="64"/>
      <c r="T248" s="64"/>
      <c r="U248" s="64"/>
    </row>
    <row r="249" spans="2:21" ht="15.75">
      <c r="B249" s="64"/>
      <c r="C249" s="65"/>
      <c r="D249" s="71"/>
      <c r="E249" s="71"/>
      <c r="F249" s="71"/>
      <c r="G249" s="71"/>
      <c r="H249" s="80"/>
      <c r="I249" s="80"/>
      <c r="J249" s="1"/>
      <c r="K249" s="66"/>
      <c r="L249" s="64">
        <v>40</v>
      </c>
      <c r="M249" s="3">
        <f>IF(K249=0,"",IF(K249&gt;0,VLOOKUP(K249,ตารางรอบต่อวินาที!A$1:B$600,2,0)))</f>
      </c>
      <c r="N249" s="64"/>
      <c r="O249" s="64"/>
      <c r="P249" s="64"/>
      <c r="Q249" s="64"/>
      <c r="R249" s="64"/>
      <c r="S249" s="64"/>
      <c r="T249" s="64"/>
      <c r="U249" s="64"/>
    </row>
    <row r="250" spans="2:21" ht="15.75">
      <c r="B250" s="64"/>
      <c r="C250" s="65"/>
      <c r="D250" s="71"/>
      <c r="E250" s="71"/>
      <c r="F250" s="71"/>
      <c r="G250" s="71"/>
      <c r="H250" s="80"/>
      <c r="I250" s="80"/>
      <c r="J250" s="1"/>
      <c r="K250" s="66"/>
      <c r="L250" s="64">
        <v>40</v>
      </c>
      <c r="M250" s="3">
        <f>IF(K250=0,"",IF(K250&gt;0,VLOOKUP(K250,ตารางรอบต่อวินาที!A$1:B$600,2,0)))</f>
      </c>
      <c r="N250" s="64"/>
      <c r="O250" s="64"/>
      <c r="P250" s="64"/>
      <c r="Q250" s="64"/>
      <c r="R250" s="64"/>
      <c r="S250" s="64"/>
      <c r="T250" s="64"/>
      <c r="U250" s="64"/>
    </row>
    <row r="251" spans="2:21" ht="15.75">
      <c r="B251" s="64"/>
      <c r="C251" s="65"/>
      <c r="D251" s="71"/>
      <c r="E251" s="71"/>
      <c r="F251" s="71"/>
      <c r="G251" s="71"/>
      <c r="H251" s="80"/>
      <c r="I251" s="80"/>
      <c r="J251" s="1"/>
      <c r="K251" s="66"/>
      <c r="L251" s="64">
        <v>40</v>
      </c>
      <c r="M251" s="3">
        <f>IF(K251=0,"",IF(K251&gt;0,VLOOKUP(K251,ตารางรอบต่อวินาที!A$1:B$600,2,0)))</f>
      </c>
      <c r="N251" s="64"/>
      <c r="P251" s="64"/>
      <c r="Q251" s="64"/>
      <c r="R251" s="64"/>
      <c r="S251" s="64"/>
      <c r="T251" s="64"/>
      <c r="U251" s="64"/>
    </row>
    <row r="252" spans="2:21" ht="15.75">
      <c r="B252" s="64"/>
      <c r="D252" s="71"/>
      <c r="E252" s="71"/>
      <c r="F252" s="71"/>
      <c r="G252" s="71"/>
      <c r="H252" s="80"/>
      <c r="I252" s="80"/>
      <c r="J252" s="1">
        <f>IF(I247&lt;0.35,"",IF(I247&lt;=0.59,"",IF(I247&lt;=0.99,"",IF(I247&lt;=2.49,"",IF(I247&gt;=2.5,I247-J247)))))</f>
      </c>
      <c r="K252" s="64"/>
      <c r="M252" s="3">
        <f>IF(K252=0,"",IF(K252&gt;0,VLOOKUP(K252,ตารางรอบต่อวินาที!A$1:B$600,2,0)))</f>
      </c>
      <c r="N252" s="64"/>
      <c r="O252" s="64"/>
      <c r="Q252" s="64"/>
      <c r="R252" s="64"/>
      <c r="S252" s="64"/>
      <c r="T252" s="64"/>
      <c r="U252" s="64"/>
    </row>
    <row r="253" spans="2:21" ht="15.75">
      <c r="B253" s="66"/>
      <c r="C253" s="65"/>
      <c r="D253" s="66"/>
      <c r="E253" s="66"/>
      <c r="F253" s="64">
        <v>0</v>
      </c>
      <c r="G253" s="66"/>
      <c r="H253" s="64">
        <f>G253-(E253+F253)</f>
        <v>0</v>
      </c>
      <c r="I253" s="130">
        <f>H253-((SUM('สูตรการคำนวณ (ห้ามแก้ไข)'!A151:E151))/100)</f>
        <v>0</v>
      </c>
      <c r="J253" s="1"/>
      <c r="K253" s="66"/>
      <c r="L253" s="64">
        <v>40</v>
      </c>
      <c r="M253" s="3">
        <f>IF(K253=0,"",IF(K253&gt;0,VLOOKUP(K253,ตารางรอบต่อวินาที!A$1:B$600,2,0)))</f>
      </c>
      <c r="N253" s="64"/>
      <c r="O253" s="64">
        <f>IF(I253&lt;0.35,M253,IF(I253&lt;=0.59,M253,IF(I253&lt;=0.99,(M253+M254)/2,IF(I253&lt;=2.49,((M253+M255)/2+M254)/2,IF(I253&gt;=2.5,((M253+M258)/2+M254+M255+M256+M257)/5)))))</f>
      </c>
      <c r="P253" s="64">
        <f>SUM(O246:O253)/2</f>
        <v>0</v>
      </c>
      <c r="Q253" s="64">
        <f>R253*S253</f>
        <v>0</v>
      </c>
      <c r="R253" s="64">
        <f>IF(B253&gt;0,B253-B246,IF(B253=0,0))</f>
        <v>0</v>
      </c>
      <c r="S253" s="64">
        <f>SUM(I246:I253)/2</f>
        <v>0</v>
      </c>
      <c r="T253" s="67">
        <f>P253*Q253</f>
        <v>0</v>
      </c>
      <c r="U253" s="64"/>
    </row>
    <row r="254" spans="2:21" ht="15.75">
      <c r="B254" s="64"/>
      <c r="C254" s="65"/>
      <c r="D254" s="71"/>
      <c r="E254" s="71"/>
      <c r="F254" s="71"/>
      <c r="G254" s="71"/>
      <c r="H254" s="80"/>
      <c r="I254" s="134"/>
      <c r="J254" s="1"/>
      <c r="K254" s="66"/>
      <c r="L254" s="64">
        <v>40</v>
      </c>
      <c r="M254" s="3">
        <f>IF(K254=0,"",IF(K254&gt;0,VLOOKUP(K254,ตารางรอบต่อวินาที!A$1:B$600,2,0)))</f>
      </c>
      <c r="N254" s="64"/>
      <c r="O254" s="64"/>
      <c r="P254" s="64"/>
      <c r="Q254" s="64"/>
      <c r="R254" s="64"/>
      <c r="S254" s="64"/>
      <c r="T254" s="64"/>
      <c r="U254" s="64"/>
    </row>
    <row r="255" spans="2:21" ht="15.75">
      <c r="B255" s="64"/>
      <c r="C255" s="65"/>
      <c r="D255" s="71"/>
      <c r="E255" s="71"/>
      <c r="F255" s="71"/>
      <c r="G255" s="71"/>
      <c r="H255" s="80"/>
      <c r="I255" s="135"/>
      <c r="J255" s="1"/>
      <c r="K255" s="66"/>
      <c r="L255" s="64">
        <v>40</v>
      </c>
      <c r="M255" s="3">
        <f>IF(K255=0,"",IF(K255&gt;0,VLOOKUP(K255,ตารางรอบต่อวินาที!A$1:B$600,2,0)))</f>
      </c>
      <c r="N255" s="64"/>
      <c r="O255" s="64"/>
      <c r="P255" s="64"/>
      <c r="Q255" s="64"/>
      <c r="R255" s="64"/>
      <c r="S255" s="64"/>
      <c r="T255" s="64"/>
      <c r="U255" s="64"/>
    </row>
    <row r="256" spans="2:21" ht="15.75">
      <c r="B256" s="64"/>
      <c r="C256" s="65"/>
      <c r="D256" s="71"/>
      <c r="E256" s="71"/>
      <c r="F256" s="71"/>
      <c r="G256" s="71"/>
      <c r="H256" s="80"/>
      <c r="I256" s="80"/>
      <c r="J256" s="1"/>
      <c r="K256" s="66"/>
      <c r="L256" s="64">
        <v>40</v>
      </c>
      <c r="M256" s="3">
        <f>IF(K256=0,"",IF(K256&gt;0,VLOOKUP(K256,ตารางรอบต่อวินาที!A$1:B$600,2,0)))</f>
      </c>
      <c r="N256" s="64"/>
      <c r="O256" s="64"/>
      <c r="P256" s="64"/>
      <c r="Q256" s="64"/>
      <c r="R256" s="64"/>
      <c r="S256" s="64"/>
      <c r="T256" s="64"/>
      <c r="U256" s="64"/>
    </row>
    <row r="257" spans="2:21" ht="15.75">
      <c r="B257" s="64"/>
      <c r="C257" s="65"/>
      <c r="D257" s="71"/>
      <c r="E257" s="71"/>
      <c r="F257" s="71"/>
      <c r="G257" s="71"/>
      <c r="H257" s="80"/>
      <c r="I257" s="80"/>
      <c r="J257" s="1"/>
      <c r="K257" s="66"/>
      <c r="L257" s="64">
        <v>40</v>
      </c>
      <c r="M257" s="3">
        <f>IF(K257=0,"",IF(K257&gt;0,VLOOKUP(K257,ตารางรอบต่อวินาที!A$1:B$600,2,0)))</f>
      </c>
      <c r="N257" s="64"/>
      <c r="O257" s="64"/>
      <c r="P257" s="64"/>
      <c r="Q257" s="64"/>
      <c r="R257" s="64"/>
      <c r="S257" s="64"/>
      <c r="T257" s="64"/>
      <c r="U257" s="64"/>
    </row>
    <row r="258" spans="2:21" ht="15.75">
      <c r="B258" s="64"/>
      <c r="C258" s="65"/>
      <c r="D258" s="71"/>
      <c r="E258" s="71"/>
      <c r="F258" s="71"/>
      <c r="G258" s="71"/>
      <c r="H258" s="80"/>
      <c r="I258" s="80"/>
      <c r="J258" s="1"/>
      <c r="K258" s="66"/>
      <c r="L258" s="64">
        <v>40</v>
      </c>
      <c r="M258" s="3">
        <f>IF(K258=0,"",IF(K258&gt;0,VLOOKUP(K258,ตารางรอบต่อวินาที!A$1:B$600,2,0)))</f>
      </c>
      <c r="N258" s="64"/>
      <c r="P258" s="64"/>
      <c r="Q258" s="64"/>
      <c r="R258" s="64"/>
      <c r="S258" s="64"/>
      <c r="T258" s="64"/>
      <c r="U258" s="64"/>
    </row>
    <row r="259" spans="2:21" ht="15.75">
      <c r="B259" s="64"/>
      <c r="D259" s="71"/>
      <c r="E259" s="71"/>
      <c r="F259" s="71"/>
      <c r="G259" s="71"/>
      <c r="H259" s="80"/>
      <c r="I259" s="80"/>
      <c r="J259" s="1">
        <f>IF(I254&lt;0.35,"",IF(I254&lt;=0.59,"",IF(I254&lt;=0.99,"",IF(I254&lt;=2.49,"",IF(I254&gt;=2.5,I254-J254)))))</f>
      </c>
      <c r="K259" s="64"/>
      <c r="M259" s="3">
        <f>IF(K259=0,"",IF(K259&gt;0,VLOOKUP(K259,ตารางรอบต่อวินาที!A$1:B$600,2,0)))</f>
      </c>
      <c r="N259" s="64"/>
      <c r="O259" s="64"/>
      <c r="Q259" s="64"/>
      <c r="R259" s="64"/>
      <c r="S259" s="64"/>
      <c r="T259" s="64"/>
      <c r="U259" s="64"/>
    </row>
    <row r="260" spans="2:21" ht="15.75">
      <c r="B260" s="66"/>
      <c r="C260" s="65"/>
      <c r="D260" s="66"/>
      <c r="E260" s="66"/>
      <c r="F260" s="64">
        <v>0</v>
      </c>
      <c r="G260" s="66"/>
      <c r="H260" s="64">
        <f>G260-(E260+F260)</f>
        <v>0</v>
      </c>
      <c r="I260" s="130">
        <f>H260-((SUM('สูตรการคำนวณ (ห้ามแก้ไข)'!A158:E158))/100)</f>
        <v>0</v>
      </c>
      <c r="J260" s="1"/>
      <c r="K260" s="66"/>
      <c r="L260" s="64">
        <v>40</v>
      </c>
      <c r="M260" s="3">
        <f>IF(K260=0,"",IF(K260&gt;0,VLOOKUP(K260,ตารางรอบต่อวินาที!A$1:B$600,2,0)))</f>
      </c>
      <c r="N260" s="64"/>
      <c r="O260" s="64">
        <f>IF(I260&lt;0.35,M260,IF(I260&lt;=0.59,M260,IF(I260&lt;=0.99,(M260+M261)/2,IF(I260&lt;=2.49,((M260+M262)/2+M261)/2,IF(I260&gt;=2.5,((M260+M265)/2+M261+M262+M263+M264)/5)))))</f>
      </c>
      <c r="P260" s="64">
        <f>SUM(O253:O260)/2</f>
        <v>0</v>
      </c>
      <c r="Q260" s="64">
        <f>R260*S260</f>
        <v>0</v>
      </c>
      <c r="R260" s="64">
        <f>IF(B260&gt;0,B260-B253,IF(B260=0,0))</f>
        <v>0</v>
      </c>
      <c r="S260" s="64">
        <f>SUM(I253:I260)/2</f>
        <v>0</v>
      </c>
      <c r="T260" s="67">
        <f>P260*Q260</f>
        <v>0</v>
      </c>
      <c r="U260" s="64"/>
    </row>
    <row r="261" spans="2:21" ht="15.75">
      <c r="B261" s="64"/>
      <c r="C261" s="65"/>
      <c r="D261" s="71"/>
      <c r="E261" s="71"/>
      <c r="F261" s="71"/>
      <c r="G261" s="71"/>
      <c r="H261" s="80"/>
      <c r="I261" s="134"/>
      <c r="J261" s="1"/>
      <c r="K261" s="66"/>
      <c r="L261" s="64">
        <v>40</v>
      </c>
      <c r="M261" s="3">
        <f>IF(K261=0,"",IF(K261&gt;0,VLOOKUP(K261,ตารางรอบต่อวินาที!A$1:B$600,2,0)))</f>
      </c>
      <c r="N261" s="64"/>
      <c r="O261" s="64"/>
      <c r="P261" s="64"/>
      <c r="Q261" s="64"/>
      <c r="R261" s="64"/>
      <c r="S261" s="64"/>
      <c r="T261" s="64"/>
      <c r="U261" s="64"/>
    </row>
    <row r="262" spans="2:21" ht="15.75">
      <c r="B262" s="64"/>
      <c r="C262" s="65"/>
      <c r="D262" s="71"/>
      <c r="E262" s="71"/>
      <c r="F262" s="71"/>
      <c r="G262" s="71"/>
      <c r="H262" s="80"/>
      <c r="I262" s="135"/>
      <c r="J262" s="1"/>
      <c r="K262" s="66"/>
      <c r="L262" s="64">
        <v>40</v>
      </c>
      <c r="M262" s="3">
        <f>IF(K262=0,"",IF(K262&gt;0,VLOOKUP(K262,ตารางรอบต่อวินาที!A$1:B$600,2,0)))</f>
      </c>
      <c r="N262" s="64"/>
      <c r="O262" s="64"/>
      <c r="P262" s="64"/>
      <c r="Q262" s="64"/>
      <c r="R262" s="64"/>
      <c r="S262" s="64"/>
      <c r="T262" s="64"/>
      <c r="U262" s="64"/>
    </row>
    <row r="263" spans="2:21" ht="15.75">
      <c r="B263" s="64"/>
      <c r="C263" s="65"/>
      <c r="D263" s="71"/>
      <c r="E263" s="71"/>
      <c r="F263" s="71"/>
      <c r="G263" s="71"/>
      <c r="H263" s="80"/>
      <c r="I263" s="80"/>
      <c r="J263" s="1"/>
      <c r="K263" s="66"/>
      <c r="L263" s="64">
        <v>40</v>
      </c>
      <c r="M263" s="3">
        <f>IF(K263=0,"",IF(K263&gt;0,VLOOKUP(K263,ตารางรอบต่อวินาที!A$1:B$600,2,0)))</f>
      </c>
      <c r="N263" s="64"/>
      <c r="O263" s="64"/>
      <c r="P263" s="64"/>
      <c r="Q263" s="64"/>
      <c r="R263" s="64"/>
      <c r="S263" s="64"/>
      <c r="T263" s="64"/>
      <c r="U263" s="64"/>
    </row>
    <row r="264" spans="2:21" ht="15.75">
      <c r="B264" s="64"/>
      <c r="C264" s="65"/>
      <c r="D264" s="71"/>
      <c r="E264" s="71"/>
      <c r="F264" s="71"/>
      <c r="G264" s="71"/>
      <c r="H264" s="80"/>
      <c r="I264" s="80"/>
      <c r="J264" s="1"/>
      <c r="K264" s="66"/>
      <c r="L264" s="64">
        <v>40</v>
      </c>
      <c r="M264" s="3">
        <f>IF(K264=0,"",IF(K264&gt;0,VLOOKUP(K264,ตารางรอบต่อวินาที!A$1:B$600,2,0)))</f>
      </c>
      <c r="N264" s="64"/>
      <c r="O264" s="64"/>
      <c r="P264" s="64"/>
      <c r="Q264" s="64"/>
      <c r="R264" s="64"/>
      <c r="S264" s="64"/>
      <c r="T264" s="64"/>
      <c r="U264" s="64"/>
    </row>
    <row r="265" spans="2:21" ht="15.75">
      <c r="B265" s="64"/>
      <c r="C265" s="65"/>
      <c r="D265" s="71"/>
      <c r="E265" s="71"/>
      <c r="F265" s="71"/>
      <c r="G265" s="71"/>
      <c r="H265" s="80"/>
      <c r="I265" s="80"/>
      <c r="J265" s="1"/>
      <c r="K265" s="66"/>
      <c r="L265" s="64">
        <v>40</v>
      </c>
      <c r="M265" s="3">
        <f>IF(K265=0,"",IF(K265&gt;0,VLOOKUP(K265,ตารางรอบต่อวินาที!A$1:B$600,2,0)))</f>
      </c>
      <c r="N265" s="64"/>
      <c r="P265" s="64"/>
      <c r="Q265" s="64"/>
      <c r="R265" s="64"/>
      <c r="S265" s="64"/>
      <c r="T265" s="64"/>
      <c r="U265" s="64"/>
    </row>
    <row r="266" spans="2:21" ht="15.75">
      <c r="B266" s="64"/>
      <c r="D266" s="71"/>
      <c r="E266" s="71"/>
      <c r="F266" s="71"/>
      <c r="G266" s="71"/>
      <c r="H266" s="80"/>
      <c r="I266" s="80"/>
      <c r="J266" s="1">
        <f>IF(I261&lt;0.35,"",IF(I261&lt;=0.59,"",IF(I261&lt;=0.99,"",IF(I261&lt;=2.49,"",IF(I261&gt;=2.5,I261-J261)))))</f>
      </c>
      <c r="K266" s="64"/>
      <c r="M266" s="3">
        <f>IF(K266=0,"",IF(K266&gt;0,VLOOKUP(K266,ตารางรอบต่อวินาที!A$1:B$600,2,0)))</f>
      </c>
      <c r="N266" s="64"/>
      <c r="O266" s="64"/>
      <c r="Q266" s="64"/>
      <c r="R266" s="64"/>
      <c r="S266" s="64"/>
      <c r="T266" s="64"/>
      <c r="U266" s="64"/>
    </row>
    <row r="267" spans="2:21" ht="15.75">
      <c r="B267" s="66"/>
      <c r="C267" s="65"/>
      <c r="D267" s="66"/>
      <c r="E267" s="66"/>
      <c r="F267" s="64">
        <v>0</v>
      </c>
      <c r="G267" s="66"/>
      <c r="H267" s="64">
        <f>G267-(E267+F267)</f>
        <v>0</v>
      </c>
      <c r="I267" s="130">
        <f>H267-((SUM('สูตรการคำนวณ (ห้ามแก้ไข)'!A165:E165))/100)</f>
        <v>0</v>
      </c>
      <c r="J267" s="1"/>
      <c r="K267" s="66"/>
      <c r="L267" s="64">
        <v>40</v>
      </c>
      <c r="M267" s="3">
        <f>IF(K267=0,"",IF(K267&gt;0,VLOOKUP(K267,ตารางรอบต่อวินาที!A$1:B$600,2,0)))</f>
      </c>
      <c r="N267" s="64"/>
      <c r="O267" s="64">
        <f>IF(I267&lt;0.35,M267,IF(I267&lt;=0.59,M267,IF(I267&lt;=0.99,(M267+M268)/2,IF(I267&lt;=2.49,((M267+M269)/2+M268)/2,IF(I267&gt;=2.5,((M267+M272)/2+M268+M269+M270+M271)/5)))))</f>
      </c>
      <c r="P267" s="64">
        <f>SUM(O260:O267)/2</f>
        <v>0</v>
      </c>
      <c r="Q267" s="64">
        <f>R267*S267</f>
        <v>0</v>
      </c>
      <c r="R267" s="64">
        <f>IF(B267&gt;0,B267-B260,IF(B267=0,0))</f>
        <v>0</v>
      </c>
      <c r="S267" s="64">
        <f>SUM(I260:I267)/2</f>
        <v>0</v>
      </c>
      <c r="T267" s="67">
        <f>P267*Q267</f>
        <v>0</v>
      </c>
      <c r="U267" s="64"/>
    </row>
    <row r="268" spans="2:21" ht="15.75">
      <c r="B268" s="64"/>
      <c r="C268" s="65"/>
      <c r="D268" s="71"/>
      <c r="E268" s="71"/>
      <c r="F268" s="71"/>
      <c r="G268" s="71"/>
      <c r="H268" s="80"/>
      <c r="I268" s="134"/>
      <c r="J268" s="1"/>
      <c r="K268" s="66"/>
      <c r="L268" s="64">
        <v>40</v>
      </c>
      <c r="M268" s="3">
        <f>IF(K268=0,"",IF(K268&gt;0,VLOOKUP(K268,ตารางรอบต่อวินาที!A$1:B$600,2,0)))</f>
      </c>
      <c r="N268" s="64"/>
      <c r="O268" s="64"/>
      <c r="P268" s="64"/>
      <c r="Q268" s="64"/>
      <c r="R268" s="64"/>
      <c r="S268" s="64"/>
      <c r="T268" s="64"/>
      <c r="U268" s="64"/>
    </row>
    <row r="269" spans="2:21" ht="15.75">
      <c r="B269" s="64"/>
      <c r="C269" s="65"/>
      <c r="D269" s="71"/>
      <c r="E269" s="71"/>
      <c r="F269" s="71"/>
      <c r="G269" s="71"/>
      <c r="H269" s="80"/>
      <c r="I269" s="135"/>
      <c r="J269" s="1"/>
      <c r="K269" s="66"/>
      <c r="L269" s="64">
        <v>40</v>
      </c>
      <c r="M269" s="3">
        <f>IF(K269=0,"",IF(K269&gt;0,VLOOKUP(K269,ตารางรอบต่อวินาที!A$1:B$600,2,0)))</f>
      </c>
      <c r="N269" s="64"/>
      <c r="O269" s="64"/>
      <c r="P269" s="64"/>
      <c r="Q269" s="64"/>
      <c r="R269" s="64"/>
      <c r="S269" s="64"/>
      <c r="T269" s="64"/>
      <c r="U269" s="64"/>
    </row>
    <row r="270" spans="2:21" ht="15.75">
      <c r="B270" s="64"/>
      <c r="C270" s="65"/>
      <c r="D270" s="71"/>
      <c r="E270" s="71"/>
      <c r="F270" s="71"/>
      <c r="G270" s="71"/>
      <c r="H270" s="80"/>
      <c r="I270" s="80"/>
      <c r="J270" s="1"/>
      <c r="K270" s="66"/>
      <c r="L270" s="64">
        <v>40</v>
      </c>
      <c r="M270" s="3">
        <f>IF(K270=0,"",IF(K270&gt;0,VLOOKUP(K270,ตารางรอบต่อวินาที!A$1:B$600,2,0)))</f>
      </c>
      <c r="N270" s="64"/>
      <c r="O270" s="64"/>
      <c r="P270" s="64"/>
      <c r="Q270" s="64"/>
      <c r="R270" s="64"/>
      <c r="S270" s="64"/>
      <c r="T270" s="64"/>
      <c r="U270" s="64"/>
    </row>
    <row r="271" spans="2:21" ht="15.75">
      <c r="B271" s="64"/>
      <c r="C271" s="65"/>
      <c r="D271" s="71"/>
      <c r="E271" s="71"/>
      <c r="F271" s="71"/>
      <c r="G271" s="71"/>
      <c r="H271" s="80"/>
      <c r="I271" s="80"/>
      <c r="J271" s="1"/>
      <c r="K271" s="66"/>
      <c r="L271" s="64">
        <v>40</v>
      </c>
      <c r="M271" s="3">
        <f>IF(K271=0,"",IF(K271&gt;0,VLOOKUP(K271,ตารางรอบต่อวินาที!A$1:B$600,2,0)))</f>
      </c>
      <c r="N271" s="64"/>
      <c r="O271" s="64"/>
      <c r="P271" s="64"/>
      <c r="Q271" s="64"/>
      <c r="R271" s="64"/>
      <c r="S271" s="64"/>
      <c r="T271" s="64"/>
      <c r="U271" s="64"/>
    </row>
    <row r="272" spans="2:21" ht="15.75">
      <c r="B272" s="64"/>
      <c r="C272" s="65"/>
      <c r="D272" s="71"/>
      <c r="E272" s="71"/>
      <c r="F272" s="71"/>
      <c r="G272" s="71"/>
      <c r="H272" s="80"/>
      <c r="I272" s="80"/>
      <c r="J272" s="1"/>
      <c r="K272" s="66"/>
      <c r="L272" s="64">
        <v>40</v>
      </c>
      <c r="M272" s="3">
        <f>IF(K272=0,"",IF(K272&gt;0,VLOOKUP(K272,ตารางรอบต่อวินาที!A$1:B$600,2,0)))</f>
      </c>
      <c r="N272" s="64"/>
      <c r="P272" s="64"/>
      <c r="Q272" s="64"/>
      <c r="R272" s="64"/>
      <c r="S272" s="64"/>
      <c r="T272" s="64"/>
      <c r="U272" s="64"/>
    </row>
    <row r="273" spans="2:21" ht="15.75">
      <c r="B273" s="64"/>
      <c r="D273" s="71"/>
      <c r="E273" s="71"/>
      <c r="F273" s="71"/>
      <c r="G273" s="71"/>
      <c r="H273" s="80"/>
      <c r="I273" s="80"/>
      <c r="J273" s="1">
        <f>IF(I268&lt;0.35,"",IF(I268&lt;=0.59,"",IF(I268&lt;=0.99,"",IF(I268&lt;=2.49,"",IF(I268&gt;=2.5,I268-J268)))))</f>
      </c>
      <c r="K273" s="64"/>
      <c r="M273" s="3">
        <f>IF(K273=0,"",IF(K273&gt;0,VLOOKUP(K273,ตารางรอบต่อวินาที!A$1:B$600,2,0)))</f>
      </c>
      <c r="N273" s="64"/>
      <c r="O273" s="64"/>
      <c r="Q273" s="64"/>
      <c r="R273" s="64"/>
      <c r="S273" s="64"/>
      <c r="T273" s="64"/>
      <c r="U273" s="64"/>
    </row>
    <row r="274" spans="2:21" ht="15.75">
      <c r="B274" s="66"/>
      <c r="C274" s="65"/>
      <c r="D274" s="66"/>
      <c r="E274" s="66"/>
      <c r="F274" s="64">
        <v>0</v>
      </c>
      <c r="G274" s="66"/>
      <c r="H274" s="64">
        <f>G274-(E274+F274)</f>
        <v>0</v>
      </c>
      <c r="I274" s="130">
        <f>H274-((SUM('สูตรการคำนวณ (ห้ามแก้ไข)'!A172:E172))/100)</f>
        <v>0</v>
      </c>
      <c r="J274" s="1"/>
      <c r="K274" s="66"/>
      <c r="L274" s="64">
        <v>40</v>
      </c>
      <c r="M274" s="3">
        <f>IF(K274=0,"",IF(K274&gt;0,VLOOKUP(K274,ตารางรอบต่อวินาที!A$1:B$600,2,0)))</f>
      </c>
      <c r="N274" s="64"/>
      <c r="O274" s="64">
        <f>IF(I274&lt;0.35,M274,IF(I274&lt;=0.59,M274,IF(I274&lt;=0.99,(M274+M275)/2,IF(I274&lt;=2.49,((M274+M276)/2+M275)/2,IF(I274&gt;=2.5,((M274+M279)/2+M275+M276+M277+M278)/5)))))</f>
      </c>
      <c r="P274" s="64">
        <f>SUM(O267:O274)/2</f>
        <v>0</v>
      </c>
      <c r="Q274" s="64">
        <f>R274*S274</f>
        <v>0</v>
      </c>
      <c r="R274" s="64">
        <f>IF(B274&gt;0,B274-B267,IF(B274=0,0))</f>
        <v>0</v>
      </c>
      <c r="S274" s="64">
        <f>SUM(I267:I274)/2</f>
        <v>0</v>
      </c>
      <c r="T274" s="67">
        <f>P274*Q274</f>
        <v>0</v>
      </c>
      <c r="U274" s="64"/>
    </row>
    <row r="275" spans="2:21" ht="15.75">
      <c r="B275" s="64"/>
      <c r="C275" s="65"/>
      <c r="D275" s="71"/>
      <c r="E275" s="71"/>
      <c r="F275" s="71"/>
      <c r="G275" s="71"/>
      <c r="H275" s="80"/>
      <c r="I275" s="134"/>
      <c r="J275" s="1"/>
      <c r="K275" s="66"/>
      <c r="L275" s="64">
        <v>40</v>
      </c>
      <c r="M275" s="3">
        <f>IF(K275=0,"",IF(K275&gt;0,VLOOKUP(K275,ตารางรอบต่อวินาที!A$1:B$600,2,0)))</f>
      </c>
      <c r="N275" s="64"/>
      <c r="O275" s="64"/>
      <c r="P275" s="64"/>
      <c r="Q275" s="64"/>
      <c r="R275" s="64"/>
      <c r="S275" s="64"/>
      <c r="T275" s="64"/>
      <c r="U275" s="64"/>
    </row>
    <row r="276" spans="2:21" ht="15.75">
      <c r="B276" s="64"/>
      <c r="C276" s="65"/>
      <c r="D276" s="71"/>
      <c r="E276" s="71"/>
      <c r="F276" s="71"/>
      <c r="G276" s="71"/>
      <c r="H276" s="80"/>
      <c r="I276" s="135"/>
      <c r="J276" s="1"/>
      <c r="K276" s="66"/>
      <c r="L276" s="64">
        <v>40</v>
      </c>
      <c r="M276" s="3">
        <f>IF(K276=0,"",IF(K276&gt;0,VLOOKUP(K276,ตารางรอบต่อวินาที!A$1:B$600,2,0)))</f>
      </c>
      <c r="N276" s="64"/>
      <c r="O276" s="64"/>
      <c r="P276" s="64"/>
      <c r="Q276" s="64"/>
      <c r="R276" s="64"/>
      <c r="S276" s="64"/>
      <c r="T276" s="64"/>
      <c r="U276" s="64"/>
    </row>
    <row r="277" spans="2:21" ht="15.75">
      <c r="B277" s="64"/>
      <c r="C277" s="65"/>
      <c r="D277" s="71"/>
      <c r="E277" s="71"/>
      <c r="F277" s="71"/>
      <c r="G277" s="71"/>
      <c r="H277" s="80"/>
      <c r="I277" s="80"/>
      <c r="J277" s="1"/>
      <c r="K277" s="66"/>
      <c r="L277" s="64">
        <v>40</v>
      </c>
      <c r="M277" s="3">
        <f>IF(K277=0,"",IF(K277&gt;0,VLOOKUP(K277,ตารางรอบต่อวินาที!A$1:B$600,2,0)))</f>
      </c>
      <c r="N277" s="64"/>
      <c r="O277" s="64"/>
      <c r="P277" s="64"/>
      <c r="Q277" s="64"/>
      <c r="R277" s="64"/>
      <c r="S277" s="64"/>
      <c r="T277" s="64"/>
      <c r="U277" s="64"/>
    </row>
    <row r="278" spans="2:21" ht="15.75">
      <c r="B278" s="64"/>
      <c r="C278" s="65"/>
      <c r="D278" s="71"/>
      <c r="E278" s="71"/>
      <c r="F278" s="71"/>
      <c r="G278" s="71"/>
      <c r="H278" s="80"/>
      <c r="I278" s="80"/>
      <c r="J278" s="1"/>
      <c r="K278" s="66"/>
      <c r="L278" s="64">
        <v>40</v>
      </c>
      <c r="M278" s="3">
        <f>IF(K278=0,"",IF(K278&gt;0,VLOOKUP(K278,ตารางรอบต่อวินาที!A$1:B$600,2,0)))</f>
      </c>
      <c r="N278" s="64"/>
      <c r="O278" s="64"/>
      <c r="P278" s="64"/>
      <c r="Q278" s="64"/>
      <c r="R278" s="64"/>
      <c r="S278" s="64"/>
      <c r="T278" s="64"/>
      <c r="U278" s="64"/>
    </row>
    <row r="279" spans="2:21" ht="15.75">
      <c r="B279" s="64"/>
      <c r="C279" s="65"/>
      <c r="D279" s="71"/>
      <c r="E279" s="71"/>
      <c r="F279" s="71"/>
      <c r="G279" s="71"/>
      <c r="H279" s="80"/>
      <c r="I279" s="80"/>
      <c r="J279" s="1"/>
      <c r="K279" s="66"/>
      <c r="L279" s="64">
        <v>40</v>
      </c>
      <c r="M279" s="3">
        <f>IF(K279=0,"",IF(K279&gt;0,VLOOKUP(K279,ตารางรอบต่อวินาที!A$1:B$600,2,0)))</f>
      </c>
      <c r="N279" s="64"/>
      <c r="P279" s="64"/>
      <c r="Q279" s="64"/>
      <c r="R279" s="64"/>
      <c r="S279" s="64"/>
      <c r="T279" s="64"/>
      <c r="U279" s="64"/>
    </row>
    <row r="280" spans="2:21" ht="15.75">
      <c r="B280" s="64"/>
      <c r="D280" s="71"/>
      <c r="E280" s="71"/>
      <c r="F280" s="71"/>
      <c r="G280" s="71"/>
      <c r="H280" s="80"/>
      <c r="I280" s="80"/>
      <c r="J280" s="1">
        <f>IF(I275&lt;0.35,"",IF(I275&lt;=0.59,"",IF(I275&lt;=0.99,"",IF(I275&lt;=2.49,"",IF(I275&gt;=2.5,I275-J275)))))</f>
      </c>
      <c r="K280" s="64"/>
      <c r="M280" s="3">
        <f>IF(K280=0,"",IF(K280&gt;0,VLOOKUP(K280,ตารางรอบต่อวินาที!A$1:B$600,2,0)))</f>
      </c>
      <c r="N280" s="64"/>
      <c r="O280" s="64"/>
      <c r="Q280" s="64"/>
      <c r="R280" s="64"/>
      <c r="S280" s="64"/>
      <c r="T280" s="64"/>
      <c r="U280" s="64"/>
    </row>
    <row r="281" spans="2:21" ht="15.75">
      <c r="B281" s="66"/>
      <c r="C281" s="65"/>
      <c r="D281" s="66"/>
      <c r="E281" s="66"/>
      <c r="F281" s="64">
        <v>0</v>
      </c>
      <c r="G281" s="66"/>
      <c r="H281" s="64">
        <f>G281-(E281+F281)</f>
        <v>0</v>
      </c>
      <c r="I281" s="130">
        <f>H281-((SUM('สูตรการคำนวณ (ห้ามแก้ไข)'!A179:E179))/100)</f>
        <v>0</v>
      </c>
      <c r="J281" s="1"/>
      <c r="K281" s="66"/>
      <c r="L281" s="64">
        <v>40</v>
      </c>
      <c r="M281" s="3">
        <f>IF(K281=0,"",IF(K281&gt;0,VLOOKUP(K281,ตารางรอบต่อวินาที!A$1:B$600,2,0)))</f>
      </c>
      <c r="N281" s="64"/>
      <c r="O281" s="64">
        <f>IF(I281&lt;0.35,M281,IF(I281&lt;=0.59,M281,IF(I281&lt;=0.99,(M281+M282)/2,IF(I281&lt;=2.49,((M281+M283)/2+M282)/2,IF(I281&gt;=2.5,((M281+M286)/2+M282+M283+M284+M285)/5)))))</f>
      </c>
      <c r="P281" s="64">
        <f>SUM(O274:O281)/2</f>
        <v>0</v>
      </c>
      <c r="Q281" s="64">
        <f>R281*S281</f>
        <v>0</v>
      </c>
      <c r="R281" s="64">
        <f>IF(B281&gt;0,B281-B274,IF(B281=0,0))</f>
        <v>0</v>
      </c>
      <c r="S281" s="64">
        <f>SUM(I274:I281)/2</f>
        <v>0</v>
      </c>
      <c r="T281" s="67">
        <f>P281*Q281</f>
        <v>0</v>
      </c>
      <c r="U281" s="64"/>
    </row>
    <row r="282" spans="2:21" ht="15.75">
      <c r="B282" s="64"/>
      <c r="C282" s="65"/>
      <c r="D282" s="71"/>
      <c r="E282" s="71"/>
      <c r="F282" s="71"/>
      <c r="G282" s="71"/>
      <c r="H282" s="80"/>
      <c r="I282" s="134"/>
      <c r="J282" s="1"/>
      <c r="K282" s="66"/>
      <c r="L282" s="64">
        <v>40</v>
      </c>
      <c r="M282" s="3">
        <f>IF(K282=0,"",IF(K282&gt;0,VLOOKUP(K282,ตารางรอบต่อวินาที!A$1:B$600,2,0)))</f>
      </c>
      <c r="N282" s="64"/>
      <c r="O282" s="64"/>
      <c r="P282" s="64"/>
      <c r="Q282" s="64"/>
      <c r="R282" s="64"/>
      <c r="S282" s="64"/>
      <c r="T282" s="64"/>
      <c r="U282" s="64"/>
    </row>
    <row r="283" spans="2:21" ht="15.75">
      <c r="B283" s="64"/>
      <c r="C283" s="65"/>
      <c r="D283" s="71"/>
      <c r="E283" s="71"/>
      <c r="F283" s="71"/>
      <c r="G283" s="71"/>
      <c r="H283" s="80"/>
      <c r="I283" s="135"/>
      <c r="J283" s="1"/>
      <c r="K283" s="66"/>
      <c r="L283" s="64">
        <v>40</v>
      </c>
      <c r="M283" s="3">
        <f>IF(K283=0,"",IF(K283&gt;0,VLOOKUP(K283,ตารางรอบต่อวินาที!A$1:B$600,2,0)))</f>
      </c>
      <c r="N283" s="64"/>
      <c r="O283" s="64"/>
      <c r="P283" s="64"/>
      <c r="Q283" s="64"/>
      <c r="R283" s="64"/>
      <c r="S283" s="64"/>
      <c r="T283" s="64"/>
      <c r="U283" s="64"/>
    </row>
    <row r="284" spans="2:21" ht="15.75">
      <c r="B284" s="64"/>
      <c r="C284" s="65"/>
      <c r="D284" s="71"/>
      <c r="E284" s="71"/>
      <c r="F284" s="71"/>
      <c r="G284" s="71"/>
      <c r="H284" s="80"/>
      <c r="I284" s="80"/>
      <c r="J284" s="1"/>
      <c r="K284" s="66"/>
      <c r="L284" s="64">
        <v>40</v>
      </c>
      <c r="M284" s="3">
        <f>IF(K284=0,"",IF(K284&gt;0,VLOOKUP(K284,ตารางรอบต่อวินาที!A$1:B$600,2,0)))</f>
      </c>
      <c r="N284" s="64"/>
      <c r="O284" s="64"/>
      <c r="P284" s="64"/>
      <c r="Q284" s="64"/>
      <c r="R284" s="64"/>
      <c r="S284" s="64"/>
      <c r="T284" s="64"/>
      <c r="U284" s="64"/>
    </row>
    <row r="285" spans="2:21" ht="15.75">
      <c r="B285" s="64"/>
      <c r="C285" s="65"/>
      <c r="D285" s="71"/>
      <c r="E285" s="71"/>
      <c r="F285" s="71"/>
      <c r="G285" s="71"/>
      <c r="H285" s="80"/>
      <c r="I285" s="80"/>
      <c r="J285" s="1"/>
      <c r="K285" s="66"/>
      <c r="L285" s="64">
        <v>40</v>
      </c>
      <c r="M285" s="3">
        <f>IF(K285=0,"",IF(K285&gt;0,VLOOKUP(K285,ตารางรอบต่อวินาที!A$1:B$600,2,0)))</f>
      </c>
      <c r="N285" s="64"/>
      <c r="O285" s="64"/>
      <c r="P285" s="64"/>
      <c r="Q285" s="64"/>
      <c r="R285" s="64"/>
      <c r="S285" s="64"/>
      <c r="T285" s="64"/>
      <c r="U285" s="64"/>
    </row>
    <row r="286" spans="2:21" ht="15.75">
      <c r="B286" s="64"/>
      <c r="C286" s="65"/>
      <c r="D286" s="71"/>
      <c r="E286" s="71"/>
      <c r="F286" s="71"/>
      <c r="G286" s="71"/>
      <c r="H286" s="80"/>
      <c r="I286" s="80"/>
      <c r="J286" s="1"/>
      <c r="K286" s="66"/>
      <c r="L286" s="64">
        <v>40</v>
      </c>
      <c r="M286" s="3">
        <f>IF(K286=0,"",IF(K286&gt;0,VLOOKUP(K286,ตารางรอบต่อวินาที!A$1:B$600,2,0)))</f>
      </c>
      <c r="N286" s="64"/>
      <c r="P286" s="64"/>
      <c r="Q286" s="64"/>
      <c r="R286" s="64"/>
      <c r="S286" s="64"/>
      <c r="T286" s="64"/>
      <c r="U286" s="64"/>
    </row>
    <row r="287" spans="2:21" ht="15.75">
      <c r="B287" s="64"/>
      <c r="D287" s="71"/>
      <c r="E287" s="71"/>
      <c r="F287" s="71"/>
      <c r="G287" s="71"/>
      <c r="H287" s="80"/>
      <c r="I287" s="80"/>
      <c r="J287" s="1">
        <f>IF(I282&lt;0.35,"",IF(I282&lt;=0.59,"",IF(I282&lt;=0.99,"",IF(I282&lt;=2.49,"",IF(I282&gt;=2.5,I282-J282)))))</f>
      </c>
      <c r="K287" s="64"/>
      <c r="M287" s="3">
        <f>IF(K287=0,"",IF(K287&gt;0,VLOOKUP(K287,ตารางรอบต่อวินาที!A$1:B$600,2,0)))</f>
      </c>
      <c r="N287" s="64"/>
      <c r="O287" s="64"/>
      <c r="Q287" s="64"/>
      <c r="R287" s="64"/>
      <c r="S287" s="64"/>
      <c r="T287" s="64"/>
      <c r="U287" s="64"/>
    </row>
    <row r="288" spans="2:21" ht="15.75">
      <c r="B288" s="66"/>
      <c r="C288" s="65"/>
      <c r="D288" s="66"/>
      <c r="E288" s="66"/>
      <c r="F288" s="64">
        <v>0</v>
      </c>
      <c r="G288" s="66"/>
      <c r="H288" s="64">
        <f>G288-(E288+F288)</f>
        <v>0</v>
      </c>
      <c r="I288" s="130">
        <f>H288-((SUM('สูตรการคำนวณ (ห้ามแก้ไข)'!A186:E186))/100)</f>
        <v>0</v>
      </c>
      <c r="J288" s="1"/>
      <c r="K288" s="66"/>
      <c r="L288" s="64">
        <v>40</v>
      </c>
      <c r="M288" s="3">
        <f>IF(K288=0,"",IF(K288&gt;0,VLOOKUP(K288,ตารางรอบต่อวินาที!A$1:B$600,2,0)))</f>
      </c>
      <c r="N288" s="64"/>
      <c r="O288" s="64">
        <f>IF(I288&lt;0.35,M288,IF(I288&lt;=0.59,M288,IF(I288&lt;=0.99,(M288+M289)/2,IF(I288&lt;=2.49,((M288+M290)/2+M289)/2,IF(I288&gt;=2.5,((M288+M293)/2+M289+M290+M291+M292)/5)))))</f>
      </c>
      <c r="P288" s="64">
        <f>SUM(O281:O288)/2</f>
        <v>0</v>
      </c>
      <c r="Q288" s="64">
        <f>R288*S288</f>
        <v>0</v>
      </c>
      <c r="R288" s="64">
        <f>IF(B288&gt;0,B288-B281,IF(B288=0,0))</f>
        <v>0</v>
      </c>
      <c r="S288" s="64">
        <f>SUM(I281:I288)/2</f>
        <v>0</v>
      </c>
      <c r="T288" s="67">
        <f>P288*Q288</f>
        <v>0</v>
      </c>
      <c r="U288" s="64"/>
    </row>
    <row r="289" spans="2:21" ht="15.75">
      <c r="B289" s="64"/>
      <c r="C289" s="65"/>
      <c r="D289" s="71"/>
      <c r="E289" s="71"/>
      <c r="F289" s="71"/>
      <c r="G289" s="71"/>
      <c r="H289" s="80"/>
      <c r="I289" s="134"/>
      <c r="J289" s="1"/>
      <c r="K289" s="66"/>
      <c r="L289" s="64">
        <v>40</v>
      </c>
      <c r="M289" s="3">
        <f>IF(K289=0,"",IF(K289&gt;0,VLOOKUP(K289,ตารางรอบต่อวินาที!A$1:B$600,2,0)))</f>
      </c>
      <c r="N289" s="64"/>
      <c r="O289" s="64"/>
      <c r="P289" s="64"/>
      <c r="Q289" s="64"/>
      <c r="R289" s="64"/>
      <c r="S289" s="64"/>
      <c r="T289" s="64"/>
      <c r="U289" s="64"/>
    </row>
    <row r="290" spans="2:21" ht="15.75">
      <c r="B290" s="64"/>
      <c r="C290" s="65"/>
      <c r="D290" s="71"/>
      <c r="E290" s="71"/>
      <c r="F290" s="71"/>
      <c r="G290" s="71"/>
      <c r="H290" s="80"/>
      <c r="I290" s="135"/>
      <c r="J290" s="1"/>
      <c r="K290" s="66"/>
      <c r="L290" s="64">
        <v>40</v>
      </c>
      <c r="M290" s="3">
        <f>IF(K290=0,"",IF(K290&gt;0,VLOOKUP(K290,ตารางรอบต่อวินาที!A$1:B$600,2,0)))</f>
      </c>
      <c r="N290" s="64"/>
      <c r="O290" s="64"/>
      <c r="P290" s="64"/>
      <c r="Q290" s="64"/>
      <c r="R290" s="64"/>
      <c r="S290" s="64"/>
      <c r="T290" s="64"/>
      <c r="U290" s="64"/>
    </row>
    <row r="291" spans="2:21" ht="15.75">
      <c r="B291" s="64"/>
      <c r="C291" s="65"/>
      <c r="D291" s="71"/>
      <c r="E291" s="71"/>
      <c r="F291" s="71"/>
      <c r="G291" s="71"/>
      <c r="H291" s="80"/>
      <c r="I291" s="80"/>
      <c r="J291" s="1"/>
      <c r="K291" s="66"/>
      <c r="L291" s="64">
        <v>40</v>
      </c>
      <c r="M291" s="3">
        <f>IF(K291=0,"",IF(K291&gt;0,VLOOKUP(K291,ตารางรอบต่อวินาที!A$1:B$600,2,0)))</f>
      </c>
      <c r="N291" s="64"/>
      <c r="O291" s="64"/>
      <c r="P291" s="64"/>
      <c r="Q291" s="64"/>
      <c r="R291" s="64"/>
      <c r="S291" s="64"/>
      <c r="T291" s="64"/>
      <c r="U291" s="64"/>
    </row>
    <row r="292" spans="2:21" ht="15.75">
      <c r="B292" s="64"/>
      <c r="C292" s="65"/>
      <c r="D292" s="71"/>
      <c r="E292" s="71"/>
      <c r="F292" s="71"/>
      <c r="G292" s="71"/>
      <c r="H292" s="80"/>
      <c r="I292" s="80"/>
      <c r="J292" s="1"/>
      <c r="K292" s="66"/>
      <c r="L292" s="64">
        <v>40</v>
      </c>
      <c r="M292" s="3">
        <f>IF(K292=0,"",IF(K292&gt;0,VLOOKUP(K292,ตารางรอบต่อวินาที!A$1:B$600,2,0)))</f>
      </c>
      <c r="N292" s="64"/>
      <c r="O292" s="64"/>
      <c r="P292" s="64"/>
      <c r="Q292" s="64"/>
      <c r="R292" s="64"/>
      <c r="S292" s="64"/>
      <c r="T292" s="64"/>
      <c r="U292" s="64"/>
    </row>
    <row r="293" spans="2:21" ht="15.75">
      <c r="B293" s="64"/>
      <c r="C293" s="65"/>
      <c r="D293" s="71"/>
      <c r="E293" s="71"/>
      <c r="F293" s="71"/>
      <c r="G293" s="71"/>
      <c r="H293" s="80"/>
      <c r="I293" s="80"/>
      <c r="J293" s="1"/>
      <c r="K293" s="66"/>
      <c r="L293" s="64">
        <v>40</v>
      </c>
      <c r="M293" s="3">
        <f>IF(K293=0,"",IF(K293&gt;0,VLOOKUP(K293,ตารางรอบต่อวินาที!A$1:B$600,2,0)))</f>
      </c>
      <c r="N293" s="64"/>
      <c r="P293" s="64"/>
      <c r="Q293" s="64"/>
      <c r="R293" s="64"/>
      <c r="S293" s="64"/>
      <c r="T293" s="64"/>
      <c r="U293" s="64"/>
    </row>
    <row r="294" spans="2:21" ht="15.75">
      <c r="B294" s="64"/>
      <c r="D294" s="71"/>
      <c r="E294" s="71"/>
      <c r="F294" s="71"/>
      <c r="G294" s="71"/>
      <c r="H294" s="80"/>
      <c r="I294" s="80"/>
      <c r="J294" s="1">
        <f>IF(I289&lt;0.35,"",IF(I289&lt;=0.59,"",IF(I289&lt;=0.99,"",IF(I289&lt;=2.49,"",IF(I289&gt;=2.5,I289-J289)))))</f>
      </c>
      <c r="K294" s="64"/>
      <c r="M294" s="3">
        <f>IF(K294=0,"",IF(K294&gt;0,VLOOKUP(K294,ตารางรอบต่อวินาที!A$1:B$600,2,0)))</f>
      </c>
      <c r="N294" s="64"/>
      <c r="O294" s="64"/>
      <c r="Q294" s="64"/>
      <c r="R294" s="64"/>
      <c r="S294" s="64"/>
      <c r="T294" s="64"/>
      <c r="U294" s="64"/>
    </row>
    <row r="295" spans="2:21" ht="15.75">
      <c r="B295" s="66"/>
      <c r="C295" s="65"/>
      <c r="D295" s="66"/>
      <c r="E295" s="66"/>
      <c r="F295" s="64">
        <v>0</v>
      </c>
      <c r="G295" s="66"/>
      <c r="H295" s="64">
        <f>G295-(E295+F295)</f>
        <v>0</v>
      </c>
      <c r="I295" s="130">
        <f>H295-((SUM('สูตรการคำนวณ (ห้ามแก้ไข)'!A193:E193))/100)</f>
        <v>0</v>
      </c>
      <c r="J295" s="1"/>
      <c r="K295" s="66"/>
      <c r="L295" s="64">
        <v>40</v>
      </c>
      <c r="M295" s="3">
        <f>IF(K295=0,"",IF(K295&gt;0,VLOOKUP(K295,ตารางรอบต่อวินาที!A$1:B$600,2,0)))</f>
      </c>
      <c r="N295" s="64"/>
      <c r="O295" s="64">
        <f>IF(I295&lt;0.35,M295,IF(I295&lt;=0.59,M295,IF(I295&lt;=0.99,(M295+M296)/2,IF(I295&lt;=2.49,((M295+M297)/2+M296)/2,IF(I295&gt;=2.5,((M295+M300)/2+M296+M297+M298+M299)/5)))))</f>
      </c>
      <c r="P295" s="64">
        <f>SUM(O288:O295)/2</f>
        <v>0</v>
      </c>
      <c r="Q295" s="64">
        <f>R295*S295</f>
        <v>0</v>
      </c>
      <c r="R295" s="64">
        <f>IF(B295&gt;0,B295-B288,IF(B295=0,0))</f>
        <v>0</v>
      </c>
      <c r="S295" s="64">
        <f>SUM(I288:I295)/2</f>
        <v>0</v>
      </c>
      <c r="T295" s="67">
        <f>P295*Q295</f>
        <v>0</v>
      </c>
      <c r="U295" s="64"/>
    </row>
    <row r="296" spans="2:21" ht="15.75">
      <c r="B296" s="64"/>
      <c r="C296" s="65"/>
      <c r="D296" s="71"/>
      <c r="E296" s="71"/>
      <c r="F296" s="71"/>
      <c r="G296" s="71"/>
      <c r="H296" s="80"/>
      <c r="I296" s="134"/>
      <c r="J296" s="1"/>
      <c r="K296" s="66"/>
      <c r="L296" s="64">
        <v>40</v>
      </c>
      <c r="M296" s="3">
        <f>IF(K296=0,"",IF(K296&gt;0,VLOOKUP(K296,ตารางรอบต่อวินาที!A$1:B$600,2,0)))</f>
      </c>
      <c r="N296" s="64"/>
      <c r="O296" s="64"/>
      <c r="P296" s="64"/>
      <c r="Q296" s="64"/>
      <c r="R296" s="64"/>
      <c r="S296" s="64"/>
      <c r="T296" s="64"/>
      <c r="U296" s="64"/>
    </row>
    <row r="297" spans="2:21" ht="15.75">
      <c r="B297" s="64"/>
      <c r="C297" s="65"/>
      <c r="D297" s="71"/>
      <c r="E297" s="71"/>
      <c r="F297" s="71"/>
      <c r="G297" s="71"/>
      <c r="H297" s="80"/>
      <c r="I297" s="135"/>
      <c r="J297" s="1"/>
      <c r="K297" s="66"/>
      <c r="L297" s="64">
        <v>40</v>
      </c>
      <c r="M297" s="3">
        <f>IF(K297=0,"",IF(K297&gt;0,VLOOKUP(K297,ตารางรอบต่อวินาที!A$1:B$600,2,0)))</f>
      </c>
      <c r="N297" s="64"/>
      <c r="O297" s="64"/>
      <c r="P297" s="64"/>
      <c r="Q297" s="64"/>
      <c r="R297" s="64"/>
      <c r="S297" s="64"/>
      <c r="T297" s="64"/>
      <c r="U297" s="64"/>
    </row>
    <row r="298" spans="2:21" ht="15.75">
      <c r="B298" s="64"/>
      <c r="C298" s="65"/>
      <c r="D298" s="71"/>
      <c r="E298" s="71"/>
      <c r="F298" s="71"/>
      <c r="G298" s="71"/>
      <c r="H298" s="80"/>
      <c r="I298" s="80"/>
      <c r="J298" s="1"/>
      <c r="K298" s="66"/>
      <c r="L298" s="64">
        <v>40</v>
      </c>
      <c r="M298" s="3">
        <f>IF(K298=0,"",IF(K298&gt;0,VLOOKUP(K298,ตารางรอบต่อวินาที!A$1:B$600,2,0)))</f>
      </c>
      <c r="N298" s="64"/>
      <c r="O298" s="64"/>
      <c r="P298" s="64"/>
      <c r="Q298" s="64"/>
      <c r="R298" s="64"/>
      <c r="S298" s="64"/>
      <c r="T298" s="64"/>
      <c r="U298" s="64"/>
    </row>
    <row r="299" spans="2:21" ht="15.75">
      <c r="B299" s="64"/>
      <c r="C299" s="65"/>
      <c r="D299" s="71"/>
      <c r="E299" s="71"/>
      <c r="F299" s="71"/>
      <c r="G299" s="71"/>
      <c r="H299" s="80"/>
      <c r="I299" s="80"/>
      <c r="J299" s="1"/>
      <c r="K299" s="66"/>
      <c r="L299" s="64">
        <v>40</v>
      </c>
      <c r="M299" s="3">
        <f>IF(K299=0,"",IF(K299&gt;0,VLOOKUP(K299,ตารางรอบต่อวินาที!A$1:B$600,2,0)))</f>
      </c>
      <c r="N299" s="64"/>
      <c r="O299" s="64"/>
      <c r="P299" s="64"/>
      <c r="Q299" s="64"/>
      <c r="R299" s="64"/>
      <c r="S299" s="64"/>
      <c r="T299" s="64"/>
      <c r="U299" s="64"/>
    </row>
    <row r="300" spans="2:21" ht="15.75">
      <c r="B300" s="64"/>
      <c r="C300" s="65"/>
      <c r="D300" s="71"/>
      <c r="E300" s="71"/>
      <c r="F300" s="71"/>
      <c r="G300" s="71"/>
      <c r="H300" s="80"/>
      <c r="I300" s="80"/>
      <c r="J300" s="1"/>
      <c r="K300" s="66"/>
      <c r="L300" s="64">
        <v>40</v>
      </c>
      <c r="M300" s="3">
        <f>IF(K300=0,"",IF(K300&gt;0,VLOOKUP(K300,ตารางรอบต่อวินาที!A$1:B$600,2,0)))</f>
      </c>
      <c r="N300" s="64"/>
      <c r="P300" s="64"/>
      <c r="Q300" s="64"/>
      <c r="R300" s="64"/>
      <c r="S300" s="64"/>
      <c r="T300" s="64"/>
      <c r="U300" s="64"/>
    </row>
    <row r="301" spans="2:21" ht="15.75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64"/>
      <c r="R301" s="64"/>
      <c r="S301" s="72"/>
      <c r="T301" s="64"/>
      <c r="U301" s="72"/>
    </row>
    <row r="302" spans="3:20" ht="15.75">
      <c r="C302" s="65"/>
      <c r="D302" s="65"/>
      <c r="E302" s="65"/>
      <c r="F302" s="65"/>
      <c r="G302" s="65"/>
      <c r="H302" s="65"/>
      <c r="I302" s="65"/>
      <c r="J302" s="96"/>
      <c r="Q302" s="97">
        <f>SUM(Q160:Q301)</f>
        <v>0</v>
      </c>
      <c r="R302" s="97">
        <f>SUM(R160:R301)</f>
        <v>0</v>
      </c>
      <c r="T302" s="97">
        <f>SUM(T160:T301)</f>
        <v>0</v>
      </c>
    </row>
    <row r="303" spans="2:10" ht="15.75">
      <c r="B303" s="65"/>
      <c r="C303" s="65"/>
      <c r="D303" s="65"/>
      <c r="E303" s="65"/>
      <c r="F303" s="65"/>
      <c r="G303" s="65"/>
      <c r="H303" s="65"/>
      <c r="I303" s="65"/>
      <c r="J303" s="96"/>
    </row>
    <row r="304" spans="2:10" ht="15.75">
      <c r="B304" s="65"/>
      <c r="C304" s="65"/>
      <c r="D304" s="65"/>
      <c r="E304" s="65"/>
      <c r="F304" s="65"/>
      <c r="G304" s="65"/>
      <c r="H304" s="65"/>
      <c r="I304" s="65"/>
      <c r="J304" s="96"/>
    </row>
    <row r="305" spans="2:10" ht="15.75">
      <c r="B305" s="65"/>
      <c r="C305" s="65"/>
      <c r="D305" s="65"/>
      <c r="E305" s="65"/>
      <c r="F305" s="65"/>
      <c r="G305" s="65"/>
      <c r="H305" s="65"/>
      <c r="I305" s="65"/>
      <c r="J305" s="96"/>
    </row>
    <row r="306" spans="2:10" ht="15.75">
      <c r="B306" s="65"/>
      <c r="C306" s="65"/>
      <c r="D306" s="65"/>
      <c r="E306" s="65"/>
      <c r="F306" s="65"/>
      <c r="G306" s="65"/>
      <c r="H306" s="65"/>
      <c r="I306" s="65"/>
      <c r="J306" s="96"/>
    </row>
    <row r="307" spans="2:10" ht="15.75">
      <c r="B307" s="65"/>
      <c r="C307" s="65"/>
      <c r="D307" s="65"/>
      <c r="E307" s="65"/>
      <c r="F307" s="65"/>
      <c r="G307" s="65"/>
      <c r="H307" s="65"/>
      <c r="I307" s="65"/>
      <c r="J307" s="96"/>
    </row>
    <row r="308" spans="2:10" ht="15.75">
      <c r="B308" s="65"/>
      <c r="C308" s="65"/>
      <c r="D308" s="65"/>
      <c r="E308" s="65"/>
      <c r="F308" s="65"/>
      <c r="G308" s="65"/>
      <c r="H308" s="65"/>
      <c r="I308" s="65"/>
      <c r="J308" s="96"/>
    </row>
    <row r="309" spans="2:10" ht="15.75">
      <c r="B309" s="65"/>
      <c r="C309" s="65"/>
      <c r="D309" s="65"/>
      <c r="E309" s="65"/>
      <c r="F309" s="65"/>
      <c r="G309" s="65"/>
      <c r="H309" s="65"/>
      <c r="I309" s="65"/>
      <c r="J309" s="96"/>
    </row>
    <row r="310" spans="2:10" ht="15.75">
      <c r="B310" s="65"/>
      <c r="C310" s="65"/>
      <c r="D310" s="65"/>
      <c r="E310" s="65"/>
      <c r="F310" s="65"/>
      <c r="G310" s="65"/>
      <c r="H310" s="65"/>
      <c r="I310" s="65"/>
      <c r="J310" s="96"/>
    </row>
    <row r="311" spans="2:10" ht="15.75">
      <c r="B311" s="65"/>
      <c r="C311" s="65"/>
      <c r="D311" s="65"/>
      <c r="E311" s="65"/>
      <c r="F311" s="65"/>
      <c r="G311" s="65"/>
      <c r="H311" s="65"/>
      <c r="I311" s="65"/>
      <c r="J311" s="96"/>
    </row>
    <row r="312" spans="2:10" ht="15.75">
      <c r="B312" s="65"/>
      <c r="C312" s="65"/>
      <c r="D312" s="65"/>
      <c r="E312" s="65"/>
      <c r="F312" s="65"/>
      <c r="G312" s="65"/>
      <c r="H312" s="65"/>
      <c r="I312" s="65"/>
      <c r="J312" s="96"/>
    </row>
    <row r="313" spans="2:10" ht="15.75">
      <c r="B313" s="65"/>
      <c r="C313" s="65"/>
      <c r="D313" s="65"/>
      <c r="E313" s="65"/>
      <c r="F313" s="65"/>
      <c r="G313" s="65"/>
      <c r="H313" s="65"/>
      <c r="I313" s="65"/>
      <c r="J313" s="96"/>
    </row>
    <row r="314" spans="2:10" ht="15.75">
      <c r="B314" s="65"/>
      <c r="C314" s="65"/>
      <c r="D314" s="65"/>
      <c r="E314" s="65"/>
      <c r="F314" s="65"/>
      <c r="G314" s="65"/>
      <c r="H314" s="65"/>
      <c r="I314" s="65"/>
      <c r="J314" s="96"/>
    </row>
    <row r="315" spans="2:10" ht="15.75">
      <c r="B315" s="65"/>
      <c r="C315" s="65"/>
      <c r="D315" s="65"/>
      <c r="E315" s="65"/>
      <c r="F315" s="65"/>
      <c r="G315" s="65"/>
      <c r="H315" s="65"/>
      <c r="I315" s="65"/>
      <c r="J315" s="96"/>
    </row>
    <row r="316" spans="2:10" ht="15.75">
      <c r="B316" s="65"/>
      <c r="C316" s="65"/>
      <c r="D316" s="65"/>
      <c r="E316" s="65"/>
      <c r="F316" s="65"/>
      <c r="G316" s="65"/>
      <c r="H316" s="65"/>
      <c r="I316" s="65"/>
      <c r="J316" s="96"/>
    </row>
    <row r="317" spans="2:10" ht="15.75">
      <c r="B317" s="65"/>
      <c r="C317" s="65"/>
      <c r="D317" s="65"/>
      <c r="E317" s="65"/>
      <c r="F317" s="65"/>
      <c r="G317" s="65"/>
      <c r="H317" s="65"/>
      <c r="I317" s="65"/>
      <c r="J317" s="96"/>
    </row>
    <row r="318" spans="2:10" ht="15.75">
      <c r="B318" s="65"/>
      <c r="C318" s="65"/>
      <c r="D318" s="65"/>
      <c r="E318" s="65"/>
      <c r="F318" s="65"/>
      <c r="G318" s="65"/>
      <c r="H318" s="65"/>
      <c r="I318" s="65"/>
      <c r="J318" s="96"/>
    </row>
    <row r="319" spans="2:10" ht="15.75">
      <c r="B319" s="65"/>
      <c r="C319" s="65"/>
      <c r="D319" s="65"/>
      <c r="E319" s="65"/>
      <c r="F319" s="65"/>
      <c r="G319" s="65"/>
      <c r="H319" s="65"/>
      <c r="I319" s="65"/>
      <c r="J319" s="96"/>
    </row>
    <row r="320" spans="2:10" ht="15.75">
      <c r="B320" s="65"/>
      <c r="C320" s="65"/>
      <c r="D320" s="65"/>
      <c r="E320" s="65"/>
      <c r="F320" s="65"/>
      <c r="G320" s="65"/>
      <c r="H320" s="65"/>
      <c r="I320" s="65"/>
      <c r="J320" s="96"/>
    </row>
    <row r="321" spans="2:10" ht="15.75">
      <c r="B321" s="65"/>
      <c r="C321" s="65"/>
      <c r="D321" s="65"/>
      <c r="E321" s="65"/>
      <c r="F321" s="65"/>
      <c r="G321" s="65"/>
      <c r="H321" s="65"/>
      <c r="I321" s="65"/>
      <c r="J321" s="96"/>
    </row>
    <row r="322" spans="2:10" ht="15.75">
      <c r="B322" s="65"/>
      <c r="C322" s="65"/>
      <c r="D322" s="65"/>
      <c r="E322" s="65"/>
      <c r="F322" s="65"/>
      <c r="G322" s="65"/>
      <c r="H322" s="65"/>
      <c r="I322" s="65"/>
      <c r="J322" s="96"/>
    </row>
    <row r="323" spans="2:10" ht="15.75">
      <c r="B323" s="65"/>
      <c r="C323" s="65"/>
      <c r="D323" s="65"/>
      <c r="E323" s="65"/>
      <c r="F323" s="65"/>
      <c r="G323" s="65"/>
      <c r="H323" s="65"/>
      <c r="I323" s="65"/>
      <c r="J323" s="96"/>
    </row>
    <row r="324" spans="2:10" ht="15.75">
      <c r="B324" s="65"/>
      <c r="C324" s="65"/>
      <c r="D324" s="65"/>
      <c r="E324" s="65"/>
      <c r="F324" s="65"/>
      <c r="G324" s="65"/>
      <c r="H324" s="65"/>
      <c r="I324" s="65"/>
      <c r="J324" s="96"/>
    </row>
    <row r="325" spans="2:10" ht="15.75">
      <c r="B325" s="65"/>
      <c r="C325" s="65"/>
      <c r="D325" s="65"/>
      <c r="E325" s="65"/>
      <c r="F325" s="65"/>
      <c r="G325" s="65"/>
      <c r="H325" s="65"/>
      <c r="I325" s="65"/>
      <c r="J325" s="96"/>
    </row>
    <row r="326" spans="2:10" ht="15.75">
      <c r="B326" s="65"/>
      <c r="C326" s="65"/>
      <c r="D326" s="65"/>
      <c r="E326" s="65"/>
      <c r="F326" s="65"/>
      <c r="G326" s="65"/>
      <c r="H326" s="65"/>
      <c r="I326" s="65"/>
      <c r="J326" s="96"/>
    </row>
    <row r="327" spans="2:10" ht="15.75">
      <c r="B327" s="65"/>
      <c r="C327" s="65"/>
      <c r="D327" s="65"/>
      <c r="E327" s="65"/>
      <c r="F327" s="65"/>
      <c r="G327" s="65"/>
      <c r="H327" s="65"/>
      <c r="I327" s="65"/>
      <c r="J327" s="96"/>
    </row>
    <row r="328" spans="2:10" ht="15.75">
      <c r="B328" s="65"/>
      <c r="C328" s="65"/>
      <c r="D328" s="65"/>
      <c r="E328" s="65"/>
      <c r="F328" s="65"/>
      <c r="G328" s="65"/>
      <c r="H328" s="65"/>
      <c r="I328" s="65"/>
      <c r="J328" s="96"/>
    </row>
    <row r="329" spans="2:10" ht="15.75">
      <c r="B329" s="65"/>
      <c r="C329" s="65"/>
      <c r="D329" s="65"/>
      <c r="E329" s="65"/>
      <c r="F329" s="65"/>
      <c r="G329" s="65"/>
      <c r="H329" s="65"/>
      <c r="I329" s="65"/>
      <c r="J329" s="96"/>
    </row>
    <row r="330" spans="2:10" ht="15.75">
      <c r="B330" s="65"/>
      <c r="C330" s="65"/>
      <c r="D330" s="65"/>
      <c r="E330" s="65"/>
      <c r="F330" s="65"/>
      <c r="G330" s="65"/>
      <c r="H330" s="65"/>
      <c r="I330" s="65"/>
      <c r="J330" s="96"/>
    </row>
    <row r="331" spans="2:10" ht="15.75">
      <c r="B331" s="65"/>
      <c r="C331" s="65"/>
      <c r="D331" s="65"/>
      <c r="E331" s="65"/>
      <c r="F331" s="65"/>
      <c r="G331" s="65"/>
      <c r="H331" s="65"/>
      <c r="I331" s="65"/>
      <c r="J331" s="96"/>
    </row>
    <row r="332" spans="2:10" ht="15.75">
      <c r="B332" s="65"/>
      <c r="C332" s="65"/>
      <c r="D332" s="65"/>
      <c r="E332" s="65"/>
      <c r="F332" s="65"/>
      <c r="G332" s="65"/>
      <c r="H332" s="65"/>
      <c r="I332" s="65"/>
      <c r="J332" s="96"/>
    </row>
    <row r="333" spans="2:10" ht="15.75">
      <c r="B333" s="65"/>
      <c r="C333" s="65"/>
      <c r="D333" s="65"/>
      <c r="E333" s="65"/>
      <c r="F333" s="65"/>
      <c r="G333" s="65"/>
      <c r="H333" s="65"/>
      <c r="I333" s="65"/>
      <c r="J333" s="96"/>
    </row>
    <row r="334" spans="2:10" ht="15.75">
      <c r="B334" s="65"/>
      <c r="C334" s="65"/>
      <c r="D334" s="65"/>
      <c r="E334" s="65"/>
      <c r="F334" s="65"/>
      <c r="G334" s="65"/>
      <c r="H334" s="65"/>
      <c r="I334" s="65"/>
      <c r="J334" s="96"/>
    </row>
    <row r="335" spans="2:10" ht="15.75">
      <c r="B335" s="65"/>
      <c r="C335" s="65"/>
      <c r="D335" s="65"/>
      <c r="E335" s="65"/>
      <c r="F335" s="65"/>
      <c r="G335" s="65"/>
      <c r="H335" s="65"/>
      <c r="I335" s="65"/>
      <c r="J335" s="96"/>
    </row>
    <row r="336" spans="2:10" ht="15.75">
      <c r="B336" s="65"/>
      <c r="C336" s="65"/>
      <c r="D336" s="65"/>
      <c r="E336" s="65"/>
      <c r="F336" s="65"/>
      <c r="G336" s="65"/>
      <c r="H336" s="65"/>
      <c r="I336" s="65"/>
      <c r="J336" s="96"/>
    </row>
    <row r="337" spans="2:10" ht="15.75">
      <c r="B337" s="65"/>
      <c r="C337" s="65"/>
      <c r="D337" s="65"/>
      <c r="E337" s="65"/>
      <c r="F337" s="65"/>
      <c r="G337" s="65"/>
      <c r="H337" s="65"/>
      <c r="I337" s="65"/>
      <c r="J337" s="96"/>
    </row>
    <row r="338" spans="2:10" ht="15.75">
      <c r="B338" s="65"/>
      <c r="C338" s="65"/>
      <c r="D338" s="65"/>
      <c r="E338" s="65"/>
      <c r="F338" s="65"/>
      <c r="G338" s="65"/>
      <c r="H338" s="65"/>
      <c r="I338" s="65"/>
      <c r="J338" s="96"/>
    </row>
    <row r="339" spans="2:10" ht="15.75">
      <c r="B339" s="65"/>
      <c r="C339" s="65"/>
      <c r="D339" s="65"/>
      <c r="E339" s="65"/>
      <c r="F339" s="65"/>
      <c r="G339" s="65"/>
      <c r="H339" s="65"/>
      <c r="I339" s="65"/>
      <c r="J339" s="96"/>
    </row>
    <row r="340" spans="2:10" ht="15.75">
      <c r="B340" s="65"/>
      <c r="C340" s="65"/>
      <c r="D340" s="65"/>
      <c r="E340" s="65"/>
      <c r="F340" s="65"/>
      <c r="G340" s="65"/>
      <c r="H340" s="65"/>
      <c r="I340" s="65"/>
      <c r="J340" s="96"/>
    </row>
    <row r="341" spans="2:10" ht="15.75">
      <c r="B341" s="65"/>
      <c r="C341" s="65"/>
      <c r="D341" s="65"/>
      <c r="E341" s="65"/>
      <c r="F341" s="65"/>
      <c r="G341" s="65"/>
      <c r="H341" s="65"/>
      <c r="I341" s="65"/>
      <c r="J341" s="96"/>
    </row>
    <row r="342" spans="2:10" ht="15.75">
      <c r="B342" s="65"/>
      <c r="C342" s="65"/>
      <c r="D342" s="65"/>
      <c r="E342" s="65"/>
      <c r="F342" s="65"/>
      <c r="G342" s="65"/>
      <c r="H342" s="65"/>
      <c r="I342" s="65"/>
      <c r="J342" s="96"/>
    </row>
    <row r="343" spans="2:10" ht="15.75">
      <c r="B343" s="65"/>
      <c r="C343" s="65"/>
      <c r="D343" s="65"/>
      <c r="E343" s="65"/>
      <c r="F343" s="65"/>
      <c r="G343" s="65"/>
      <c r="H343" s="65"/>
      <c r="I343" s="65"/>
      <c r="J343" s="96"/>
    </row>
    <row r="344" spans="2:10" ht="15.75">
      <c r="B344" s="65"/>
      <c r="C344" s="65"/>
      <c r="D344" s="65"/>
      <c r="E344" s="65"/>
      <c r="F344" s="65"/>
      <c r="G344" s="65"/>
      <c r="H344" s="65"/>
      <c r="I344" s="65"/>
      <c r="J344" s="96"/>
    </row>
    <row r="345" spans="2:10" ht="15.75">
      <c r="B345" s="65"/>
      <c r="C345" s="65"/>
      <c r="D345" s="65"/>
      <c r="E345" s="65"/>
      <c r="F345" s="65"/>
      <c r="G345" s="65"/>
      <c r="H345" s="65"/>
      <c r="I345" s="65"/>
      <c r="J345" s="96"/>
    </row>
    <row r="346" spans="2:10" ht="15.75">
      <c r="B346" s="65"/>
      <c r="C346" s="65"/>
      <c r="D346" s="65"/>
      <c r="E346" s="65"/>
      <c r="F346" s="65"/>
      <c r="G346" s="65"/>
      <c r="H346" s="65"/>
      <c r="I346" s="65"/>
      <c r="J346" s="96"/>
    </row>
    <row r="347" spans="2:10" ht="15.75">
      <c r="B347" s="65"/>
      <c r="C347" s="65"/>
      <c r="D347" s="65"/>
      <c r="E347" s="65"/>
      <c r="F347" s="65"/>
      <c r="G347" s="65"/>
      <c r="H347" s="65"/>
      <c r="I347" s="65"/>
      <c r="J347" s="96"/>
    </row>
    <row r="348" spans="2:10" ht="15.75">
      <c r="B348" s="65"/>
      <c r="C348" s="65"/>
      <c r="D348" s="65"/>
      <c r="E348" s="65"/>
      <c r="F348" s="65"/>
      <c r="G348" s="65"/>
      <c r="H348" s="65"/>
      <c r="I348" s="65"/>
      <c r="J348" s="96"/>
    </row>
    <row r="349" spans="2:10" ht="15.75">
      <c r="B349" s="65"/>
      <c r="C349" s="65"/>
      <c r="D349" s="65"/>
      <c r="E349" s="65"/>
      <c r="F349" s="65"/>
      <c r="G349" s="65"/>
      <c r="H349" s="65"/>
      <c r="I349" s="65"/>
      <c r="J349" s="96"/>
    </row>
    <row r="350" spans="2:10" ht="15.75">
      <c r="B350" s="65"/>
      <c r="C350" s="65"/>
      <c r="D350" s="65"/>
      <c r="E350" s="65"/>
      <c r="F350" s="65"/>
      <c r="G350" s="65"/>
      <c r="H350" s="65"/>
      <c r="I350" s="65"/>
      <c r="J350" s="96"/>
    </row>
    <row r="351" spans="2:10" ht="15.75">
      <c r="B351" s="65"/>
      <c r="C351" s="65"/>
      <c r="D351" s="65"/>
      <c r="E351" s="65"/>
      <c r="F351" s="65"/>
      <c r="G351" s="65"/>
      <c r="H351" s="65"/>
      <c r="I351" s="65"/>
      <c r="J351" s="96"/>
    </row>
    <row r="352" spans="2:10" ht="15.75">
      <c r="B352" s="65"/>
      <c r="C352" s="65"/>
      <c r="D352" s="65"/>
      <c r="E352" s="65"/>
      <c r="F352" s="65"/>
      <c r="G352" s="65"/>
      <c r="H352" s="65"/>
      <c r="I352" s="65"/>
      <c r="J352" s="96"/>
    </row>
    <row r="353" spans="2:10" ht="15.75">
      <c r="B353" s="65"/>
      <c r="C353" s="65"/>
      <c r="D353" s="65"/>
      <c r="E353" s="65"/>
      <c r="F353" s="65"/>
      <c r="G353" s="65"/>
      <c r="H353" s="65"/>
      <c r="I353" s="65"/>
      <c r="J353" s="96"/>
    </row>
    <row r="354" spans="2:10" ht="15.75">
      <c r="B354" s="65"/>
      <c r="C354" s="65"/>
      <c r="D354" s="65"/>
      <c r="E354" s="65"/>
      <c r="F354" s="65"/>
      <c r="G354" s="65"/>
      <c r="H354" s="65"/>
      <c r="I354" s="65"/>
      <c r="J354" s="96"/>
    </row>
  </sheetData>
  <sheetProtection/>
  <mergeCells count="21">
    <mergeCell ref="C9:C11"/>
    <mergeCell ref="S9:S11"/>
    <mergeCell ref="H9:H11"/>
    <mergeCell ref="B9:B11"/>
    <mergeCell ref="Q9:Q11"/>
    <mergeCell ref="R9:R11"/>
    <mergeCell ref="I9:I11"/>
    <mergeCell ref="M10:M11"/>
    <mergeCell ref="K9:K11"/>
    <mergeCell ref="E9:E11"/>
    <mergeCell ref="J9:J11"/>
    <mergeCell ref="L9:L11"/>
    <mergeCell ref="D9:D11"/>
    <mergeCell ref="U9:U11"/>
    <mergeCell ref="F9:F11"/>
    <mergeCell ref="G9:G11"/>
    <mergeCell ref="T9:T11"/>
    <mergeCell ref="M9:P9"/>
    <mergeCell ref="N10:N11"/>
    <mergeCell ref="O10:O11"/>
    <mergeCell ref="P10:P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00"/>
  <sheetViews>
    <sheetView zoomScalePageLayoutView="0" workbookViewId="0" topLeftCell="A19">
      <selection activeCell="F43" sqref="F43"/>
    </sheetView>
  </sheetViews>
  <sheetFormatPr defaultColWidth="9.140625" defaultRowHeight="12.75"/>
  <cols>
    <col min="1" max="5" width="9.140625" style="81" customWidth="1"/>
    <col min="6" max="6" width="10.140625" style="81" bestFit="1" customWidth="1"/>
    <col min="7" max="13" width="9.140625" style="81" customWidth="1"/>
    <col min="14" max="14" width="10.140625" style="93" bestFit="1" customWidth="1"/>
    <col min="15" max="16384" width="9.140625" style="81" customWidth="1"/>
  </cols>
  <sheetData>
    <row r="1" ht="12.75">
      <c r="N1" s="81"/>
    </row>
    <row r="2" spans="1:14" ht="12.75">
      <c r="A2" s="150" t="s">
        <v>370</v>
      </c>
      <c r="B2" s="151"/>
      <c r="C2" s="151"/>
      <c r="D2" s="151"/>
      <c r="E2" s="151"/>
      <c r="F2" s="92" t="s">
        <v>371</v>
      </c>
      <c r="N2" s="81"/>
    </row>
    <row r="3" spans="1:14" ht="12.75">
      <c r="A3" s="86">
        <f>IF(ฟอร์มปริมาณน้ำ!D15=5,VLOOKUP(ฟอร์มปริมาณน้ำ!E15,ตารางมุม1!$A$4:$AA$23,2,0),IF(ฟอร์มปริมาณน้ำ!D15=6,VLOOKUP(ฟอร์มปริมาณน้ำ!E15,ตารางมุม1!$A$4:$AA$23,3,0),IF(ฟอร์มปริมาณน้ำ!D15=7,VLOOKUP(ฟอร์มปริมาณน้ำ!E15,ตารางมุม1!$A$4:$AA$23,4,0),IF(ฟอร์มปริมาณน้ำ!D15=8,VLOOKUP(ฟอร์มปริมาณน้ำ!E15,ตารางมุม1!$A$4:$AA$23,5,0),IF(ฟอร์มปริมาณน้ำ!D15=9,VLOOKUP(ฟอร์มปริมาณน้ำ!E15,ตารางมุม1!$A$4:$AA$23,6,0),"")))))</f>
      </c>
      <c r="B3" s="87">
        <f>IF(ฟอร์มปริมาณน้ำ!D15=10,VLOOKUP(ฟอร์มปริมาณน้ำ!E15,ตารางมุม1!A$4:$AA$23,7,0),IF(ฟอร์มปริมาณน้ำ!D15=12,VLOOKUP(ฟอร์มปริมาณน้ำ!E15,ตารางมุม1!$A$4:$AA$23,8,0),IF(ฟอร์มปริมาณน้ำ!D15=14,VLOOKUP(ฟอร์มปริมาณน้ำ!E15,ตารางมุม1!$A$4:$AA$23,9,0),IF(ฟอร์มปริมาณน้ำ!D15=16,VLOOKUP(ฟอร์มปริมาณน้ำ!E15,ตารางมุม1!$A$4:$AA$23,10,0),IF(ฟอร์มปริมาณน้ำ!D15=18,VLOOKUP(ฟอร์มปริมาณน้ำ!E15,ตารางมุม1!$A$4:$AA$23,11,0),"")))))</f>
      </c>
      <c r="C3" s="87">
        <f>IF(ฟอร์มปริมาณน้ำ!D15=20,VLOOKUP(ฟอร์มปริมาณน้ำ!E15,ตารางมุม1!$A$4:$AA$23,12,0),IF(ฟอร์มปริมาณน้ำ!D15=22,VLOOKUP(ฟอร์มปริมาณน้ำ!E15,ตารางมุม1!$A$4:$AA$23,13,0),IF(ฟอร์มปริมาณน้ำ!D15=24,VLOOKUP(ฟอร์มปริมาณน้ำ!E15,ตารางมุม1!$A$4:$AA$23,14,0),IF(ฟอร์มปริมาณน้ำ!D15=26,VLOOKUP(ฟอร์มปริมาณน้ำ!E15,ตารางมุม1!$A$4:$AA$23,15,0),IF(ฟอร์มปริมาณน้ำ!D15=28,VLOOKUP(ฟอร์มปริมาณน้ำ!E15,ตารางมุม1!$A$4:$AA$23,16,0),"")))))</f>
      </c>
      <c r="D3" s="87">
        <f>IF(ฟอร์มปริมาณน้ำ!D15=30,VLOOKUP(ฟอร์มปริมาณน้ำ!E15,ตารางมุม1!$A$4:$AA$23,17,0),IF(ฟอร์มปริมาณน้ำ!D15=32,VLOOKUP(ฟอร์มปริมาณน้ำ!E15,ตารางมุม1!$A$4:$AA$23,18,0),IF(ฟอร์มปริมาณน้ำ!D15=34,VLOOKUP(ฟอร์มปริมาณน้ำ!E15,ตารางมุม1!$A$4:$AA$23,19,0),IF(ฟอร์มปริมาณน้ำ!D15=36,VLOOKUP(ฟอร์มปริมาณน้ำ!E15,ตารางมุม1!$A$4:$AA$23,20,0),IF(ฟอร์มปริมาณน้ำ!D15=38,VLOOKUP(ฟอร์มปริมาณน้ำ!E15,ตารางมุม1!$A$4:$AA$23,21,0),"")))))</f>
      </c>
      <c r="E3" s="87">
        <f>IF(ฟอร์มปริมาณน้ำ!D15=40,VLOOKUP(ฟอร์มปริมาณน้ำ!E15,ตารางมุม1!$A$4:$AA$23,22,0),IF(ฟอร์มปริมาณน้ำ!D15=42,VLOOKUP(ฟอร์มปริมาณน้ำ!E15,ตารางมุม1!$A$4:$AA$23,23,0),IF(ฟอร์มปริมาณน้ำ!D15=44,VLOOKUP(ฟอร์มปริมาณน้ำ!E15,ตารางมุม1!$A$4:$AA$23,24,0),IF(ฟอร์มปริมาณน้ำ!D15=46,VLOOKUP(ฟอร์มปริมาณน้ำ!E15,ตารางมุม1!$A$4:$AA$23,25,0),IF(ฟอร์มปริมาณน้ำ!D15=48,VLOOKUP(ฟอร์มปริมาณน้ำ!E15,ตารางมุม1!$A$4:$AA$23,26,0),IF(ฟอร์มปริมาณน้ำ!D15=50,VLOOKUP(ฟอร์มปริมาณน้ำ!E15,ตารางมุม1!$A$4:$AA$23,27,0),""))))))</f>
      </c>
      <c r="F3" s="88">
        <f>SUM(A3:E3)/100</f>
        <v>0</v>
      </c>
      <c r="G3" s="82"/>
      <c r="N3" s="81"/>
    </row>
    <row r="4" spans="1:14" ht="12.75">
      <c r="A4" s="86">
        <f>IF(ฟอร์มปริมาณน้ำ!D22=5,VLOOKUP(ฟอร์มปริมาณน้ำ!E22,ตารางมุม1!$A$4:$AA$23,2,0),IF(ฟอร์มปริมาณน้ำ!D22=6,VLOOKUP(ฟอร์มปริมาณน้ำ!E22,ตารางมุม1!$A$4:$AA$23,3,0),IF(ฟอร์มปริมาณน้ำ!D22=7,VLOOKUP(ฟอร์มปริมาณน้ำ!E22,ตารางมุม1!$A$4:$AA$23,4,0),IF(ฟอร์มปริมาณน้ำ!D22=8,VLOOKUP(ฟอร์มปริมาณน้ำ!E22,ตารางมุม1!$A$4:$AA$23,5,0),IF(ฟอร์มปริมาณน้ำ!D22=9,VLOOKUP(ฟอร์มปริมาณน้ำ!E22,ตารางมุม1!$A$4:$AA$23,6,0),"")))))</f>
      </c>
      <c r="B4" s="87">
        <f>IF(ฟอร์มปริมาณน้ำ!D22=10,VLOOKUP(ฟอร์มปริมาณน้ำ!E22,ตารางมุม1!A$4:$AA$23,7,0),IF(ฟอร์มปริมาณน้ำ!D22=12,VLOOKUP(ฟอร์มปริมาณน้ำ!E22,ตารางมุม1!$A$4:$AA$23,8,0),IF(ฟอร์มปริมาณน้ำ!D22=14,VLOOKUP(ฟอร์มปริมาณน้ำ!E22,ตารางมุม1!$A$4:$AA$23,9,0),IF(ฟอร์มปริมาณน้ำ!D22=16,VLOOKUP(ฟอร์มปริมาณน้ำ!E22,ตารางมุม1!$A$4:$AA$23,10,0),IF(ฟอร์มปริมาณน้ำ!D22=18,VLOOKUP(ฟอร์มปริมาณน้ำ!E22,ตารางมุม1!$A$4:$AA$23,11,0),"")))))</f>
      </c>
      <c r="C4" s="87">
        <f>IF(ฟอร์มปริมาณน้ำ!D22=20,VLOOKUP(ฟอร์มปริมาณน้ำ!E22,ตารางมุม1!$A$4:$AA$23,12,0),IF(ฟอร์มปริมาณน้ำ!D22=22,VLOOKUP(ฟอร์มปริมาณน้ำ!E22,ตารางมุม1!$A$4:$AA$23,13,0),IF(ฟอร์มปริมาณน้ำ!D22=24,VLOOKUP(ฟอร์มปริมาณน้ำ!E22,ตารางมุม1!$A$4:$AA$23,14,0),IF(ฟอร์มปริมาณน้ำ!D22=26,VLOOKUP(ฟอร์มปริมาณน้ำ!E22,ตารางมุม1!$A$4:$AA$23,15,0),IF(ฟอร์มปริมาณน้ำ!D22=28,VLOOKUP(ฟอร์มปริมาณน้ำ!E22,ตารางมุม1!$A$4:$AA$23,16,0),"")))))</f>
      </c>
      <c r="D4" s="87">
        <f>IF(ฟอร์มปริมาณน้ำ!D22=30,VLOOKUP(ฟอร์มปริมาณน้ำ!E22,ตารางมุม1!$A$4:$AA$23,17,0),IF(ฟอร์มปริมาณน้ำ!D22=32,VLOOKUP(ฟอร์มปริมาณน้ำ!E22,ตารางมุม1!$A$4:$AA$23,18,0),IF(ฟอร์มปริมาณน้ำ!D22=34,VLOOKUP(ฟอร์มปริมาณน้ำ!E22,ตารางมุม1!$A$4:$AA$23,19,0),IF(ฟอร์มปริมาณน้ำ!D22=36,VLOOKUP(ฟอร์มปริมาณน้ำ!E22,ตารางมุม1!$A$4:$AA$23,20,0),IF(ฟอร์มปริมาณน้ำ!D22=38,VLOOKUP(ฟอร์มปริมาณน้ำ!E22,ตารางมุม1!$A$4:$AA$23,21,0),"")))))</f>
      </c>
      <c r="E4" s="87">
        <f>IF(ฟอร์มปริมาณน้ำ!D22=40,VLOOKUP(ฟอร์มปริมาณน้ำ!E22,ตารางมุม1!$A$4:$AA$23,22,0),IF(ฟอร์มปริมาณน้ำ!D22=42,VLOOKUP(ฟอร์มปริมาณน้ำ!E22,ตารางมุม1!$A$4:$AA$23,23,0),IF(ฟอร์มปริมาณน้ำ!D22=44,VLOOKUP(ฟอร์มปริมาณน้ำ!E22,ตารางมุม1!$A$4:$AA$23,24,0),IF(ฟอร์มปริมาณน้ำ!D22=46,VLOOKUP(ฟอร์มปริมาณน้ำ!E22,ตารางมุม1!$A$4:$AA$23,25,0),IF(ฟอร์มปริมาณน้ำ!D22=48,VLOOKUP(ฟอร์มปริมาณน้ำ!E22,ตารางมุม1!$A$4:$AA$23,26,0),IF(ฟอร์มปริมาณน้ำ!D22=50,VLOOKUP(ฟอร์มปริมาณน้ำ!E22,ตารางมุม1!$A$4:$AA$23,27,0),""))))))</f>
      </c>
      <c r="F4" s="88">
        <f>SUM(A4:E4)/100</f>
        <v>0</v>
      </c>
      <c r="G4" s="82"/>
      <c r="N4" s="81"/>
    </row>
    <row r="5" spans="1:14" ht="12.75">
      <c r="A5" s="86">
        <f>IF(ฟอร์มปริมาณน้ำ!D29=5,VLOOKUP(ฟอร์มปริมาณน้ำ!E29,ตารางมุม1!$A$4:$AA$23,2,0),IF(ฟอร์มปริมาณน้ำ!D29=6,VLOOKUP(ฟอร์มปริมาณน้ำ!E29,ตารางมุม1!$A$4:$AA$23,3,0),IF(ฟอร์มปริมาณน้ำ!D29=7,VLOOKUP(ฟอร์มปริมาณน้ำ!E29,ตารางมุม1!$A$4:$AA$23,4,0),IF(ฟอร์มปริมาณน้ำ!D29=8,VLOOKUP(ฟอร์มปริมาณน้ำ!E29,ตารางมุม1!$A$4:$AA$23,5,0),IF(ฟอร์มปริมาณน้ำ!D29=9,VLOOKUP(ฟอร์มปริมาณน้ำ!E29,ตารางมุม1!$A$4:$AA$23,6,0),"")))))</f>
      </c>
      <c r="B5" s="87">
        <f>IF(ฟอร์มปริมาณน้ำ!D29=10,VLOOKUP(ฟอร์มปริมาณน้ำ!E29,ตารางมุม1!A$4:$AA$23,7,0),IF(ฟอร์มปริมาณน้ำ!D29=12,VLOOKUP(ฟอร์มปริมาณน้ำ!E29,ตารางมุม1!$A$4:$AA$23,8,0),IF(ฟอร์มปริมาณน้ำ!D29=14,VLOOKUP(ฟอร์มปริมาณน้ำ!E29,ตารางมุม1!$A$4:$AA$23,9,0),IF(ฟอร์มปริมาณน้ำ!D29=16,VLOOKUP(ฟอร์มปริมาณน้ำ!E29,ตารางมุม1!$A$4:$AA$23,10,0),IF(ฟอร์มปริมาณน้ำ!D29=18,VLOOKUP(ฟอร์มปริมาณน้ำ!E29,ตารางมุม1!$A$4:$AA$23,11,0),"")))))</f>
      </c>
      <c r="C5" s="87">
        <f>IF(ฟอร์มปริมาณน้ำ!D29=20,VLOOKUP(ฟอร์มปริมาณน้ำ!E29,ตารางมุม1!$A$4:$AA$23,12,0),IF(ฟอร์มปริมาณน้ำ!D29=22,VLOOKUP(ฟอร์มปริมาณน้ำ!E29,ตารางมุม1!$A$4:$AA$23,13,0),IF(ฟอร์มปริมาณน้ำ!D29=24,VLOOKUP(ฟอร์มปริมาณน้ำ!E29,ตารางมุม1!$A$4:$AA$23,14,0),IF(ฟอร์มปริมาณน้ำ!D29=26,VLOOKUP(ฟอร์มปริมาณน้ำ!E29,ตารางมุม1!$A$4:$AA$23,15,0),IF(ฟอร์มปริมาณน้ำ!D29=28,VLOOKUP(ฟอร์มปริมาณน้ำ!E29,ตารางมุม1!$A$4:$AA$23,16,0),"")))))</f>
      </c>
      <c r="D5" s="87">
        <f>IF(ฟอร์มปริมาณน้ำ!D29=30,VLOOKUP(ฟอร์มปริมาณน้ำ!E29,ตารางมุม1!$A$4:$AA$23,17,0),IF(ฟอร์มปริมาณน้ำ!D29=32,VLOOKUP(ฟอร์มปริมาณน้ำ!E29,ตารางมุม1!$A$4:$AA$23,18,0),IF(ฟอร์มปริมาณน้ำ!D29=34,VLOOKUP(ฟอร์มปริมาณน้ำ!E29,ตารางมุม1!$A$4:$AA$23,19,0),IF(ฟอร์มปริมาณน้ำ!D29=36,VLOOKUP(ฟอร์มปริมาณน้ำ!E29,ตารางมุม1!$A$4:$AA$23,20,0),IF(ฟอร์มปริมาณน้ำ!D29=38,VLOOKUP(ฟอร์มปริมาณน้ำ!E29,ตารางมุม1!$A$4:$AA$23,21,0),"")))))</f>
      </c>
      <c r="E5" s="87">
        <f>IF(ฟอร์มปริมาณน้ำ!D29=40,VLOOKUP(ฟอร์มปริมาณน้ำ!E29,ตารางมุม1!$A$4:$AA$23,22,0),IF(ฟอร์มปริมาณน้ำ!D29=42,VLOOKUP(ฟอร์มปริมาณน้ำ!E29,ตารางมุม1!$A$4:$AA$23,23,0),IF(ฟอร์มปริมาณน้ำ!D29=44,VLOOKUP(ฟอร์มปริมาณน้ำ!E29,ตารางมุม1!$A$4:$AA$23,24,0),IF(ฟอร์มปริมาณน้ำ!D29=46,VLOOKUP(ฟอร์มปริมาณน้ำ!E29,ตารางมุม1!$A$4:$AA$23,25,0),IF(ฟอร์มปริมาณน้ำ!D29=48,VLOOKUP(ฟอร์มปริมาณน้ำ!E29,ตารางมุม1!$A$4:$AA$23,26,0),IF(ฟอร์มปริมาณน้ำ!D29=50,VLOOKUP(ฟอร์มปริมาณน้ำ!E29,ตารางมุม1!$A$4:$AA$23,27,0),""))))))</f>
      </c>
      <c r="F5" s="88">
        <f aca="true" t="shared" si="0" ref="F5:F22">SUM(A5:E5)/100</f>
        <v>0</v>
      </c>
      <c r="G5" s="82"/>
      <c r="N5" s="81"/>
    </row>
    <row r="6" spans="1:14" ht="12.75">
      <c r="A6" s="86">
        <f>IF(ฟอร์มปริมาณน้ำ!D36=5,VLOOKUP(ฟอร์มปริมาณน้ำ!E36,ตารางมุม1!$A$4:$AA$23,2,0),IF(ฟอร์มปริมาณน้ำ!D36=6,VLOOKUP(ฟอร์มปริมาณน้ำ!E36,ตารางมุม1!$A$4:$AA$23,3,0),IF(ฟอร์มปริมาณน้ำ!D36=7,VLOOKUP(ฟอร์มปริมาณน้ำ!E36,ตารางมุม1!$A$4:$AA$23,4,0),IF(ฟอร์มปริมาณน้ำ!D36=8,VLOOKUP(ฟอร์มปริมาณน้ำ!E36,ตารางมุม1!$A$4:$AA$23,5,0),IF(ฟอร์มปริมาณน้ำ!D36=9,VLOOKUP(ฟอร์มปริมาณน้ำ!E36,ตารางมุม1!$A$4:$AA$23,6,0),"")))))</f>
      </c>
      <c r="B6" s="87">
        <f>IF(ฟอร์มปริมาณน้ำ!D36=10,VLOOKUP(ฟอร์มปริมาณน้ำ!E36,ตารางมุม1!A$4:$AA$23,7,0),IF(ฟอร์มปริมาณน้ำ!D36=12,VLOOKUP(ฟอร์มปริมาณน้ำ!E36,ตารางมุม1!$A$4:$AA$23,8,0),IF(ฟอร์มปริมาณน้ำ!D36=14,VLOOKUP(ฟอร์มปริมาณน้ำ!E36,ตารางมุม1!$A$4:$AA$23,9,0),IF(ฟอร์มปริมาณน้ำ!D36=16,VLOOKUP(ฟอร์มปริมาณน้ำ!E36,ตารางมุม1!$A$4:$AA$23,10,0),IF(ฟอร์มปริมาณน้ำ!D36=18,VLOOKUP(ฟอร์มปริมาณน้ำ!E36,ตารางมุม1!$A$4:$AA$23,11,0),"")))))</f>
      </c>
      <c r="C6" s="87">
        <f>IF(ฟอร์มปริมาณน้ำ!D36=20,VLOOKUP(ฟอร์มปริมาณน้ำ!E36,ตารางมุม1!$A$4:$AA$23,12,0),IF(ฟอร์มปริมาณน้ำ!D36=22,VLOOKUP(ฟอร์มปริมาณน้ำ!E36,ตารางมุม1!$A$4:$AA$23,13,0),IF(ฟอร์มปริมาณน้ำ!D36=24,VLOOKUP(ฟอร์มปริมาณน้ำ!E36,ตารางมุม1!$A$4:$AA$23,14,0),IF(ฟอร์มปริมาณน้ำ!D36=26,VLOOKUP(ฟอร์มปริมาณน้ำ!E36,ตารางมุม1!$A$4:$AA$23,15,0),IF(ฟอร์มปริมาณน้ำ!D36=28,VLOOKUP(ฟอร์มปริมาณน้ำ!E36,ตารางมุม1!$A$4:$AA$23,16,0),"")))))</f>
      </c>
      <c r="D6" s="87">
        <f>IF(ฟอร์มปริมาณน้ำ!D36=30,VLOOKUP(ฟอร์มปริมาณน้ำ!E36,ตารางมุม1!$A$4:$AA$23,17,0),IF(ฟอร์มปริมาณน้ำ!D36=32,VLOOKUP(ฟอร์มปริมาณน้ำ!E36,ตารางมุม1!$A$4:$AA$23,18,0),IF(ฟอร์มปริมาณน้ำ!D36=34,VLOOKUP(ฟอร์มปริมาณน้ำ!E36,ตารางมุม1!$A$4:$AA$23,19,0),IF(ฟอร์มปริมาณน้ำ!D36=36,VLOOKUP(ฟอร์มปริมาณน้ำ!E36,ตารางมุม1!$A$4:$AA$23,20,0),IF(ฟอร์มปริมาณน้ำ!D36=38,VLOOKUP(ฟอร์มปริมาณน้ำ!E36,ตารางมุม1!$A$4:$AA$23,21,0),"")))))</f>
      </c>
      <c r="E6" s="87">
        <f>IF(ฟอร์มปริมาณน้ำ!D36=40,VLOOKUP(ฟอร์มปริมาณน้ำ!E36,ตารางมุม1!$A$4:$AA$23,22,0),IF(ฟอร์มปริมาณน้ำ!D36=42,VLOOKUP(ฟอร์มปริมาณน้ำ!E36,ตารางมุม1!$A$4:$AA$23,23,0),IF(ฟอร์มปริมาณน้ำ!D36=44,VLOOKUP(ฟอร์มปริมาณน้ำ!E36,ตารางมุม1!$A$4:$AA$23,24,0),IF(ฟอร์มปริมาณน้ำ!D36=46,VLOOKUP(ฟอร์มปริมาณน้ำ!E36,ตารางมุม1!$A$4:$AA$23,25,0),IF(ฟอร์มปริมาณน้ำ!D36=48,VLOOKUP(ฟอร์มปริมาณน้ำ!E36,ตารางมุม1!$A$4:$AA$23,26,0),IF(ฟอร์มปริมาณน้ำ!D36=50,VLOOKUP(ฟอร์มปริมาณน้ำ!E36,ตารางมุม1!$A$4:$AA$23,27,0),""))))))</f>
      </c>
      <c r="F6" s="88">
        <f t="shared" si="0"/>
        <v>0</v>
      </c>
      <c r="G6" s="82"/>
      <c r="N6" s="81"/>
    </row>
    <row r="7" spans="1:14" ht="12.75">
      <c r="A7" s="86">
        <f>IF(ฟอร์มปริมาณน้ำ!D43=5,VLOOKUP(ฟอร์มปริมาณน้ำ!E43,ตารางมุม1!$A$4:$AA$23,2,0),IF(ฟอร์มปริมาณน้ำ!D43=6,VLOOKUP(ฟอร์มปริมาณน้ำ!E43,ตารางมุม1!$A$4:$AA$23,3,0),IF(ฟอร์มปริมาณน้ำ!D43=7,VLOOKUP(ฟอร์มปริมาณน้ำ!E43,ตารางมุม1!$A$4:$AA$23,4,0),IF(ฟอร์มปริมาณน้ำ!D43=8,VLOOKUP(ฟอร์มปริมาณน้ำ!E43,ตารางมุม1!$A$4:$AA$23,5,0),IF(ฟอร์มปริมาณน้ำ!D43=9,VLOOKUP(ฟอร์มปริมาณน้ำ!E43,ตารางมุม1!$A$4:$AA$23,6,0),"")))))</f>
      </c>
      <c r="B7" s="87">
        <f>IF(ฟอร์มปริมาณน้ำ!D43=10,VLOOKUP(ฟอร์มปริมาณน้ำ!E43,ตารางมุม1!A$4:$AA$23,7,0),IF(ฟอร์มปริมาณน้ำ!D43=12,VLOOKUP(ฟอร์มปริมาณน้ำ!E43,ตารางมุม1!$A$4:$AA$23,8,0),IF(ฟอร์มปริมาณน้ำ!D43=14,VLOOKUP(ฟอร์มปริมาณน้ำ!E43,ตารางมุม1!$A$4:$AA$23,9,0),IF(ฟอร์มปริมาณน้ำ!D43=16,VLOOKUP(ฟอร์มปริมาณน้ำ!E43,ตารางมุม1!$A$4:$AA$23,10,0),IF(ฟอร์มปริมาณน้ำ!D43=18,VLOOKUP(ฟอร์มปริมาณน้ำ!E43,ตารางมุม1!$A$4:$AA$23,11,0),"")))))</f>
      </c>
      <c r="C7" s="87">
        <f>IF(ฟอร์มปริมาณน้ำ!D43=20,VLOOKUP(ฟอร์มปริมาณน้ำ!E43,ตารางมุม1!$A$4:$AA$23,12,0),IF(ฟอร์มปริมาณน้ำ!D43=22,VLOOKUP(ฟอร์มปริมาณน้ำ!E43,ตารางมุม1!$A$4:$AA$23,13,0),IF(ฟอร์มปริมาณน้ำ!D43=24,VLOOKUP(ฟอร์มปริมาณน้ำ!E43,ตารางมุม1!$A$4:$AA$23,14,0),IF(ฟอร์มปริมาณน้ำ!D43=26,VLOOKUP(ฟอร์มปริมาณน้ำ!E43,ตารางมุม1!$A$4:$AA$23,15,0),IF(ฟอร์มปริมาณน้ำ!D43=28,VLOOKUP(ฟอร์มปริมาณน้ำ!E43,ตารางมุม1!$A$4:$AA$23,16,0),"")))))</f>
      </c>
      <c r="D7" s="87">
        <f>IF(ฟอร์มปริมาณน้ำ!D43=30,VLOOKUP(ฟอร์มปริมาณน้ำ!E43,ตารางมุม1!$A$4:$AA$23,17,0),IF(ฟอร์มปริมาณน้ำ!D43=32,VLOOKUP(ฟอร์มปริมาณน้ำ!E43,ตารางมุม1!$A$4:$AA$23,18,0),IF(ฟอร์มปริมาณน้ำ!D43=34,VLOOKUP(ฟอร์มปริมาณน้ำ!E43,ตารางมุม1!$A$4:$AA$23,19,0),IF(ฟอร์มปริมาณน้ำ!D43=36,VLOOKUP(ฟอร์มปริมาณน้ำ!E43,ตารางมุม1!$A$4:$AA$23,20,0),IF(ฟอร์มปริมาณน้ำ!D43=38,VLOOKUP(ฟอร์มปริมาณน้ำ!E43,ตารางมุม1!$A$4:$AA$23,21,0),"")))))</f>
      </c>
      <c r="E7" s="87">
        <f>IF(ฟอร์มปริมาณน้ำ!D43=40,VLOOKUP(ฟอร์มปริมาณน้ำ!E43,ตารางมุม1!$A$4:$AA$23,22,0),IF(ฟอร์มปริมาณน้ำ!D43=42,VLOOKUP(ฟอร์มปริมาณน้ำ!E43,ตารางมุม1!$A$4:$AA$23,23,0),IF(ฟอร์มปริมาณน้ำ!D43=44,VLOOKUP(ฟอร์มปริมาณน้ำ!E43,ตารางมุม1!$A$4:$AA$23,24,0),IF(ฟอร์มปริมาณน้ำ!D43=46,VLOOKUP(ฟอร์มปริมาณน้ำ!E43,ตารางมุม1!$A$4:$AA$23,25,0),IF(ฟอร์มปริมาณน้ำ!D43=48,VLOOKUP(ฟอร์มปริมาณน้ำ!E43,ตารางมุม1!$A$4:$AA$23,26,0),IF(ฟอร์มปริมาณน้ำ!D43=50,VLOOKUP(ฟอร์มปริมาณน้ำ!E43,ตารางมุม1!$A$4:$AA$23,27,0),""))))))</f>
      </c>
      <c r="F7" s="88">
        <f t="shared" si="0"/>
        <v>0</v>
      </c>
      <c r="G7" s="82"/>
      <c r="N7" s="81"/>
    </row>
    <row r="8" spans="1:14" ht="11.25" customHeight="1">
      <c r="A8" s="86">
        <f>IF(ฟอร์มปริมาณน้ำ!D50=5,VLOOKUP(ฟอร์มปริมาณน้ำ!E50,ตารางมุม1!$A$4:$AA$23,2,0),IF(ฟอร์มปริมาณน้ำ!D50=6,VLOOKUP(ฟอร์มปริมาณน้ำ!E50,ตารางมุม1!$A$4:$AA$23,3,0),IF(ฟอร์มปริมาณน้ำ!D50=7,VLOOKUP(ฟอร์มปริมาณน้ำ!E50,ตารางมุม1!$A$4:$AA$23,4,0),IF(ฟอร์มปริมาณน้ำ!D50=8,VLOOKUP(ฟอร์มปริมาณน้ำ!E50,ตารางมุม1!$A$4:$AA$23,5,0),IF(ฟอร์มปริมาณน้ำ!D50=9,VLOOKUP(ฟอร์มปริมาณน้ำ!E50,ตารางมุม1!$A$4:$AA$23,6,0),"")))))</f>
      </c>
      <c r="B8" s="87">
        <f>IF(ฟอร์มปริมาณน้ำ!D50=10,VLOOKUP(ฟอร์มปริมาณน้ำ!E50,ตารางมุม1!A$4:$AA$23,7,0),IF(ฟอร์มปริมาณน้ำ!D50=12,VLOOKUP(ฟอร์มปริมาณน้ำ!E50,ตารางมุม1!$A$4:$AA$23,8,0),IF(ฟอร์มปริมาณน้ำ!D50=14,VLOOKUP(ฟอร์มปริมาณน้ำ!E50,ตารางมุม1!$A$4:$AA$23,9,0),IF(ฟอร์มปริมาณน้ำ!D50=16,VLOOKUP(ฟอร์มปริมาณน้ำ!E50,ตารางมุม1!$A$4:$AA$23,10,0),IF(ฟอร์มปริมาณน้ำ!D50=18,VLOOKUP(ฟอร์มปริมาณน้ำ!E50,ตารางมุม1!$A$4:$AA$23,11,0),"")))))</f>
      </c>
      <c r="C8" s="87">
        <f>IF(ฟอร์มปริมาณน้ำ!D50=20,VLOOKUP(ฟอร์มปริมาณน้ำ!E50,ตารางมุม1!$A$4:$AA$23,12,0),IF(ฟอร์มปริมาณน้ำ!D50=22,VLOOKUP(ฟอร์มปริมาณน้ำ!E50,ตารางมุม1!$A$4:$AA$23,13,0),IF(ฟอร์มปริมาณน้ำ!D50=24,VLOOKUP(ฟอร์มปริมาณน้ำ!E50,ตารางมุม1!$A$4:$AA$23,14,0),IF(ฟอร์มปริมาณน้ำ!D50=26,VLOOKUP(ฟอร์มปริมาณน้ำ!E50,ตารางมุม1!$A$4:$AA$23,15,0),IF(ฟอร์มปริมาณน้ำ!D50=28,VLOOKUP(ฟอร์มปริมาณน้ำ!E50,ตารางมุม1!$A$4:$AA$23,16,0),"")))))</f>
      </c>
      <c r="D8" s="87">
        <f>IF(ฟอร์มปริมาณน้ำ!D50=30,VLOOKUP(ฟอร์มปริมาณน้ำ!E50,ตารางมุม1!$A$4:$AA$23,17,0),IF(ฟอร์มปริมาณน้ำ!D50=32,VLOOKUP(ฟอร์มปริมาณน้ำ!E50,ตารางมุม1!$A$4:$AA$23,18,0),IF(ฟอร์มปริมาณน้ำ!D50=34,VLOOKUP(ฟอร์มปริมาณน้ำ!E50,ตารางมุม1!$A$4:$AA$23,19,0),IF(ฟอร์มปริมาณน้ำ!D50=36,VLOOKUP(ฟอร์มปริมาณน้ำ!E50,ตารางมุม1!$A$4:$AA$23,20,0),IF(ฟอร์มปริมาณน้ำ!D50=38,VLOOKUP(ฟอร์มปริมาณน้ำ!E50,ตารางมุม1!$A$4:$AA$23,21,0),"")))))</f>
      </c>
      <c r="E8" s="87">
        <f>IF(ฟอร์มปริมาณน้ำ!D50=40,VLOOKUP(ฟอร์มปริมาณน้ำ!E50,ตารางมุม1!$A$4:$AA$23,22,0),IF(ฟอร์มปริมาณน้ำ!D50=42,VLOOKUP(ฟอร์มปริมาณน้ำ!E50,ตารางมุม1!$A$4:$AA$23,23,0),IF(ฟอร์มปริมาณน้ำ!D50=44,VLOOKUP(ฟอร์มปริมาณน้ำ!E50,ตารางมุม1!$A$4:$AA$23,24,0),IF(ฟอร์มปริมาณน้ำ!D50=46,VLOOKUP(ฟอร์มปริมาณน้ำ!E50,ตารางมุม1!$A$4:$AA$23,25,0),IF(ฟอร์มปริมาณน้ำ!D50=48,VLOOKUP(ฟอร์มปริมาณน้ำ!E50,ตารางมุม1!$A$4:$AA$23,26,0),IF(ฟอร์มปริมาณน้ำ!D50=50,VLOOKUP(ฟอร์มปริมาณน้ำ!E50,ตารางมุม1!$A$4:$AA$23,27,0),""))))))</f>
      </c>
      <c r="F8" s="88">
        <f t="shared" si="0"/>
        <v>0</v>
      </c>
      <c r="N8" s="81"/>
    </row>
    <row r="9" spans="1:14" ht="12.75">
      <c r="A9" s="86">
        <f>IF(ฟอร์มปริมาณน้ำ!D57=5,VLOOKUP(ฟอร์มปริมาณน้ำ!E57,ตารางมุม1!$A$4:$AA$23,2,0),IF(ฟอร์มปริมาณน้ำ!D57=6,VLOOKUP(ฟอร์มปริมาณน้ำ!E57,ตารางมุม1!$A$4:$AA$23,3,0),IF(ฟอร์มปริมาณน้ำ!D57=7,VLOOKUP(ฟอร์มปริมาณน้ำ!E57,ตารางมุม1!$A$4:$AA$23,4,0),IF(ฟอร์มปริมาณน้ำ!D57=8,VLOOKUP(ฟอร์มปริมาณน้ำ!E57,ตารางมุม1!$A$4:$AA$23,5,0),IF(ฟอร์มปริมาณน้ำ!D57=9,VLOOKUP(ฟอร์มปริมาณน้ำ!E57,ตารางมุม1!$A$4:$AA$23,6,0),"")))))</f>
      </c>
      <c r="B9" s="87">
        <f>IF(ฟอร์มปริมาณน้ำ!D57=10,VLOOKUP(ฟอร์มปริมาณน้ำ!E57,ตารางมุม1!A$4:$AA$23,7,0),IF(ฟอร์มปริมาณน้ำ!D57=12,VLOOKUP(ฟอร์มปริมาณน้ำ!E57,ตารางมุม1!$A$4:$AA$23,8,0),IF(ฟอร์มปริมาณน้ำ!D57=14,VLOOKUP(ฟอร์มปริมาณน้ำ!E57,ตารางมุม1!$A$4:$AA$23,9,0),IF(ฟอร์มปริมาณน้ำ!D57=16,VLOOKUP(ฟอร์มปริมาณน้ำ!E57,ตารางมุม1!$A$4:$AA$23,10,0),IF(ฟอร์มปริมาณน้ำ!D57=18,VLOOKUP(ฟอร์มปริมาณน้ำ!E57,ตารางมุม1!$A$4:$AA$23,11,0),"")))))</f>
      </c>
      <c r="C9" s="87">
        <f>IF(ฟอร์มปริมาณน้ำ!D57=20,VLOOKUP(ฟอร์มปริมาณน้ำ!E57,ตารางมุม1!$A$4:$AA$23,12,0),IF(ฟอร์มปริมาณน้ำ!D57=22,VLOOKUP(ฟอร์มปริมาณน้ำ!E57,ตารางมุม1!$A$4:$AA$23,13,0),IF(ฟอร์มปริมาณน้ำ!D57=24,VLOOKUP(ฟอร์มปริมาณน้ำ!E57,ตารางมุม1!$A$4:$AA$23,14,0),IF(ฟอร์มปริมาณน้ำ!D57=26,VLOOKUP(ฟอร์มปริมาณน้ำ!E57,ตารางมุม1!$A$4:$AA$23,15,0),IF(ฟอร์มปริมาณน้ำ!D57=28,VLOOKUP(ฟอร์มปริมาณน้ำ!E57,ตารางมุม1!$A$4:$AA$23,16,0),"")))))</f>
      </c>
      <c r="D9" s="87">
        <f>IF(ฟอร์มปริมาณน้ำ!D57=30,VLOOKUP(ฟอร์มปริมาณน้ำ!E57,ตารางมุม1!$A$4:$AA$23,17,0),IF(ฟอร์มปริมาณน้ำ!D57=32,VLOOKUP(ฟอร์มปริมาณน้ำ!E57,ตารางมุม1!$A$4:$AA$23,18,0),IF(ฟอร์มปริมาณน้ำ!D57=34,VLOOKUP(ฟอร์มปริมาณน้ำ!E57,ตารางมุม1!$A$4:$AA$23,19,0),IF(ฟอร์มปริมาณน้ำ!D57=36,VLOOKUP(ฟอร์มปริมาณน้ำ!E57,ตารางมุม1!$A$4:$AA$23,20,0),IF(ฟอร์มปริมาณน้ำ!D57=38,VLOOKUP(ฟอร์มปริมาณน้ำ!E57,ตารางมุม1!$A$4:$AA$23,21,0),"")))))</f>
      </c>
      <c r="E9" s="87">
        <f>IF(ฟอร์มปริมาณน้ำ!D57=40,VLOOKUP(ฟอร์มปริมาณน้ำ!E57,ตารางมุม1!$A$4:$AA$23,22,0),IF(ฟอร์มปริมาณน้ำ!D57=42,VLOOKUP(ฟอร์มปริมาณน้ำ!E57,ตารางมุม1!$A$4:$AA$23,23,0),IF(ฟอร์มปริมาณน้ำ!D57=44,VLOOKUP(ฟอร์มปริมาณน้ำ!E57,ตารางมุม1!$A$4:$AA$23,24,0),IF(ฟอร์มปริมาณน้ำ!D57=46,VLOOKUP(ฟอร์มปริมาณน้ำ!E57,ตารางมุม1!$A$4:$AA$23,25,0),IF(ฟอร์มปริมาณน้ำ!D57=48,VLOOKUP(ฟอร์มปริมาณน้ำ!E57,ตารางมุม1!$A$4:$AA$23,26,0),IF(ฟอร์มปริมาณน้ำ!D57=50,VLOOKUP(ฟอร์มปริมาณน้ำ!E57,ตารางมุม1!$A$4:$AA$23,27,0),""))))))</f>
      </c>
      <c r="F9" s="88">
        <f t="shared" si="0"/>
        <v>0</v>
      </c>
      <c r="N9" s="81"/>
    </row>
    <row r="10" spans="1:14" ht="12.75">
      <c r="A10" s="86">
        <f>IF(ฟอร์มปริมาณน้ำ!D64=5,VLOOKUP(ฟอร์มปริมาณน้ำ!E64,ตารางมุม1!$A$4:$AA$23,2,0),IF(ฟอร์มปริมาณน้ำ!D64=6,VLOOKUP(ฟอร์มปริมาณน้ำ!E64,ตารางมุม1!$A$4:$AA$23,3,0),IF(ฟอร์มปริมาณน้ำ!D64=7,VLOOKUP(ฟอร์มปริมาณน้ำ!E64,ตารางมุม1!$A$4:$AA$23,4,0),IF(ฟอร์มปริมาณน้ำ!D64=8,VLOOKUP(ฟอร์มปริมาณน้ำ!E64,ตารางมุม1!$A$4:$AA$23,5,0),IF(ฟอร์มปริมาณน้ำ!D64=9,VLOOKUP(ฟอร์มปริมาณน้ำ!E64,ตารางมุม1!$A$4:$AA$23,6,0),"")))))</f>
      </c>
      <c r="B10" s="87">
        <f>IF(ฟอร์มปริมาณน้ำ!D64=10,VLOOKUP(ฟอร์มปริมาณน้ำ!E64,ตารางมุม1!A$4:$AA$23,7,0),IF(ฟอร์มปริมาณน้ำ!D64=12,VLOOKUP(ฟอร์มปริมาณน้ำ!E64,ตารางมุม1!$A$4:$AA$23,8,0),IF(ฟอร์มปริมาณน้ำ!D64=14,VLOOKUP(ฟอร์มปริมาณน้ำ!E64,ตารางมุม1!$A$4:$AA$23,9,0),IF(ฟอร์มปริมาณน้ำ!D64=16,VLOOKUP(ฟอร์มปริมาณน้ำ!E64,ตารางมุม1!$A$4:$AA$23,10,0),IF(ฟอร์มปริมาณน้ำ!D64=18,VLOOKUP(ฟอร์มปริมาณน้ำ!E64,ตารางมุม1!$A$4:$AA$23,11,0),"")))))</f>
      </c>
      <c r="C10" s="87">
        <f>IF(ฟอร์มปริมาณน้ำ!D64=20,VLOOKUP(ฟอร์มปริมาณน้ำ!E64,ตารางมุม1!$A$4:$AA$23,12,0),IF(ฟอร์มปริมาณน้ำ!D64=22,VLOOKUP(ฟอร์มปริมาณน้ำ!E64,ตารางมุม1!$A$4:$AA$23,13,0),IF(ฟอร์มปริมาณน้ำ!D64=24,VLOOKUP(ฟอร์มปริมาณน้ำ!E64,ตารางมุม1!$A$4:$AA$23,14,0),IF(ฟอร์มปริมาณน้ำ!D64=26,VLOOKUP(ฟอร์มปริมาณน้ำ!E64,ตารางมุม1!$A$4:$AA$23,15,0),IF(ฟอร์มปริมาณน้ำ!D64=28,VLOOKUP(ฟอร์มปริมาณน้ำ!E64,ตารางมุม1!$A$4:$AA$23,16,0),"")))))</f>
      </c>
      <c r="D10" s="87">
        <f>IF(ฟอร์มปริมาณน้ำ!D64=30,VLOOKUP(ฟอร์มปริมาณน้ำ!E64,ตารางมุม1!$A$4:$AA$23,17,0),IF(ฟอร์มปริมาณน้ำ!D64=32,VLOOKUP(ฟอร์มปริมาณน้ำ!E64,ตารางมุม1!$A$4:$AA$23,18,0),IF(ฟอร์มปริมาณน้ำ!D64=34,VLOOKUP(ฟอร์มปริมาณน้ำ!E64,ตารางมุม1!$A$4:$AA$23,19,0),IF(ฟอร์มปริมาณน้ำ!D64=36,VLOOKUP(ฟอร์มปริมาณน้ำ!E64,ตารางมุม1!$A$4:$AA$23,20,0),IF(ฟอร์มปริมาณน้ำ!D64=38,VLOOKUP(ฟอร์มปริมาณน้ำ!E64,ตารางมุม1!$A$4:$AA$23,21,0),"")))))</f>
      </c>
      <c r="E10" s="87">
        <f>IF(ฟอร์มปริมาณน้ำ!D64=40,VLOOKUP(ฟอร์มปริมาณน้ำ!E64,ตารางมุม1!$A$4:$AA$23,22,0),IF(ฟอร์มปริมาณน้ำ!D64=42,VLOOKUP(ฟอร์มปริมาณน้ำ!E64,ตารางมุม1!$A$4:$AA$23,23,0),IF(ฟอร์มปริมาณน้ำ!D64=44,VLOOKUP(ฟอร์มปริมาณน้ำ!E64,ตารางมุม1!$A$4:$AA$23,24,0),IF(ฟอร์มปริมาณน้ำ!D64=46,VLOOKUP(ฟอร์มปริมาณน้ำ!E64,ตารางมุม1!$A$4:$AA$23,25,0),IF(ฟอร์มปริมาณน้ำ!D64=48,VLOOKUP(ฟอร์มปริมาณน้ำ!E64,ตารางมุม1!$A$4:$AA$23,26,0),IF(ฟอร์มปริมาณน้ำ!D64=50,VLOOKUP(ฟอร์มปริมาณน้ำ!E64,ตารางมุม1!$A$4:$AA$23,27,0),""))))))</f>
      </c>
      <c r="F10" s="88">
        <f t="shared" si="0"/>
        <v>0</v>
      </c>
      <c r="N10" s="81"/>
    </row>
    <row r="11" spans="1:14" ht="12.75">
      <c r="A11" s="86">
        <f>IF(ฟอร์มปริมาณน้ำ!D71=5,VLOOKUP(ฟอร์มปริมาณน้ำ!E71,ตารางมุม1!$A$4:$AA$23,2,0),IF(ฟอร์มปริมาณน้ำ!D71=6,VLOOKUP(ฟอร์มปริมาณน้ำ!E71,ตารางมุม1!$A$4:$AA$23,3,0),IF(ฟอร์มปริมาณน้ำ!D71=7,VLOOKUP(ฟอร์มปริมาณน้ำ!E71,ตารางมุม1!$A$4:$AA$23,4,0),IF(ฟอร์มปริมาณน้ำ!D71=8,VLOOKUP(ฟอร์มปริมาณน้ำ!E71,ตารางมุม1!$A$4:$AA$23,5,0),IF(ฟอร์มปริมาณน้ำ!D71=9,VLOOKUP(ฟอร์มปริมาณน้ำ!E71,ตารางมุม1!$A$4:$AA$23,6,0),"")))))</f>
      </c>
      <c r="B11" s="87">
        <f>IF(ฟอร์มปริมาณน้ำ!D71=10,VLOOKUP(ฟอร์มปริมาณน้ำ!E71,ตารางมุม1!A$4:$AA$23,7,0),IF(ฟอร์มปริมาณน้ำ!D71=12,VLOOKUP(ฟอร์มปริมาณน้ำ!E71,ตารางมุม1!$A$4:$AA$23,8,0),IF(ฟอร์มปริมาณน้ำ!D71=14,VLOOKUP(ฟอร์มปริมาณน้ำ!E71,ตารางมุม1!$A$4:$AA$23,9,0),IF(ฟอร์มปริมาณน้ำ!D71=16,VLOOKUP(ฟอร์มปริมาณน้ำ!E71,ตารางมุม1!$A$4:$AA$23,10,0),IF(ฟอร์มปริมาณน้ำ!D71=18,VLOOKUP(ฟอร์มปริมาณน้ำ!E71,ตารางมุม1!$A$4:$AA$23,11,0),"")))))</f>
      </c>
      <c r="C11" s="87">
        <f>IF(ฟอร์มปริมาณน้ำ!D71=20,VLOOKUP(ฟอร์มปริมาณน้ำ!E71,ตารางมุม1!$A$4:$AA$23,12,0),IF(ฟอร์มปริมาณน้ำ!D71=22,VLOOKUP(ฟอร์มปริมาณน้ำ!E71,ตารางมุม1!$A$4:$AA$23,13,0),IF(ฟอร์มปริมาณน้ำ!D71=24,VLOOKUP(ฟอร์มปริมาณน้ำ!E71,ตารางมุม1!$A$4:$AA$23,14,0),IF(ฟอร์มปริมาณน้ำ!D71=26,VLOOKUP(ฟอร์มปริมาณน้ำ!E71,ตารางมุม1!$A$4:$AA$23,15,0),IF(ฟอร์มปริมาณน้ำ!D71=28,VLOOKUP(ฟอร์มปริมาณน้ำ!E71,ตารางมุม1!$A$4:$AA$23,16,0),"")))))</f>
      </c>
      <c r="D11" s="87">
        <f>IF(ฟอร์มปริมาณน้ำ!D71=30,VLOOKUP(ฟอร์มปริมาณน้ำ!E71,ตารางมุม1!$A$4:$AA$23,17,0),IF(ฟอร์มปริมาณน้ำ!D71=32,VLOOKUP(ฟอร์มปริมาณน้ำ!E71,ตารางมุม1!$A$4:$AA$23,18,0),IF(ฟอร์มปริมาณน้ำ!D71=34,VLOOKUP(ฟอร์มปริมาณน้ำ!E71,ตารางมุม1!$A$4:$AA$23,19,0),IF(ฟอร์มปริมาณน้ำ!D71=36,VLOOKUP(ฟอร์มปริมาณน้ำ!E71,ตารางมุม1!$A$4:$AA$23,20,0),IF(ฟอร์มปริมาณน้ำ!D71=38,VLOOKUP(ฟอร์มปริมาณน้ำ!E71,ตารางมุม1!$A$4:$AA$23,21,0),"")))))</f>
      </c>
      <c r="E11" s="87">
        <f>IF(ฟอร์มปริมาณน้ำ!D71=40,VLOOKUP(ฟอร์มปริมาณน้ำ!E71,ตารางมุม1!$A$4:$AA$23,22,0),IF(ฟอร์มปริมาณน้ำ!D71=42,VLOOKUP(ฟอร์มปริมาณน้ำ!E71,ตารางมุม1!$A$4:$AA$23,23,0),IF(ฟอร์มปริมาณน้ำ!D71=44,VLOOKUP(ฟอร์มปริมาณน้ำ!E71,ตารางมุม1!$A$4:$AA$23,24,0),IF(ฟอร์มปริมาณน้ำ!D71=46,VLOOKUP(ฟอร์มปริมาณน้ำ!E71,ตารางมุม1!$A$4:$AA$23,25,0),IF(ฟอร์มปริมาณน้ำ!D71=48,VLOOKUP(ฟอร์มปริมาณน้ำ!E71,ตารางมุม1!$A$4:$AA$23,26,0),IF(ฟอร์มปริมาณน้ำ!D71=50,VLOOKUP(ฟอร์มปริมาณน้ำ!E71,ตารางมุม1!$A$4:$AA$23,27,0),""))))))</f>
      </c>
      <c r="F11" s="88">
        <f t="shared" si="0"/>
        <v>0</v>
      </c>
      <c r="N11" s="81"/>
    </row>
    <row r="12" spans="1:14" ht="12.75">
      <c r="A12" s="86">
        <f>IF(ฟอร์มปริมาณน้ำ!D78=5,VLOOKUP(ฟอร์มปริมาณน้ำ!E78,ตารางมุม1!$A$4:$AA$23,2,0),IF(ฟอร์มปริมาณน้ำ!D78=6,VLOOKUP(ฟอร์มปริมาณน้ำ!E78,ตารางมุม1!$A$4:$AA$23,3,0),IF(ฟอร์มปริมาณน้ำ!D78=7,VLOOKUP(ฟอร์มปริมาณน้ำ!E78,ตารางมุม1!$A$4:$AA$23,4,0),IF(ฟอร์มปริมาณน้ำ!D78=8,VLOOKUP(ฟอร์มปริมาณน้ำ!E78,ตารางมุม1!$A$4:$AA$23,5,0),IF(ฟอร์มปริมาณน้ำ!D78=9,VLOOKUP(ฟอร์มปริมาณน้ำ!E78,ตารางมุม1!$A$4:$AA$23,6,0),"")))))</f>
      </c>
      <c r="B12" s="87">
        <f>IF(ฟอร์มปริมาณน้ำ!D78=10,VLOOKUP(ฟอร์มปริมาณน้ำ!E78,ตารางมุม1!A$4:$AA$23,7,0),IF(ฟอร์มปริมาณน้ำ!D78=12,VLOOKUP(ฟอร์มปริมาณน้ำ!E78,ตารางมุม1!$A$4:$AA$23,8,0),IF(ฟอร์มปริมาณน้ำ!D78=14,VLOOKUP(ฟอร์มปริมาณน้ำ!E78,ตารางมุม1!$A$4:$AA$23,9,0),IF(ฟอร์มปริมาณน้ำ!D78=16,VLOOKUP(ฟอร์มปริมาณน้ำ!E78,ตารางมุม1!$A$4:$AA$23,10,0),IF(ฟอร์มปริมาณน้ำ!D78=18,VLOOKUP(ฟอร์มปริมาณน้ำ!E78,ตารางมุม1!$A$4:$AA$23,11,0),"")))))</f>
      </c>
      <c r="C12" s="87">
        <f>IF(ฟอร์มปริมาณน้ำ!D78=20,VLOOKUP(ฟอร์มปริมาณน้ำ!E78,ตารางมุม1!$A$4:$AA$23,12,0),IF(ฟอร์มปริมาณน้ำ!D78=22,VLOOKUP(ฟอร์มปริมาณน้ำ!E78,ตารางมุม1!$A$4:$AA$23,13,0),IF(ฟอร์มปริมาณน้ำ!D78=24,VLOOKUP(ฟอร์มปริมาณน้ำ!E78,ตารางมุม1!$A$4:$AA$23,14,0),IF(ฟอร์มปริมาณน้ำ!D78=26,VLOOKUP(ฟอร์มปริมาณน้ำ!E78,ตารางมุม1!$A$4:$AA$23,15,0),IF(ฟอร์มปริมาณน้ำ!D78=28,VLOOKUP(ฟอร์มปริมาณน้ำ!E78,ตารางมุม1!$A$4:$AA$23,16,0),"")))))</f>
      </c>
      <c r="D12" s="87">
        <f>IF(ฟอร์มปริมาณน้ำ!D78=30,VLOOKUP(ฟอร์มปริมาณน้ำ!E78,ตารางมุม1!$A$4:$AA$23,17,0),IF(ฟอร์มปริมาณน้ำ!D78=32,VLOOKUP(ฟอร์มปริมาณน้ำ!E78,ตารางมุม1!$A$4:$AA$23,18,0),IF(ฟอร์มปริมาณน้ำ!D78=34,VLOOKUP(ฟอร์มปริมาณน้ำ!E78,ตารางมุม1!$A$4:$AA$23,19,0),IF(ฟอร์มปริมาณน้ำ!D78=36,VLOOKUP(ฟอร์มปริมาณน้ำ!E78,ตารางมุม1!$A$4:$AA$23,20,0),IF(ฟอร์มปริมาณน้ำ!D78=38,VLOOKUP(ฟอร์มปริมาณน้ำ!E78,ตารางมุม1!$A$4:$AA$23,21,0),"")))))</f>
      </c>
      <c r="E12" s="87">
        <f>IF(ฟอร์มปริมาณน้ำ!D78=40,VLOOKUP(ฟอร์มปริมาณน้ำ!E78,ตารางมุม1!$A$4:$AA$23,22,0),IF(ฟอร์มปริมาณน้ำ!D78=42,VLOOKUP(ฟอร์มปริมาณน้ำ!E78,ตารางมุม1!$A$4:$AA$23,23,0),IF(ฟอร์มปริมาณน้ำ!D78=44,VLOOKUP(ฟอร์มปริมาณน้ำ!E78,ตารางมุม1!$A$4:$AA$23,24,0),IF(ฟอร์มปริมาณน้ำ!D78=46,VLOOKUP(ฟอร์มปริมาณน้ำ!E78,ตารางมุม1!$A$4:$AA$23,25,0),IF(ฟอร์มปริมาณน้ำ!D78=48,VLOOKUP(ฟอร์มปริมาณน้ำ!E78,ตารางมุม1!$A$4:$AA$23,26,0),IF(ฟอร์มปริมาณน้ำ!D78=50,VLOOKUP(ฟอร์มปริมาณน้ำ!E78,ตารางมุม1!$A$4:$AA$23,27,0),""))))))</f>
      </c>
      <c r="F12" s="88">
        <f t="shared" si="0"/>
        <v>0</v>
      </c>
      <c r="N12" s="81"/>
    </row>
    <row r="13" spans="1:14" ht="12.75">
      <c r="A13" s="86">
        <f>IF(ฟอร์มปริมาณน้ำ!D85=5,VLOOKUP(ฟอร์มปริมาณน้ำ!E85,ตารางมุม1!$A$4:$AA$23,2,0),IF(ฟอร์มปริมาณน้ำ!D85=6,VLOOKUP(ฟอร์มปริมาณน้ำ!E85,ตารางมุม1!$A$4:$AA$23,3,0),IF(ฟอร์มปริมาณน้ำ!D85=7,VLOOKUP(ฟอร์มปริมาณน้ำ!E85,ตารางมุม1!$A$4:$AA$23,4,0),IF(ฟอร์มปริมาณน้ำ!D85=8,VLOOKUP(ฟอร์มปริมาณน้ำ!E85,ตารางมุม1!$A$4:$AA$23,5,0),IF(ฟอร์มปริมาณน้ำ!D85=9,VLOOKUP(ฟอร์มปริมาณน้ำ!E85,ตารางมุม1!$A$4:$AA$23,6,0),"")))))</f>
      </c>
      <c r="B13" s="87">
        <f>IF(ฟอร์มปริมาณน้ำ!D85=10,VLOOKUP(ฟอร์มปริมาณน้ำ!E85,ตารางมุม1!A$4:$AA$23,7,0),IF(ฟอร์มปริมาณน้ำ!D85=12,VLOOKUP(ฟอร์มปริมาณน้ำ!E85,ตารางมุม1!$A$4:$AA$23,8,0),IF(ฟอร์มปริมาณน้ำ!D85=14,VLOOKUP(ฟอร์มปริมาณน้ำ!E85,ตารางมุม1!$A$4:$AA$23,9,0),IF(ฟอร์มปริมาณน้ำ!D85=16,VLOOKUP(ฟอร์มปริมาณน้ำ!E85,ตารางมุม1!$A$4:$AA$23,10,0),IF(ฟอร์มปริมาณน้ำ!D85=18,VLOOKUP(ฟอร์มปริมาณน้ำ!E85,ตารางมุม1!$A$4:$AA$23,11,0),"")))))</f>
      </c>
      <c r="C13" s="87">
        <f>IF(ฟอร์มปริมาณน้ำ!D85=20,VLOOKUP(ฟอร์มปริมาณน้ำ!E85,ตารางมุม1!$A$4:$AA$23,12,0),IF(ฟอร์มปริมาณน้ำ!D85=22,VLOOKUP(ฟอร์มปริมาณน้ำ!E85,ตารางมุม1!$A$4:$AA$23,13,0),IF(ฟอร์มปริมาณน้ำ!D85=24,VLOOKUP(ฟอร์มปริมาณน้ำ!E85,ตารางมุม1!$A$4:$AA$23,14,0),IF(ฟอร์มปริมาณน้ำ!D85=26,VLOOKUP(ฟอร์มปริมาณน้ำ!E85,ตารางมุม1!$A$4:$AA$23,15,0),IF(ฟอร์มปริมาณน้ำ!D85=28,VLOOKUP(ฟอร์มปริมาณน้ำ!E85,ตารางมุม1!$A$4:$AA$23,16,0),"")))))</f>
      </c>
      <c r="D13" s="87">
        <f>IF(ฟอร์มปริมาณน้ำ!D85=30,VLOOKUP(ฟอร์มปริมาณน้ำ!E85,ตารางมุม1!$A$4:$AA$23,17,0),IF(ฟอร์มปริมาณน้ำ!D85=32,VLOOKUP(ฟอร์มปริมาณน้ำ!E85,ตารางมุม1!$A$4:$AA$23,18,0),IF(ฟอร์มปริมาณน้ำ!D85=34,VLOOKUP(ฟอร์มปริมาณน้ำ!E85,ตารางมุม1!$A$4:$AA$23,19,0),IF(ฟอร์มปริมาณน้ำ!D85=36,VLOOKUP(ฟอร์มปริมาณน้ำ!E85,ตารางมุม1!$A$4:$AA$23,20,0),IF(ฟอร์มปริมาณน้ำ!D85=38,VLOOKUP(ฟอร์มปริมาณน้ำ!E85,ตารางมุม1!$A$4:$AA$23,21,0),"")))))</f>
      </c>
      <c r="E13" s="87">
        <f>IF(ฟอร์มปริมาณน้ำ!D85=40,VLOOKUP(ฟอร์มปริมาณน้ำ!E85,ตารางมุม1!$A$4:$AA$23,22,0),IF(ฟอร์มปริมาณน้ำ!D85=42,VLOOKUP(ฟอร์มปริมาณน้ำ!E85,ตารางมุม1!$A$4:$AA$23,23,0),IF(ฟอร์มปริมาณน้ำ!D85=44,VLOOKUP(ฟอร์มปริมาณน้ำ!E85,ตารางมุม1!$A$4:$AA$23,24,0),IF(ฟอร์มปริมาณน้ำ!D85=46,VLOOKUP(ฟอร์มปริมาณน้ำ!E85,ตารางมุม1!$A$4:$AA$23,25,0),IF(ฟอร์มปริมาณน้ำ!D85=48,VLOOKUP(ฟอร์มปริมาณน้ำ!E85,ตารางมุม1!$A$4:$AA$23,26,0),IF(ฟอร์มปริมาณน้ำ!D85=50,VLOOKUP(ฟอร์มปริมาณน้ำ!E85,ตารางมุม1!$A$4:$AA$23,27,0),""))))))</f>
      </c>
      <c r="F13" s="88">
        <f t="shared" si="0"/>
        <v>0</v>
      </c>
      <c r="N13" s="81"/>
    </row>
    <row r="14" spans="1:14" ht="12.75">
      <c r="A14" s="84">
        <f>IF(ฟอร์มปริมาณน้ำ!D92=5,VLOOKUP(ฟอร์มปริมาณน้ำ!E92,ตารางมุม1!$A$4:$AA$23,2,0),IF(ฟอร์มปริมาณน้ำ!D92=6,VLOOKUP(ฟอร์มปริมาณน้ำ!E92,ตารางมุม1!$A$4:$AA$23,3,0),IF(ฟอร์มปริมาณน้ำ!D92=7,VLOOKUP(ฟอร์มปริมาณน้ำ!E92,ตารางมุม1!$A$4:$AA$23,4,0),IF(ฟอร์มปริมาณน้ำ!D92=8,VLOOKUP(ฟอร์มปริมาณน้ำ!E92,ตารางมุม1!$A$4:$AA$23,5,0),IF(ฟอร์มปริมาณน้ำ!D92=9,VLOOKUP(ฟอร์มปริมาณน้ำ!E92,ตารางมุม1!$A$4:$AA$23,6,0),"")))))</f>
      </c>
      <c r="B14" s="85">
        <f>IF(ฟอร์มปริมาณน้ำ!D92=10,VLOOKUP(ฟอร์มปริมาณน้ำ!E92,ตารางมุม1!A$4:$AA$23,7,0),IF(ฟอร์มปริมาณน้ำ!D92=12,VLOOKUP(ฟอร์มปริมาณน้ำ!E92,ตารางมุม1!$A$4:$AA$23,8,0),IF(ฟอร์มปริมาณน้ำ!D92=14,VLOOKUP(ฟอร์มปริมาณน้ำ!E92,ตารางมุม1!$A$4:$AA$23,9,0),IF(ฟอร์มปริมาณน้ำ!D92=16,VLOOKUP(ฟอร์มปริมาณน้ำ!E92,ตารางมุม1!$A$4:$AA$23,10,0),IF(ฟอร์มปริมาณน้ำ!D92=18,VLOOKUP(ฟอร์มปริมาณน้ำ!E92,ตารางมุม1!$A$4:$AA$23,11,0),"")))))</f>
      </c>
      <c r="C14" s="85">
        <f>IF(ฟอร์มปริมาณน้ำ!D92=20,VLOOKUP(ฟอร์มปริมาณน้ำ!E92,ตารางมุม1!$A$4:$AA$23,12,0),IF(ฟอร์มปริมาณน้ำ!D92=22,VLOOKUP(ฟอร์มปริมาณน้ำ!E92,ตารางมุม1!$A$4:$AA$23,13,0),IF(ฟอร์มปริมาณน้ำ!D92=24,VLOOKUP(ฟอร์มปริมาณน้ำ!E92,ตารางมุม1!$A$4:$AA$23,14,0),IF(ฟอร์มปริมาณน้ำ!D92=26,VLOOKUP(ฟอร์มปริมาณน้ำ!E92,ตารางมุม1!$A$4:$AA$23,15,0),IF(ฟอร์มปริมาณน้ำ!D92=28,VLOOKUP(ฟอร์มปริมาณน้ำ!E92,ตารางมุม1!$A$4:$AA$23,16,0),"")))))</f>
      </c>
      <c r="D14" s="85">
        <f>IF(ฟอร์มปริมาณน้ำ!D92=30,VLOOKUP(ฟอร์มปริมาณน้ำ!E92,ตารางมุม1!$A$4:$AA$23,17,0),IF(ฟอร์มปริมาณน้ำ!D92=32,VLOOKUP(ฟอร์มปริมาณน้ำ!E92,ตารางมุม1!$A$4:$AA$23,18,0),IF(ฟอร์มปริมาณน้ำ!D92=34,VLOOKUP(ฟอร์มปริมาณน้ำ!E92,ตารางมุม1!$A$4:$AA$23,19,0),IF(ฟอร์มปริมาณน้ำ!D92=36,VLOOKUP(ฟอร์มปริมาณน้ำ!E92,ตารางมุม1!$A$4:$AA$23,20,0),IF(ฟอร์มปริมาณน้ำ!D92=38,VLOOKUP(ฟอร์มปริมาณน้ำ!E92,ตารางมุม1!$A$4:$AA$23,21,0),"")))))</f>
      </c>
      <c r="E14" s="85">
        <f>IF(ฟอร์มปริมาณน้ำ!D92=40,VLOOKUP(ฟอร์มปริมาณน้ำ!E92,ตารางมุม1!$A$4:$AA$23,22,0),IF(ฟอร์มปริมาณน้ำ!D92=42,VLOOKUP(ฟอร์มปริมาณน้ำ!E92,ตารางมุม1!$A$4:$AA$23,23,0),IF(ฟอร์มปริมาณน้ำ!D92=44,VLOOKUP(ฟอร์มปริมาณน้ำ!E92,ตารางมุม1!$A$4:$AA$23,24,0),IF(ฟอร์มปริมาณน้ำ!D92=46,VLOOKUP(ฟอร์มปริมาณน้ำ!E92,ตารางมุม1!$A$4:$AA$23,25,0),IF(ฟอร์มปริมาณน้ำ!D92=48,VLOOKUP(ฟอร์มปริมาณน้ำ!E92,ตารางมุม1!$A$4:$AA$23,26,0),IF(ฟอร์มปริมาณน้ำ!D92=50,VLOOKUP(ฟอร์มปริมาณน้ำ!E92,ตารางมุม1!$A$4:$AA$23,27,0),""))))))</f>
      </c>
      <c r="F14" s="83">
        <f t="shared" si="0"/>
        <v>0</v>
      </c>
      <c r="N14" s="81"/>
    </row>
    <row r="15" spans="1:14" ht="12.75">
      <c r="A15" s="89">
        <f>IF(ฟอร์มปริมาณน้ำ!D99=5,VLOOKUP(ฟอร์มปริมาณน้ำ!E99,ตารางมุม1!$A$4:$AA$23,2,0),IF(ฟอร์มปริมาณน้ำ!D99=6,VLOOKUP(ฟอร์มปริมาณน้ำ!E99,ตารางมุม1!$A$4:$AA$23,3,0),IF(ฟอร์มปริมาณน้ำ!D99=7,VLOOKUP(ฟอร์มปริมาณน้ำ!E99,ตารางมุม1!$A$4:$AA$23,4,0),IF(ฟอร์มปริมาณน้ำ!D99=8,VLOOKUP(ฟอร์มปริมาณน้ำ!E99,ตารางมุม1!$A$4:$AA$23,5,0),IF(ฟอร์มปริมาณน้ำ!D99=9,VLOOKUP(ฟอร์มปริมาณน้ำ!E99,ตารางมุม1!$A$4:$AA$23,6,0),"")))))</f>
      </c>
      <c r="B15" s="90">
        <f>IF(ฟอร์มปริมาณน้ำ!D99=10,VLOOKUP(ฟอร์มปริมาณน้ำ!E99,ตารางมุม1!A$4:$AA$23,7,0),IF(ฟอร์มปริมาณน้ำ!D99=12,VLOOKUP(ฟอร์มปริมาณน้ำ!E99,ตารางมุม1!$A$4:$AA$23,8,0),IF(ฟอร์มปริมาณน้ำ!D99=14,VLOOKUP(ฟอร์มปริมาณน้ำ!E99,ตารางมุม1!$A$4:$AA$23,9,0),IF(ฟอร์มปริมาณน้ำ!D99=16,VLOOKUP(ฟอร์มปริมาณน้ำ!E99,ตารางมุม1!$A$4:$AA$23,10,0),IF(ฟอร์มปริมาณน้ำ!D99=18,VLOOKUP(ฟอร์มปริมาณน้ำ!E99,ตารางมุม1!$A$4:$AA$23,11,0),"")))))</f>
      </c>
      <c r="C15" s="90">
        <f>IF(ฟอร์มปริมาณน้ำ!D99=20,VLOOKUP(ฟอร์มปริมาณน้ำ!E99,ตารางมุม1!$A$4:$AA$23,12,0),IF(ฟอร์มปริมาณน้ำ!D99=22,VLOOKUP(ฟอร์มปริมาณน้ำ!E99,ตารางมุม1!$A$4:$AA$23,13,0),IF(ฟอร์มปริมาณน้ำ!D99=24,VLOOKUP(ฟอร์มปริมาณน้ำ!E99,ตารางมุม1!$A$4:$AA$23,14,0),IF(ฟอร์มปริมาณน้ำ!D99=26,VLOOKUP(ฟอร์มปริมาณน้ำ!E99,ตารางมุม1!$A$4:$AA$23,15,0),IF(ฟอร์มปริมาณน้ำ!D99=28,VLOOKUP(ฟอร์มปริมาณน้ำ!E99,ตารางมุม1!$A$4:$AA$23,16,0),"")))))</f>
      </c>
      <c r="D15" s="90">
        <f>IF(ฟอร์มปริมาณน้ำ!D99=30,VLOOKUP(ฟอร์มปริมาณน้ำ!E99,ตารางมุม1!$A$4:$AA$23,17,0),IF(ฟอร์มปริมาณน้ำ!D99=32,VLOOKUP(ฟอร์มปริมาณน้ำ!E99,ตารางมุม1!$A$4:$AA$23,18,0),IF(ฟอร์มปริมาณน้ำ!D99=34,VLOOKUP(ฟอร์มปริมาณน้ำ!E99,ตารางมุม1!$A$4:$AA$23,19,0),IF(ฟอร์มปริมาณน้ำ!D99=36,VLOOKUP(ฟอร์มปริมาณน้ำ!E99,ตารางมุม1!$A$4:$AA$23,20,0),IF(ฟอร์มปริมาณน้ำ!D99=38,VLOOKUP(ฟอร์มปริมาณน้ำ!E99,ตารางมุม1!$A$4:$AA$23,21,0),"")))))</f>
      </c>
      <c r="E15" s="90">
        <f>IF(ฟอร์มปริมาณน้ำ!D99=40,VLOOKUP(ฟอร์มปริมาณน้ำ!E99,ตารางมุม1!$A$4:$AA$23,22,0),IF(ฟอร์มปริมาณน้ำ!D99=42,VLOOKUP(ฟอร์มปริมาณน้ำ!E99,ตารางมุม1!$A$4:$AA$23,23,0),IF(ฟอร์มปริมาณน้ำ!D99=44,VLOOKUP(ฟอร์มปริมาณน้ำ!E99,ตารางมุม1!$A$4:$AA$23,24,0),IF(ฟอร์มปริมาณน้ำ!D99=46,VLOOKUP(ฟอร์มปริมาณน้ำ!E99,ตารางมุม1!$A$4:$AA$23,25,0),IF(ฟอร์มปริมาณน้ำ!D99=48,VLOOKUP(ฟอร์มปริมาณน้ำ!E99,ตารางมุม1!$A$4:$AA$23,26,0),IF(ฟอร์มปริมาณน้ำ!D99=50,VLOOKUP(ฟอร์มปริมาณน้ำ!E99,ตารางมุม1!$A$4:$AA$23,27,0),""))))))</f>
      </c>
      <c r="F15" s="91">
        <f t="shared" si="0"/>
        <v>0</v>
      </c>
      <c r="N15" s="81"/>
    </row>
    <row r="16" spans="1:14" ht="12.75">
      <c r="A16" s="89">
        <f>IF(ฟอร์มปริมาณน้ำ!D106=5,VLOOKUP(ฟอร์มปริมาณน้ำ!E106,ตารางมุม1!$A$4:$AA$23,2,0),IF(ฟอร์มปริมาณน้ำ!D106=6,VLOOKUP(ฟอร์มปริมาณน้ำ!E106,ตารางมุม1!$A$4:$AA$23,3,0),IF(ฟอร์มปริมาณน้ำ!D106=7,VLOOKUP(ฟอร์มปริมาณน้ำ!E106,ตารางมุม1!$A$4:$AA$23,4,0),IF(ฟอร์มปริมาณน้ำ!D106=8,VLOOKUP(ฟอร์มปริมาณน้ำ!E106,ตารางมุม1!$A$4:$AA$23,5,0),IF(ฟอร์มปริมาณน้ำ!D106=9,VLOOKUP(ฟอร์มปริมาณน้ำ!E106,ตารางมุม1!$A$4:$AA$23,6,0),"")))))</f>
      </c>
      <c r="B16" s="90">
        <f>IF(ฟอร์มปริมาณน้ำ!D106=10,VLOOKUP(ฟอร์มปริมาณน้ำ!E106,ตารางมุม1!A$4:$AA$23,7,0),IF(ฟอร์มปริมาณน้ำ!D106=12,VLOOKUP(ฟอร์มปริมาณน้ำ!E106,ตารางมุม1!$A$4:$AA$23,8,0),IF(ฟอร์มปริมาณน้ำ!D106=14,VLOOKUP(ฟอร์มปริมาณน้ำ!E106,ตารางมุม1!$A$4:$AA$23,9,0),IF(ฟอร์มปริมาณน้ำ!D106=16,VLOOKUP(ฟอร์มปริมาณน้ำ!E106,ตารางมุม1!$A$4:$AA$23,10,0),IF(ฟอร์มปริมาณน้ำ!D106=18,VLOOKUP(ฟอร์มปริมาณน้ำ!E106,ตารางมุม1!$A$4:$AA$23,11,0),"")))))</f>
      </c>
      <c r="C16" s="90">
        <f>IF(ฟอร์มปริมาณน้ำ!D106=20,VLOOKUP(ฟอร์มปริมาณน้ำ!E106,ตารางมุม1!$A$4:$AA$23,12,0),IF(ฟอร์มปริมาณน้ำ!D106=22,VLOOKUP(ฟอร์มปริมาณน้ำ!E106,ตารางมุม1!$A$4:$AA$23,13,0),IF(ฟอร์มปริมาณน้ำ!D106=24,VLOOKUP(ฟอร์มปริมาณน้ำ!E106,ตารางมุม1!$A$4:$AA$23,14,0),IF(ฟอร์มปริมาณน้ำ!D106=26,VLOOKUP(ฟอร์มปริมาณน้ำ!E106,ตารางมุม1!$A$4:$AA$23,15,0),IF(ฟอร์มปริมาณน้ำ!D106=28,VLOOKUP(ฟอร์มปริมาณน้ำ!E106,ตารางมุม1!$A$4:$AA$23,16,0),"")))))</f>
      </c>
      <c r="D16" s="90">
        <f>IF(ฟอร์มปริมาณน้ำ!D106=30,VLOOKUP(ฟอร์มปริมาณน้ำ!E106,ตารางมุม1!$A$4:$AA$23,17,0),IF(ฟอร์มปริมาณน้ำ!D106=32,VLOOKUP(ฟอร์มปริมาณน้ำ!E106,ตารางมุม1!$A$4:$AA$23,18,0),IF(ฟอร์มปริมาณน้ำ!D106=34,VLOOKUP(ฟอร์มปริมาณน้ำ!E106,ตารางมุม1!$A$4:$AA$23,19,0),IF(ฟอร์มปริมาณน้ำ!D106=36,VLOOKUP(ฟอร์มปริมาณน้ำ!E106,ตารางมุม1!$A$4:$AA$23,20,0),IF(ฟอร์มปริมาณน้ำ!D106=38,VLOOKUP(ฟอร์มปริมาณน้ำ!E106,ตารางมุม1!$A$4:$AA$23,21,0),"")))))</f>
      </c>
      <c r="E16" s="90">
        <f>IF(ฟอร์มปริมาณน้ำ!D106=40,VLOOKUP(ฟอร์มปริมาณน้ำ!E106,ตารางมุม1!$A$4:$AA$23,22,0),IF(ฟอร์มปริมาณน้ำ!D106=42,VLOOKUP(ฟอร์มปริมาณน้ำ!E106,ตารางมุม1!$A$4:$AA$23,23,0),IF(ฟอร์มปริมาณน้ำ!D106=44,VLOOKUP(ฟอร์มปริมาณน้ำ!E106,ตารางมุม1!$A$4:$AA$23,24,0),IF(ฟอร์มปริมาณน้ำ!D106=46,VLOOKUP(ฟอร์มปริมาณน้ำ!E106,ตารางมุม1!$A$4:$AA$23,25,0),IF(ฟอร์มปริมาณน้ำ!D106=48,VLOOKUP(ฟอร์มปริมาณน้ำ!E106,ตารางมุม1!$A$4:$AA$23,26,0),IF(ฟอร์มปริมาณน้ำ!D106=50,VLOOKUP(ฟอร์มปริมาณน้ำ!E106,ตารางมุม1!$A$4:$AA$23,27,0),""))))))</f>
      </c>
      <c r="F16" s="91">
        <f t="shared" si="0"/>
        <v>0</v>
      </c>
      <c r="N16" s="81"/>
    </row>
    <row r="17" spans="1:14" ht="12.75">
      <c r="A17" s="89">
        <f>IF(ฟอร์มปริมาณน้ำ!D113=5,VLOOKUP(ฟอร์มปริมาณน้ำ!E113,ตารางมุม1!$A$4:$AA$23,2,0),IF(ฟอร์มปริมาณน้ำ!D113=6,VLOOKUP(ฟอร์มปริมาณน้ำ!E113,ตารางมุม1!$A$4:$AA$23,3,0),IF(ฟอร์มปริมาณน้ำ!D113=7,VLOOKUP(ฟอร์มปริมาณน้ำ!E113,ตารางมุม1!$A$4:$AA$23,4,0),IF(ฟอร์มปริมาณน้ำ!D113=8,VLOOKUP(ฟอร์มปริมาณน้ำ!E113,ตารางมุม1!$A$4:$AA$23,5,0),IF(ฟอร์มปริมาณน้ำ!D113=9,VLOOKUP(ฟอร์มปริมาณน้ำ!E113,ตารางมุม1!$A$4:$AA$23,6,0),"")))))</f>
      </c>
      <c r="B17" s="90">
        <f>IF(ฟอร์มปริมาณน้ำ!D113=10,VLOOKUP(ฟอร์มปริมาณน้ำ!E113,ตารางมุม1!A$4:$AA$23,7,0),IF(ฟอร์มปริมาณน้ำ!D113=12,VLOOKUP(ฟอร์มปริมาณน้ำ!E113,ตารางมุม1!$A$4:$AA$23,8,0),IF(ฟอร์มปริมาณน้ำ!D113=14,VLOOKUP(ฟอร์มปริมาณน้ำ!E113,ตารางมุม1!$A$4:$AA$23,9,0),IF(ฟอร์มปริมาณน้ำ!D113=16,VLOOKUP(ฟอร์มปริมาณน้ำ!E113,ตารางมุม1!$A$4:$AA$23,10,0),IF(ฟอร์มปริมาณน้ำ!D113=18,VLOOKUP(ฟอร์มปริมาณน้ำ!E113,ตารางมุม1!$A$4:$AA$23,11,0),"")))))</f>
      </c>
      <c r="C17" s="90">
        <f>IF(ฟอร์มปริมาณน้ำ!D113=20,VLOOKUP(ฟอร์มปริมาณน้ำ!E113,ตารางมุม1!$A$4:$AA$23,12,0),IF(ฟอร์มปริมาณน้ำ!D113=22,VLOOKUP(ฟอร์มปริมาณน้ำ!E113,ตารางมุม1!$A$4:$AA$23,13,0),IF(ฟอร์มปริมาณน้ำ!D113=24,VLOOKUP(ฟอร์มปริมาณน้ำ!E113,ตารางมุม1!$A$4:$AA$23,14,0),IF(ฟอร์มปริมาณน้ำ!D113=26,VLOOKUP(ฟอร์มปริมาณน้ำ!E113,ตารางมุม1!$A$4:$AA$23,15,0),IF(ฟอร์มปริมาณน้ำ!D113=28,VLOOKUP(ฟอร์มปริมาณน้ำ!E113,ตารางมุม1!$A$4:$AA$23,16,0),"")))))</f>
      </c>
      <c r="D17" s="90">
        <f>IF(ฟอร์มปริมาณน้ำ!D113=30,VLOOKUP(ฟอร์มปริมาณน้ำ!E113,ตารางมุม1!$A$4:$AA$23,17,0),IF(ฟอร์มปริมาณน้ำ!D113=32,VLOOKUP(ฟอร์มปริมาณน้ำ!E113,ตารางมุม1!$A$4:$AA$23,18,0),IF(ฟอร์มปริมาณน้ำ!D113=34,VLOOKUP(ฟอร์มปริมาณน้ำ!E113,ตารางมุม1!$A$4:$AA$23,19,0),IF(ฟอร์มปริมาณน้ำ!D113=36,VLOOKUP(ฟอร์มปริมาณน้ำ!E113,ตารางมุม1!$A$4:$AA$23,20,0),IF(ฟอร์มปริมาณน้ำ!D113=38,VLOOKUP(ฟอร์มปริมาณน้ำ!E113,ตารางมุม1!$A$4:$AA$23,21,0),"")))))</f>
      </c>
      <c r="E17" s="90">
        <f>IF(ฟอร์มปริมาณน้ำ!D113=40,VLOOKUP(ฟอร์มปริมาณน้ำ!E113,ตารางมุม1!$A$4:$AA$23,22,0),IF(ฟอร์มปริมาณน้ำ!D113=42,VLOOKUP(ฟอร์มปริมาณน้ำ!E113,ตารางมุม1!$A$4:$AA$23,23,0),IF(ฟอร์มปริมาณน้ำ!D113=44,VLOOKUP(ฟอร์มปริมาณน้ำ!E113,ตารางมุม1!$A$4:$AA$23,24,0),IF(ฟอร์มปริมาณน้ำ!D113=46,VLOOKUP(ฟอร์มปริมาณน้ำ!E113,ตารางมุม1!$A$4:$AA$23,25,0),IF(ฟอร์มปริมาณน้ำ!D113=48,VLOOKUP(ฟอร์มปริมาณน้ำ!E113,ตารางมุม1!$A$4:$AA$23,26,0),IF(ฟอร์มปริมาณน้ำ!D113=50,VLOOKUP(ฟอร์มปริมาณน้ำ!E113,ตารางมุม1!$A$4:$AA$23,27,0),""))))))</f>
      </c>
      <c r="F17" s="91">
        <f t="shared" si="0"/>
        <v>0</v>
      </c>
      <c r="N17" s="81"/>
    </row>
    <row r="18" spans="1:14" ht="12.75">
      <c r="A18" s="89">
        <f>IF(ฟอร์มปริมาณน้ำ!D120=5,VLOOKUP(ฟอร์มปริมาณน้ำ!E120,ตารางมุม1!$A$4:$AA$23,2,0),IF(ฟอร์มปริมาณน้ำ!D120=6,VLOOKUP(ฟอร์มปริมาณน้ำ!E120,ตารางมุม1!$A$4:$AA$23,3,0),IF(ฟอร์มปริมาณน้ำ!D120=7,VLOOKUP(ฟอร์มปริมาณน้ำ!E120,ตารางมุม1!$A$4:$AA$23,4,0),IF(ฟอร์มปริมาณน้ำ!D120=8,VLOOKUP(ฟอร์มปริมาณน้ำ!E120,ตารางมุม1!$A$4:$AA$23,5,0),IF(ฟอร์มปริมาณน้ำ!D120=9,VLOOKUP(ฟอร์มปริมาณน้ำ!E120,ตารางมุม1!$A$4:$AA$23,6,0),"")))))</f>
      </c>
      <c r="B18" s="90">
        <f>IF(ฟอร์มปริมาณน้ำ!D120=10,VLOOKUP(ฟอร์มปริมาณน้ำ!E120,ตารางมุม1!A$4:$AA$23,7,0),IF(ฟอร์มปริมาณน้ำ!D120=12,VLOOKUP(ฟอร์มปริมาณน้ำ!E120,ตารางมุม1!$A$4:$AA$23,8,0),IF(ฟอร์มปริมาณน้ำ!D120=14,VLOOKUP(ฟอร์มปริมาณน้ำ!E120,ตารางมุม1!$A$4:$AA$23,9,0),IF(ฟอร์มปริมาณน้ำ!D120=16,VLOOKUP(ฟอร์มปริมาณน้ำ!E120,ตารางมุม1!$A$4:$AA$23,10,0),IF(ฟอร์มปริมาณน้ำ!D120=18,VLOOKUP(ฟอร์มปริมาณน้ำ!E120,ตารางมุม1!$A$4:$AA$23,11,0),"")))))</f>
      </c>
      <c r="C18" s="90">
        <f>IF(ฟอร์มปริมาณน้ำ!D120=20,VLOOKUP(ฟอร์มปริมาณน้ำ!E120,ตารางมุม1!$A$4:$AA$23,12,0),IF(ฟอร์มปริมาณน้ำ!D120=22,VLOOKUP(ฟอร์มปริมาณน้ำ!E120,ตารางมุม1!$A$4:$AA$23,13,0),IF(ฟอร์มปริมาณน้ำ!D120=24,VLOOKUP(ฟอร์มปริมาณน้ำ!E120,ตารางมุม1!$A$4:$AA$23,14,0),IF(ฟอร์มปริมาณน้ำ!D120=26,VLOOKUP(ฟอร์มปริมาณน้ำ!E120,ตารางมุม1!$A$4:$AA$23,15,0),IF(ฟอร์มปริมาณน้ำ!D120=28,VLOOKUP(ฟอร์มปริมาณน้ำ!E120,ตารางมุม1!$A$4:$AA$23,16,0),"")))))</f>
      </c>
      <c r="D18" s="90">
        <f>IF(ฟอร์มปริมาณน้ำ!D120=30,VLOOKUP(ฟอร์มปริมาณน้ำ!E120,ตารางมุม1!$A$4:$AA$23,17,0),IF(ฟอร์มปริมาณน้ำ!D120=32,VLOOKUP(ฟอร์มปริมาณน้ำ!E120,ตารางมุม1!$A$4:$AA$23,18,0),IF(ฟอร์มปริมาณน้ำ!D120=34,VLOOKUP(ฟอร์มปริมาณน้ำ!E120,ตารางมุม1!$A$4:$AA$23,19,0),IF(ฟอร์มปริมาณน้ำ!D120=36,VLOOKUP(ฟอร์มปริมาณน้ำ!E120,ตารางมุม1!$A$4:$AA$23,20,0),IF(ฟอร์มปริมาณน้ำ!D120=38,VLOOKUP(ฟอร์มปริมาณน้ำ!E120,ตารางมุม1!$A$4:$AA$23,21,0),"")))))</f>
      </c>
      <c r="E18" s="90">
        <f>IF(ฟอร์มปริมาณน้ำ!D120=40,VLOOKUP(ฟอร์มปริมาณน้ำ!E120,ตารางมุม1!$A$4:$AA$23,22,0),IF(ฟอร์มปริมาณน้ำ!D120=42,VLOOKUP(ฟอร์มปริมาณน้ำ!E120,ตารางมุม1!$A$4:$AA$23,23,0),IF(ฟอร์มปริมาณน้ำ!D120=44,VLOOKUP(ฟอร์มปริมาณน้ำ!E120,ตารางมุม1!$A$4:$AA$23,24,0),IF(ฟอร์มปริมาณน้ำ!D120=46,VLOOKUP(ฟอร์มปริมาณน้ำ!E120,ตารางมุม1!$A$4:$AA$23,25,0),IF(ฟอร์มปริมาณน้ำ!D120=48,VLOOKUP(ฟอร์มปริมาณน้ำ!E120,ตารางมุม1!$A$4:$AA$23,26,0),IF(ฟอร์มปริมาณน้ำ!D120=50,VLOOKUP(ฟอร์มปริมาณน้ำ!E120,ตารางมุม1!$A$4:$AA$23,27,0),""))))))</f>
      </c>
      <c r="F18" s="91">
        <f t="shared" si="0"/>
        <v>0</v>
      </c>
      <c r="N18" s="81"/>
    </row>
    <row r="19" spans="1:14" ht="12.75">
      <c r="A19" s="89">
        <f>IF(ฟอร์มปริมาณน้ำ!D127=5,VLOOKUP(ฟอร์มปริมาณน้ำ!E127,ตารางมุม1!$A$4:$AA$23,2,0),IF(ฟอร์มปริมาณน้ำ!D127=6,VLOOKUP(ฟอร์มปริมาณน้ำ!E127,ตารางมุม1!$A$4:$AA$23,3,0),IF(ฟอร์มปริมาณน้ำ!D127=7,VLOOKUP(ฟอร์มปริมาณน้ำ!E127,ตารางมุม1!$A$4:$AA$23,4,0),IF(ฟอร์มปริมาณน้ำ!D127=8,VLOOKUP(ฟอร์มปริมาณน้ำ!E127,ตารางมุม1!$A$4:$AA$23,5,0),IF(ฟอร์มปริมาณน้ำ!D127=9,VLOOKUP(ฟอร์มปริมาณน้ำ!E127,ตารางมุม1!$A$4:$AA$23,6,0),"")))))</f>
      </c>
      <c r="B19" s="90">
        <f>IF(ฟอร์มปริมาณน้ำ!D127=10,VLOOKUP(ฟอร์มปริมาณน้ำ!E127,ตารางมุม1!A$4:$AA$23,7,0),IF(ฟอร์มปริมาณน้ำ!D127=12,VLOOKUP(ฟอร์มปริมาณน้ำ!E127,ตารางมุม1!$A$4:$AA$23,8,0),IF(ฟอร์มปริมาณน้ำ!D127=14,VLOOKUP(ฟอร์มปริมาณน้ำ!E127,ตารางมุม1!$A$4:$AA$23,9,0),IF(ฟอร์มปริมาณน้ำ!D127=16,VLOOKUP(ฟอร์มปริมาณน้ำ!E127,ตารางมุม1!$A$4:$AA$23,10,0),IF(ฟอร์มปริมาณน้ำ!D127=18,VLOOKUP(ฟอร์มปริมาณน้ำ!E127,ตารางมุม1!$A$4:$AA$23,11,0),"")))))</f>
      </c>
      <c r="C19" s="90">
        <f>IF(ฟอร์มปริมาณน้ำ!D127=20,VLOOKUP(ฟอร์มปริมาณน้ำ!E127,ตารางมุม1!$A$4:$AA$23,12,0),IF(ฟอร์มปริมาณน้ำ!D127=22,VLOOKUP(ฟอร์มปริมาณน้ำ!E127,ตารางมุม1!$A$4:$AA$23,13,0),IF(ฟอร์มปริมาณน้ำ!D127=24,VLOOKUP(ฟอร์มปริมาณน้ำ!E127,ตารางมุม1!$A$4:$AA$23,14,0),IF(ฟอร์มปริมาณน้ำ!D127=26,VLOOKUP(ฟอร์มปริมาณน้ำ!E127,ตารางมุม1!$A$4:$AA$23,15,0),IF(ฟอร์มปริมาณน้ำ!D127=28,VLOOKUP(ฟอร์มปริมาณน้ำ!E127,ตารางมุม1!$A$4:$AA$23,16,0),"")))))</f>
      </c>
      <c r="D19" s="90">
        <f>IF(ฟอร์มปริมาณน้ำ!D127=30,VLOOKUP(ฟอร์มปริมาณน้ำ!E127,ตารางมุม1!$A$4:$AA$23,17,0),IF(ฟอร์มปริมาณน้ำ!D127=32,VLOOKUP(ฟอร์มปริมาณน้ำ!E127,ตารางมุม1!$A$4:$AA$23,18,0),IF(ฟอร์มปริมาณน้ำ!D127=34,VLOOKUP(ฟอร์มปริมาณน้ำ!E127,ตารางมุม1!$A$4:$AA$23,19,0),IF(ฟอร์มปริมาณน้ำ!D127=36,VLOOKUP(ฟอร์มปริมาณน้ำ!E127,ตารางมุม1!$A$4:$AA$23,20,0),IF(ฟอร์มปริมาณน้ำ!D127=38,VLOOKUP(ฟอร์มปริมาณน้ำ!E127,ตารางมุม1!$A$4:$AA$23,21,0),"")))))</f>
      </c>
      <c r="E19" s="90">
        <f>IF(ฟอร์มปริมาณน้ำ!D127=40,VLOOKUP(ฟอร์มปริมาณน้ำ!E127,ตารางมุม1!$A$4:$AA$23,22,0),IF(ฟอร์มปริมาณน้ำ!D127=42,VLOOKUP(ฟอร์มปริมาณน้ำ!E127,ตารางมุม1!$A$4:$AA$23,23,0),IF(ฟอร์มปริมาณน้ำ!D127=44,VLOOKUP(ฟอร์มปริมาณน้ำ!E127,ตารางมุม1!$A$4:$AA$23,24,0),IF(ฟอร์มปริมาณน้ำ!D127=46,VLOOKUP(ฟอร์มปริมาณน้ำ!E127,ตารางมุม1!$A$4:$AA$23,25,0),IF(ฟอร์มปริมาณน้ำ!D127=48,VLOOKUP(ฟอร์มปริมาณน้ำ!E127,ตารางมุม1!$A$4:$AA$23,26,0),IF(ฟอร์มปริมาณน้ำ!D127=50,VLOOKUP(ฟอร์มปริมาณน้ำ!E127,ตารางมุม1!$A$4:$AA$23,27,0),""))))))</f>
      </c>
      <c r="F19" s="91">
        <f t="shared" si="0"/>
        <v>0</v>
      </c>
      <c r="N19" s="81"/>
    </row>
    <row r="20" spans="1:14" ht="12.75">
      <c r="A20" s="89">
        <f>IF(ฟอร์มปริมาณน้ำ!D134=5,VLOOKUP(ฟอร์มปริมาณน้ำ!E134,ตารางมุม1!$A$4:$AA$23,2,0),IF(ฟอร์มปริมาณน้ำ!D134=6,VLOOKUP(ฟอร์มปริมาณน้ำ!E134,ตารางมุม1!$A$4:$AA$23,3,0),IF(ฟอร์มปริมาณน้ำ!D134=7,VLOOKUP(ฟอร์มปริมาณน้ำ!E134,ตารางมุม1!$A$4:$AA$23,4,0),IF(ฟอร์มปริมาณน้ำ!D134=8,VLOOKUP(ฟอร์มปริมาณน้ำ!E134,ตารางมุม1!$A$4:$AA$23,5,0),IF(ฟอร์มปริมาณน้ำ!D134=9,VLOOKUP(ฟอร์มปริมาณน้ำ!E134,ตารางมุม1!$A$4:$AA$23,6,0),"")))))</f>
      </c>
      <c r="B20" s="90">
        <f>IF(ฟอร์มปริมาณน้ำ!D134=10,VLOOKUP(ฟอร์มปริมาณน้ำ!E134,ตารางมุม1!A$4:$AA$23,7,0),IF(ฟอร์มปริมาณน้ำ!D134=12,VLOOKUP(ฟอร์มปริมาณน้ำ!E134,ตารางมุม1!$A$4:$AA$23,8,0),IF(ฟอร์มปริมาณน้ำ!D134=14,VLOOKUP(ฟอร์มปริมาณน้ำ!E134,ตารางมุม1!$A$4:$AA$23,9,0),IF(ฟอร์มปริมาณน้ำ!D134=16,VLOOKUP(ฟอร์มปริมาณน้ำ!E134,ตารางมุม1!$A$4:$AA$23,10,0),IF(ฟอร์มปริมาณน้ำ!D134=18,VLOOKUP(ฟอร์มปริมาณน้ำ!E134,ตารางมุม1!$A$4:$AA$23,11,0),"")))))</f>
      </c>
      <c r="C20" s="90">
        <f>IF(ฟอร์มปริมาณน้ำ!D134=20,VLOOKUP(ฟอร์มปริมาณน้ำ!E134,ตารางมุม1!$A$4:$AA$23,12,0),IF(ฟอร์มปริมาณน้ำ!D134=22,VLOOKUP(ฟอร์มปริมาณน้ำ!E134,ตารางมุม1!$A$4:$AA$23,13,0),IF(ฟอร์มปริมาณน้ำ!D134=24,VLOOKUP(ฟอร์มปริมาณน้ำ!E134,ตารางมุม1!$A$4:$AA$23,14,0),IF(ฟอร์มปริมาณน้ำ!D134=26,VLOOKUP(ฟอร์มปริมาณน้ำ!E134,ตารางมุม1!$A$4:$AA$23,15,0),IF(ฟอร์มปริมาณน้ำ!D134=28,VLOOKUP(ฟอร์มปริมาณน้ำ!E134,ตารางมุม1!$A$4:$AA$23,16,0),"")))))</f>
      </c>
      <c r="D20" s="90">
        <f>IF(ฟอร์มปริมาณน้ำ!D134=30,VLOOKUP(ฟอร์มปริมาณน้ำ!E134,ตารางมุม1!$A$4:$AA$23,17,0),IF(ฟอร์มปริมาณน้ำ!D134=32,VLOOKUP(ฟอร์มปริมาณน้ำ!E134,ตารางมุม1!$A$4:$AA$23,18,0),IF(ฟอร์มปริมาณน้ำ!D134=34,VLOOKUP(ฟอร์มปริมาณน้ำ!E134,ตารางมุม1!$A$4:$AA$23,19,0),IF(ฟอร์มปริมาณน้ำ!D134=36,VLOOKUP(ฟอร์มปริมาณน้ำ!E134,ตารางมุม1!$A$4:$AA$23,20,0),IF(ฟอร์มปริมาณน้ำ!D134=38,VLOOKUP(ฟอร์มปริมาณน้ำ!E134,ตารางมุม1!$A$4:$AA$23,21,0),"")))))</f>
      </c>
      <c r="E20" s="90">
        <f>IF(ฟอร์มปริมาณน้ำ!D134=40,VLOOKUP(ฟอร์มปริมาณน้ำ!E134,ตารางมุม1!$A$4:$AA$23,22,0),IF(ฟอร์มปริมาณน้ำ!D134=42,VLOOKUP(ฟอร์มปริมาณน้ำ!E134,ตารางมุม1!$A$4:$AA$23,23,0),IF(ฟอร์มปริมาณน้ำ!D134=44,VLOOKUP(ฟอร์มปริมาณน้ำ!E134,ตารางมุม1!$A$4:$AA$23,24,0),IF(ฟอร์มปริมาณน้ำ!D134=46,VLOOKUP(ฟอร์มปริมาณน้ำ!E134,ตารางมุม1!$A$4:$AA$23,25,0),IF(ฟอร์มปริมาณน้ำ!D134=48,VLOOKUP(ฟอร์มปริมาณน้ำ!E134,ตารางมุม1!$A$4:$AA$23,26,0),IF(ฟอร์มปริมาณน้ำ!D134=50,VLOOKUP(ฟอร์มปริมาณน้ำ!E134,ตารางมุม1!$A$4:$AA$23,27,0),""))))))</f>
      </c>
      <c r="F20" s="91">
        <f t="shared" si="0"/>
        <v>0</v>
      </c>
      <c r="N20" s="81"/>
    </row>
    <row r="21" spans="1:14" ht="12.75">
      <c r="A21" s="89">
        <f>IF(ฟอร์มปริมาณน้ำ!D141=5,VLOOKUP(ฟอร์มปริมาณน้ำ!E141,ตารางมุม1!$A$4:$AA$23,2,0),IF(ฟอร์มปริมาณน้ำ!D141=6,VLOOKUP(ฟอร์มปริมาณน้ำ!E141,ตารางมุม1!$A$4:$AA$23,3,0),IF(ฟอร์มปริมาณน้ำ!D141=7,VLOOKUP(ฟอร์มปริมาณน้ำ!E141,ตารางมุม1!$A$4:$AA$23,4,0),IF(ฟอร์มปริมาณน้ำ!D141=8,VLOOKUP(ฟอร์มปริมาณน้ำ!E141,ตารางมุม1!$A$4:$AA$23,5,0),IF(ฟอร์มปริมาณน้ำ!D141=9,VLOOKUP(ฟอร์มปริมาณน้ำ!E141,ตารางมุม1!$A$4:$AA$23,6,0),"")))))</f>
      </c>
      <c r="B21" s="90">
        <f>IF(ฟอร์มปริมาณน้ำ!D141=10,VLOOKUP(ฟอร์มปริมาณน้ำ!E141,ตารางมุม1!A$4:$AA$23,7,0),IF(ฟอร์มปริมาณน้ำ!D141=12,VLOOKUP(ฟอร์มปริมาณน้ำ!E141,ตารางมุม1!$A$4:$AA$23,8,0),IF(ฟอร์มปริมาณน้ำ!D141=14,VLOOKUP(ฟอร์มปริมาณน้ำ!E141,ตารางมุม1!$A$4:$AA$23,9,0),IF(ฟอร์มปริมาณน้ำ!D141=16,VLOOKUP(ฟอร์มปริมาณน้ำ!E141,ตารางมุม1!$A$4:$AA$23,10,0),IF(ฟอร์มปริมาณน้ำ!D141=18,VLOOKUP(ฟอร์มปริมาณน้ำ!E141,ตารางมุม1!$A$4:$AA$23,11,0),"")))))</f>
      </c>
      <c r="C21" s="90">
        <f>IF(ฟอร์มปริมาณน้ำ!D141=20,VLOOKUP(ฟอร์มปริมาณน้ำ!E141,ตารางมุม1!$A$4:$AA$23,12,0),IF(ฟอร์มปริมาณน้ำ!D141=22,VLOOKUP(ฟอร์มปริมาณน้ำ!E141,ตารางมุม1!$A$4:$AA$23,13,0),IF(ฟอร์มปริมาณน้ำ!D141=24,VLOOKUP(ฟอร์มปริมาณน้ำ!E141,ตารางมุม1!$A$4:$AA$23,14,0),IF(ฟอร์มปริมาณน้ำ!D141=26,VLOOKUP(ฟอร์มปริมาณน้ำ!E141,ตารางมุม1!$A$4:$AA$23,15,0),IF(ฟอร์มปริมาณน้ำ!D141=28,VLOOKUP(ฟอร์มปริมาณน้ำ!E141,ตารางมุม1!$A$4:$AA$23,16,0),"")))))</f>
      </c>
      <c r="D21" s="90">
        <f>IF(ฟอร์มปริมาณน้ำ!D141=30,VLOOKUP(ฟอร์มปริมาณน้ำ!E141,ตารางมุม1!$A$4:$AA$23,17,0),IF(ฟอร์มปริมาณน้ำ!D141=32,VLOOKUP(ฟอร์มปริมาณน้ำ!E141,ตารางมุม1!$A$4:$AA$23,18,0),IF(ฟอร์มปริมาณน้ำ!D141=34,VLOOKUP(ฟอร์มปริมาณน้ำ!E141,ตารางมุม1!$A$4:$AA$23,19,0),IF(ฟอร์มปริมาณน้ำ!D141=36,VLOOKUP(ฟอร์มปริมาณน้ำ!E141,ตารางมุม1!$A$4:$AA$23,20,0),IF(ฟอร์มปริมาณน้ำ!D141=38,VLOOKUP(ฟอร์มปริมาณน้ำ!E141,ตารางมุม1!$A$4:$AA$23,21,0),"")))))</f>
      </c>
      <c r="E21" s="90">
        <f>IF(ฟอร์มปริมาณน้ำ!D141=40,VLOOKUP(ฟอร์มปริมาณน้ำ!E141,ตารางมุม1!$A$4:$AA$23,22,0),IF(ฟอร์มปริมาณน้ำ!D141=42,VLOOKUP(ฟอร์มปริมาณน้ำ!E141,ตารางมุม1!$A$4:$AA$23,23,0),IF(ฟอร์มปริมาณน้ำ!D141=44,VLOOKUP(ฟอร์มปริมาณน้ำ!E141,ตารางมุม1!$A$4:$AA$23,24,0),IF(ฟอร์มปริมาณน้ำ!D141=46,VLOOKUP(ฟอร์มปริมาณน้ำ!E141,ตารางมุม1!$A$4:$AA$23,25,0),IF(ฟอร์มปริมาณน้ำ!D141=48,VLOOKUP(ฟอร์มปริมาณน้ำ!E141,ตารางมุม1!$A$4:$AA$23,26,0),IF(ฟอร์มปริมาณน้ำ!D141=50,VLOOKUP(ฟอร์มปริมาณน้ำ!E141,ตารางมุม1!$A$4:$AA$23,27,0),""))))))</f>
      </c>
      <c r="F21" s="91">
        <f t="shared" si="0"/>
        <v>0</v>
      </c>
      <c r="N21" s="81"/>
    </row>
    <row r="22" spans="1:14" ht="12.75">
      <c r="A22" s="89">
        <f>IF(ฟอร์มปริมาณน้ำ!D$148=5,VLOOKUP(ฟอร์มปริมาณน้ำ!E$148,ตารางมุม1!$A$4:$AA$23,2,0),IF(ฟอร์มปริมาณน้ำ!D148=6,VLOOKUP(ฟอร์มปริมาณน้ำ!E148,ตารางมุม1!$A$4:$AA$23,3,0),IF(ฟอร์มปริมาณน้ำ!D148=7,VLOOKUP(ฟอร์มปริมาณน้ำ!E148,ตารางมุม1!$A$4:$AA$23,4,0),IF(ฟอร์มปริมาณน้ำ!D148=8,VLOOKUP(ฟอร์มปริมาณน้ำ!E148,ตารางมุม1!$A$4:$AA$23,5,0),IF(ฟอร์มปริมาณน้ำ!D148=9,VLOOKUP(ฟอร์มปริมาณน้ำ!E148,ตารางมุม1!$A$4:$AA$23,6,0),"")))))</f>
      </c>
      <c r="B22" s="90">
        <f>IF(ฟอร์มปริมาณน้ำ!D148=10,VLOOKUP(ฟอร์มปริมาณน้ำ!E148,ตารางมุม1!A$4:$AA$23,7,0),IF(ฟอร์มปริมาณน้ำ!D148=12,VLOOKUP(ฟอร์มปริมาณน้ำ!E148,ตารางมุม1!$A$4:$AA$23,8,0),IF(ฟอร์มปริมาณน้ำ!D148=14,VLOOKUP(ฟอร์มปริมาณน้ำ!E148,ตารางมุม1!$A$4:$AA$23,9,0),IF(ฟอร์มปริมาณน้ำ!D148=16,VLOOKUP(ฟอร์มปริมาณน้ำ!E148,ตารางมุม1!$A$4:$AA$23,10,0),IF(ฟอร์มปริมาณน้ำ!D148=18,VLOOKUP(ฟอร์มปริมาณน้ำ!E148,ตารางมุม1!$A$4:$AA$23,11,0),"")))))</f>
      </c>
      <c r="C22" s="90">
        <f>IF(ฟอร์มปริมาณน้ำ!D148=20,VLOOKUP(ฟอร์มปริมาณน้ำ!E148,ตารางมุม1!$A$4:$AA$23,12,0),IF(ฟอร์มปริมาณน้ำ!D148=22,VLOOKUP(ฟอร์มปริมาณน้ำ!E148,ตารางมุม1!$A$4:$AA$23,13,0),IF(ฟอร์มปริมาณน้ำ!D148=24,VLOOKUP(ฟอร์มปริมาณน้ำ!E148,ตารางมุม1!$A$4:$AA$23,14,0),IF(ฟอร์มปริมาณน้ำ!D148=26,VLOOKUP(ฟอร์มปริมาณน้ำ!E148,ตารางมุม1!$A$4:$AA$23,15,0),IF(ฟอร์มปริมาณน้ำ!D148=28,VLOOKUP(ฟอร์มปริมาณน้ำ!E148,ตารางมุม1!$A$4:$AA$23,16,0),"")))))</f>
      </c>
      <c r="D22" s="90">
        <f>IF(ฟอร์มปริมาณน้ำ!D148=30,VLOOKUP(ฟอร์มปริมาณน้ำ!E148,ตารางมุม1!$A$4:$AA$23,17,0),IF(ฟอร์มปริมาณน้ำ!D148=32,VLOOKUP(ฟอร์มปริมาณน้ำ!E148,ตารางมุม1!$A$4:$AA$23,18,0),IF(ฟอร์มปริมาณน้ำ!D148=34,VLOOKUP(ฟอร์มปริมาณน้ำ!E148,ตารางมุม1!$A$4:$AA$23,19,0),IF(ฟอร์มปริมาณน้ำ!D148=36,VLOOKUP(ฟอร์มปริมาณน้ำ!E148,ตารางมุม1!$A$4:$AA$23,20,0),IF(ฟอร์มปริมาณน้ำ!D148=38,VLOOKUP(ฟอร์มปริมาณน้ำ!E148,ตารางมุม1!$A$4:$AA$23,21,0),"")))))</f>
      </c>
      <c r="E22" s="90">
        <f>IF(ฟอร์มปริมาณน้ำ!D148=40,VLOOKUP(ฟอร์มปริมาณน้ำ!E148,ตารางมุม1!$A$4:$AA$23,22,0),IF(ฟอร์มปริมาณน้ำ!D148=42,VLOOKUP(ฟอร์มปริมาณน้ำ!E148,ตารางมุม1!$A$4:$AA$23,23,0),IF(ฟอร์มปริมาณน้ำ!D148=44,VLOOKUP(ฟอร์มปริมาณน้ำ!E148,ตารางมุม1!$A$4:$AA$23,24,0),IF(ฟอร์มปริมาณน้ำ!D148=46,VLOOKUP(ฟอร์มปริมาณน้ำ!E148,ตารางมุม1!$A$4:$AA$23,25,0),IF(ฟอร์มปริมาณน้ำ!D148=48,VLOOKUP(ฟอร์มปริมาณน้ำ!E148,ตารางมุม1!$A$4:$AA$23,26,0),IF(ฟอร์มปริมาณน้ำ!D148=50,VLOOKUP(ฟอร์มปริมาณน้ำ!E148,ตารางมุม1!$A$4:$AA$23,27,0),""))))))</f>
      </c>
      <c r="F22" s="91">
        <f t="shared" si="0"/>
        <v>0</v>
      </c>
      <c r="N22" s="81"/>
    </row>
    <row r="26" spans="1:6" ht="12.75">
      <c r="A26" s="152" t="s">
        <v>372</v>
      </c>
      <c r="B26" s="153"/>
      <c r="C26" s="153"/>
      <c r="D26" s="153"/>
      <c r="E26" s="154"/>
      <c r="F26" s="94" t="s">
        <v>373</v>
      </c>
    </row>
    <row r="27" spans="1:6" ht="12.75">
      <c r="A27" s="84">
        <f>IF(ฟอร์มปริมาณน้ำ!D15=5,VLOOKUP(F27,ตารางมุม2!$A$4:$AA$23,2,0),IF(ฟอร์มปริมาณน้ำ!D15=6,VLOOKUP(F27,ตารางมุม1!$A$4:$AA$23,3,0),IF(ฟอร์มปริมาณน้ำ!D15=7,VLOOKUP(F27,ตารางมุม2!$A$4:$AA$23,4,0),IF(ฟอร์มปริมาณน้ำ!D15=8,VLOOKUP(F27,ตารางมุม2!$A$4:$AA$23,5,0),IF(ฟอร์มปริมาณน้ำ!D15=9,VLOOKUP(F27,ตารางมุม2!$A$4:$AA$23,6,0),"")))))</f>
      </c>
      <c r="B27" s="85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C27" s="85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D27" s="85">
        <f>IF(ฟอร์มปริมาณน้ำ!D15=30,VLOOKUP(F27,ตารางมุม2!$A$4:$AA$23,17,0),IF(ฟอร์มปริมาณน้ำ!D15=32,VLOOKUP(F27,ตารางมุม2!$A$4:$AA$23,18,0),IF(ฟอร์มปริมาณน้ำ!D15=34,VLOOKUP(F27,ตารางมุม2!$A$4:$AA$23,19,0),IF(ฟอร์มปริมาณน้ำ!D15=36,VLOOKUP(F27,ตารางมุม2!$A$4:$AA$23,20,0),IF(ฟอร์มปริมาณน้ำ!D15=38,VLOOKUP(F27,ตารางมุม2!$A$4:$AA$23,21,0),"")))))</f>
      </c>
      <c r="E27" s="85">
        <f>IF(ฟอร์มปริมาณน้ำ!D15=40,VLOOKUP(F27,ตารางมุม2!$A$4:$AA$23,22,0),IF(ฟอร์มปริมาณน้ำ!D15=42,VLOOKUP(F27,ตารางมุม2!$A$4:$AA$23,23,0),IF(ฟอร์มปริมาณน้ำ!D15=44,VLOOKUP(F27,ตารางมุม2!$A$4:$AA$23,24,0),IF(ฟอร์มปริมาณน้ำ!D15=46,VLOOKUP(F27,ตารางมุม2!$A$4:$AA$23,25,0),IF(ฟอร์มปริมาณน้ำ!D15=48,VLOOKUP(F27,ตารางมุม2!$A$4:$AA$23,26,0),IF(ฟอร์มปริมาณน้ำ!D15=50,VLOOKUP(F27,ตารางมุม2!$A$4:$AC$25,27,0),""))))))</f>
      </c>
      <c r="F27" s="95">
        <f>IF(ฟอร์มปริมาณน้ำ!H15&gt;0,ROUNDUP(ฟอร์มปริมาณน้ำ!H15,0),"")</f>
      </c>
    </row>
    <row r="28" spans="1:6" ht="12.75">
      <c r="A28" s="84">
        <f>IF(ฟอร์มปริมาณน้ำ!D22=5,VLOOKUP(F28,ตารางมุม2!$A$4:$AA$23,2,0),IF(ฟอร์มปริมาณน้ำ!D22=6,VLOOKUP(F28,ตารางมุม1!$A$4:$AA$23,3,0),IF(ฟอร์มปริมาณน้ำ!D22=7,VLOOKUP(F28,ตารางมุม2!$A$4:$AA$23,4,0),IF(ฟอร์มปริมาณน้ำ!D22=8,VLOOKUP(F28,ตารางมุม2!$A$4:$AA$23,5,0),IF(ฟอร์มปริมาณน้ำ!D22=9,VLOOKUP(F28,ตารางมุม2!$A$4:$AA$23,6,0),"")))))</f>
      </c>
      <c r="B28" s="85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C28" s="85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D28" s="85">
        <f>IF(ฟอร์มปริมาณน้ำ!D22=30,VLOOKUP(F28,ตารางมุม2!$A$4:$AA$23,17,0),IF(ฟอร์มปริมาณน้ำ!D22=32,VLOOKUP(F28,ตารางมุม2!$A$4:$AA$23,18,0),IF(ฟอร์มปริมาณน้ำ!D22=34,VLOOKUP(F28,ตารางมุม2!$A$4:$AA$23,19,0),IF(ฟอร์มปริมาณน้ำ!D22=36,VLOOKUP(F28,ตารางมุม2!$A$4:$AA$23,20,0),IF(ฟอร์มปริมาณน้ำ!D22=38,VLOOKUP(F28,ตารางมุม2!$A$4:$AA$23,21,0),"")))))</f>
      </c>
      <c r="E28" s="85">
        <f>IF(ฟอร์มปริมาณน้ำ!D22=40,VLOOKUP(F28,ตารางมุม2!$A$4:$AA$23,22,0),IF(ฟอร์มปริมาณน้ำ!D22=42,VLOOKUP(F28,ตารางมุม2!$A$4:$AA$23,23,0),IF(ฟอร์มปริมาณน้ำ!D22=44,VLOOKUP(F28,ตารางมุม2!$A$4:$AA$23,24,0),IF(ฟอร์มปริมาณน้ำ!D22=46,VLOOKUP(F28,ตารางมุม2!$A$4:$AA$23,25,0),IF(ฟอร์มปริมาณน้ำ!D22=48,VLOOKUP(F28,ตารางมุม2!$A$4:$AA$23,26,0),IF(ฟอร์มปริมาณน้ำ!D22=50,VLOOKUP(F28,ตารางมุม2!$A$4:$AC$25,27,0),""))))))</f>
      </c>
      <c r="F28" s="95">
        <f>IF(ฟอร์มปริมาณน้ำ!H22&gt;0,ROUNDUP(ฟอร์มปริมาณน้ำ!H22,0),"")</f>
      </c>
    </row>
    <row r="29" spans="1:6" ht="12.75">
      <c r="A29" s="84">
        <f>IF(ฟอร์มปริมาณน้ำ!D29=5,VLOOKUP(F29,ตารางมุม2!$A$4:$AA$23,2,0),IF(ฟอร์มปริมาณน้ำ!D29=6,VLOOKUP(F29,ตารางมุม1!$A$4:$AA$23,3,0),IF(ฟอร์มปริมาณน้ำ!D29=7,VLOOKUP(F29,ตารางมุม2!$A$4:$AA$23,4,0),IF(ฟอร์มปริมาณน้ำ!D29=8,VLOOKUP(F29,ตารางมุม2!$A$4:$AA$23,5,0),IF(ฟอร์มปริมาณน้ำ!D29=9,VLOOKUP(F29,ตารางมุม2!$A$4:$AA$23,6,0),"")))))</f>
      </c>
      <c r="B29" s="85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C29" s="85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D29" s="85">
        <f>IF(ฟอร์มปริมาณน้ำ!D29=30,VLOOKUP(F29,ตารางมุม2!$A$4:$AA$23,17,0),IF(ฟอร์มปริมาณน้ำ!D29=32,VLOOKUP(F29,ตารางมุม2!$A$4:$AA$23,18,0),IF(ฟอร์มปริมาณน้ำ!D29=34,VLOOKUP(F29,ตารางมุม2!$A$4:$AA$23,19,0),IF(ฟอร์มปริมาณน้ำ!D29=36,VLOOKUP(F29,ตารางมุม2!$A$4:$AA$23,20,0),IF(ฟอร์มปริมาณน้ำ!D29=38,VLOOKUP(F29,ตารางมุม2!$A$4:$AA$23,21,0),"")))))</f>
      </c>
      <c r="E29" s="85">
        <f>IF(ฟอร์มปริมาณน้ำ!D29=40,VLOOKUP(F29,ตารางมุม2!$A$4:$AA$23,22,0),IF(ฟอร์มปริมาณน้ำ!D29=42,VLOOKUP(F29,ตารางมุม2!$A$4:$AA$23,23,0),IF(ฟอร์มปริมาณน้ำ!D29=44,VLOOKUP(F29,ตารางมุม2!$A$4:$AA$23,24,0),IF(ฟอร์มปริมาณน้ำ!D29=46,VLOOKUP(F29,ตารางมุม2!$A$4:$AA$23,25,0),IF(ฟอร์มปริมาณน้ำ!D29=48,VLOOKUP(F29,ตารางมุม2!$A$4:$AA$23,26,0),IF(ฟอร์มปริมาณน้ำ!D29=50,VLOOKUP(F29,ตารางมุม2!$A$4:$AC$25,27,0),""))))))</f>
      </c>
      <c r="F29" s="95">
        <f>IF(ฟอร์มปริมาณน้ำ!H29&gt;0,ROUNDUP(ฟอร์มปริมาณน้ำ!H29,0),"")</f>
      </c>
    </row>
    <row r="30" spans="1:6" ht="12.75">
      <c r="A30" s="84">
        <f>IF(ฟอร์มปริมาณน้ำ!D36=5,VLOOKUP(F30,ตารางมุม2!$A$4:$AA$23,2,0),IF(ฟอร์มปริมาณน้ำ!D36=6,VLOOKUP(F30,ตารางมุม1!$A$4:$AA$23,3,0),IF(ฟอร์มปริมาณน้ำ!D36=7,VLOOKUP(F30,ตารางมุม2!$A$4:$AA$23,4,0),IF(ฟอร์มปริมาณน้ำ!D36=8,VLOOKUP(F30,ตารางมุม2!$A$4:$AA$23,5,0),IF(ฟอร์มปริมาณน้ำ!D36=9,VLOOKUP(F30,ตารางมุม2!$A$4:$AA$23,6,0),"")))))</f>
      </c>
      <c r="B30" s="85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C30" s="85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D30" s="85">
        <f>IF(ฟอร์มปริมาณน้ำ!D36=30,VLOOKUP(F30,ตารางมุม2!$A$4:$AA$23,17,0),IF(ฟอร์มปริมาณน้ำ!D36=32,VLOOKUP(F30,ตารางมุม2!$A$4:$AA$23,18,0),IF(ฟอร์มปริมาณน้ำ!D36=34,VLOOKUP(F30,ตารางมุม2!$A$4:$AA$23,19,0),IF(ฟอร์มปริมาณน้ำ!D36=36,VLOOKUP(F30,ตารางมุม2!$A$4:$AA$23,20,0),IF(ฟอร์มปริมาณน้ำ!D36=38,VLOOKUP(F30,ตารางมุม2!$A$4:$AA$23,21,0),"")))))</f>
      </c>
      <c r="E30" s="85">
        <f>IF(ฟอร์มปริมาณน้ำ!D36=40,VLOOKUP(F30,ตารางมุม2!$A$4:$AA$23,22,0),IF(ฟอร์มปริมาณน้ำ!D36=42,VLOOKUP(F30,ตารางมุม2!$A$4:$AA$23,23,0),IF(ฟอร์มปริมาณน้ำ!D36=44,VLOOKUP(F30,ตารางมุม2!$A$4:$AA$23,24,0),IF(ฟอร์มปริมาณน้ำ!D36=46,VLOOKUP(F30,ตารางมุม2!$A$4:$AA$23,25,0),IF(ฟอร์มปริมาณน้ำ!D36=48,VLOOKUP(F30,ตารางมุม2!$A$4:$AA$23,26,0),IF(ฟอร์มปริมาณน้ำ!D36=50,VLOOKUP(F30,ตารางมุม2!$A$4:$AC$25,27,0),""))))))</f>
      </c>
      <c r="F30" s="95">
        <f>IF(ฟอร์มปริมาณน้ำ!H36&gt;0,ROUNDUP(ฟอร์มปริมาณน้ำ!H36,0),"")</f>
      </c>
    </row>
    <row r="31" spans="1:6" ht="12.75">
      <c r="A31" s="84">
        <f>IF(ฟอร์มปริมาณน้ำ!D43=5,VLOOKUP(F31,ตารางมุม2!$A$4:$AA$23,2,0),IF(ฟอร์มปริมาณน้ำ!D43=6,VLOOKUP(F31,ตารางมุม1!$A$4:$AA$23,3,0),IF(ฟอร์มปริมาณน้ำ!D43=7,VLOOKUP(F31,ตารางมุม2!$A$4:$AA$23,4,0),IF(ฟอร์มปริมาณน้ำ!D43=8,VLOOKUP(F31,ตารางมุม2!$A$4:$AA$23,5,0),IF(ฟอร์มปริมาณน้ำ!D43=9,VLOOKUP(F31,ตารางมุม2!$A$4:$AA$23,6,0),"")))))</f>
      </c>
      <c r="B31" s="85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C31" s="85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D31" s="85">
        <f>IF(ฟอร์มปริมาณน้ำ!D43=30,VLOOKUP(F31,ตารางมุม2!$A$4:$AA$23,17,0),IF(ฟอร์มปริมาณน้ำ!D43=32,VLOOKUP(F31,ตารางมุม2!$A$4:$AA$23,18,0),IF(ฟอร์มปริมาณน้ำ!D43=34,VLOOKUP(F31,ตารางมุม2!$A$4:$AA$23,19,0),IF(ฟอร์มปริมาณน้ำ!D43=36,VLOOKUP(F31,ตารางมุม2!$A$4:$AA$23,20,0),IF(ฟอร์มปริมาณน้ำ!D43=38,VLOOKUP(F31,ตารางมุม2!$A$4:$AA$23,21,0),"")))))</f>
      </c>
      <c r="E31" s="85">
        <f>IF(ฟอร์มปริมาณน้ำ!D43=40,VLOOKUP(F31,ตารางมุม2!$A$4:$AA$23,22,0),IF(ฟอร์มปริมาณน้ำ!D43=42,VLOOKUP(F31,ตารางมุม2!$A$4:$AA$23,23,0),IF(ฟอร์มปริมาณน้ำ!D43=44,VLOOKUP(F31,ตารางมุม2!$A$4:$AA$23,24,0),IF(ฟอร์มปริมาณน้ำ!D43=46,VLOOKUP(F31,ตารางมุม2!$A$4:$AA$23,25,0),IF(ฟอร์มปริมาณน้ำ!D43=48,VLOOKUP(F31,ตารางมุม2!$A$4:$AA$23,26,0),IF(ฟอร์มปริมาณน้ำ!D43=50,VLOOK(F31,ตารางมุม2!$A$4:$AC$25,27,0),""))))))</f>
      </c>
      <c r="F31" s="95">
        <f>IF(ฟอร์มปริมาณน้ำ!H43&gt;0,ROUNDUP(ฟอร์มปริมาณน้ำ!H43,0),"")</f>
      </c>
    </row>
    <row r="32" spans="1:6" ht="12.75">
      <c r="A32" s="84">
        <f>IF(ฟอร์มปริมาณน้ำ!D50=5,VLOOKUP(F32,ตารางมุม2!$A$4:$AA$23,2,0),IF(ฟอร์มปริมาณน้ำ!D50=6,VLOOKUP(F32,ตารางมุม1!$A$4:$AA$23,3,0),IF(ฟอร์มปริมาณน้ำ!D50=7,VLOOKUP(F32,ตารางมุม2!$A$4:$AA$23,4,0),IF(ฟอร์มปริมาณน้ำ!D50=8,VLOOKUP(F32,ตารางมุม2!$A$4:$AA$23,5,0),IF(ฟอร์มปริมาณน้ำ!D50=9,VLOOKUP(F32,ตารางมุม2!$A$4:$AA$23,6,0),"")))))</f>
      </c>
      <c r="B32" s="85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C32" s="85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D32" s="85">
        <f>IF(ฟอร์มปริมาณน้ำ!D50=30,VLOOKUP(F32,ตารางมุม2!$A$4:$AA$23,17,0),IF(ฟอร์มปริมาณน้ำ!D50=32,VLOOKUP(F32,ตารางมุม2!$A$4:$AA$23,18,0),IF(ฟอร์มปริมาณน้ำ!D50=34,VLOOKUP(F32,ตารางมุม2!$A$4:$AA$23,19,0),IF(ฟอร์มปริมาณน้ำ!D50=36,VLOOKUP(F32,ตารางมุม2!$A$4:$AA$23,20,0),IF(ฟอร์มปริมาณน้ำ!D50=38,VLOOKUP(F32,ตารางมุม2!$A$4:$AA$23,21,0),"")))))</f>
      </c>
      <c r="E32" s="85">
        <f>IF(ฟอร์มปริมาณน้ำ!D50=40,VLOOKUP(F32,ตารางมุม2!$A$4:$AA$23,22,0),IF(ฟอร์มปริมาณน้ำ!D50=42,VLOOKUP(F32,ตารางมุม2!$A$4:$AA$23,23,0),IF(ฟอร์มปริมาณน้ำ!D50=44,VLOOKUP(F32,ตารางมุม2!$A$4:$AA$23,24,0),IF(ฟอร์มปริมาณน้ำ!D50=46,VLOOKUP(F32,ตารางมุม2!$A$4:$AA$23,25,0),IF(ฟอร์มปริมาณน้ำ!D50=48,VLOOKUP(F32,ตารางมุม2!$A$4:$AA$23,26,0),IF(ฟอร์มปริมาณน้ำ!D50=50,VLOOKUP(F32,ตารางมุม2!$A$4:$AC$25,27,0),""))))))</f>
      </c>
      <c r="F32" s="95">
        <f>IF(ฟอร์มปริมาณน้ำ!H50&gt;0,ROUNDUP(ฟอร์มปริมาณน้ำ!H50,0),"")</f>
      </c>
    </row>
    <row r="33" spans="1:6" ht="12.75">
      <c r="A33" s="84">
        <f>IF(ฟอร์มปริมาณน้ำ!D57=5,VLOOKUP(F33,ตารางมุม2!$A$4:$AA$23,2,0),IF(ฟอร์มปริมาณน้ำ!D57=6,VLOOKUP(F33,ตารางมุม1!$A$4:$AA$23,3,0),IF(ฟอร์มปริมาณน้ำ!D57=7,VLOOKUP(F33,ตารางมุม2!$A$4:$AA$23,4,0),IF(ฟอร์มปริมาณน้ำ!D57=8,VLOOKUP(F33,ตารางมุม2!$A$4:$AA$23,5,0),IF(ฟอร์มปริมาณน้ำ!D57=9,VLOOKUP(F33,ตารางมุม2!$A$4:$AA$23,6,0),"")))))</f>
      </c>
      <c r="B33" s="85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C33" s="85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D33" s="85">
        <f>IF(ฟอร์มปริมาณน้ำ!D57=30,VLOOKUP(F33,ตารางมุม2!$A$4:$AA$23,17,0),IF(ฟอร์มปริมาณน้ำ!D57=32,VLOOKUP(F33,ตารางมุม2!$A$4:$AA$23,18,0),IF(ฟอร์มปริมาณน้ำ!D57=34,VLOOKUP(F33,ตารางมุม2!$A$4:$AA$23,19,0),IF(ฟอร์มปริมาณน้ำ!D57=36,VLOOKUP(F33,ตารางมุม2!$A$4:$AA$23,20,0),IF(ฟอร์มปริมาณน้ำ!D57=38,VLOOKUP(F33,ตารางมุม2!$A$4:$AA$23,21,0),"")))))</f>
      </c>
      <c r="E33" s="85">
        <f>IF(ฟอร์มปริมาณน้ำ!D57=40,VLOOKUP(F33,ตารางมุม2!$A$4:$AA$23,22,0),IF(ฟอร์มปริมาณน้ำ!D57=42,VLOOKUP(F33,ตารางมุม2!$A$4:$AA$23,23,0),IF(ฟอร์มปริมาณน้ำ!D57=44,VLOOKUP(F33,ตารางมุม2!$A$4:$AA$23,24,0),IF(ฟอร์มปริมาณน้ำ!D57=46,VLOOKUP(F33,ตารางมุม2!$A$4:$AA$23,25,0),IF(ฟอร์มปริมาณน้ำ!D57=48,VLOOKUP(F33,ตารางมุม2!$A$4:$AA$23,26,0),IF(ฟอร์มปริมาณน้ำ!D57=50,VLOOKUP(F33,ตารางมุม2!$A$4:$AC$25,27,0),""))))))</f>
      </c>
      <c r="F33" s="95">
        <f>IF(ฟอร์มปริมาณน้ำ!H57&gt;0,ROUNDUP(ฟอร์มปริมาณน้ำ!H57,0),"")</f>
      </c>
    </row>
    <row r="34" spans="1:6" ht="12.75">
      <c r="A34" s="84">
        <f>IF(ฟอร์มปริมาณน้ำ!D64=5,VLOOKUP(F34,ตารางมุม2!$A$4:$AA$23,2,0),IF(ฟอร์มปริมาณน้ำ!D64=6,VLOOKUP(F34,ตารางมุม1!$A$4:$AA$23,3,0),IF(ฟอร์มปริมาณน้ำ!D64=7,VLOOKUP(F34,ตารางมุม2!$A$4:$AA$23,4,0),IF(ฟอร์มปริมาณน้ำ!D64=8,VLOOKUP(F34,ตารางมุม2!$A$4:$AA$23,5,0),IF(ฟอร์มปริมาณน้ำ!D64=9,VLOOKUP(F34,ตารางมุม2!$A$4:$AA$23,6,0),"")))))</f>
      </c>
      <c r="B34" s="85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C34" s="85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D34" s="85">
        <f>IF(ฟอร์มปริมาณน้ำ!D64=30,VLOOKUP(F34,ตารางมุม2!$A$4:$AA$23,17,0),IF(ฟอร์มปริมาณน้ำ!D64=32,VLOOKUP(F34,ตารางมุม2!$A$4:$AA$23,18,0),IF(ฟอร์มปริมาณน้ำ!D64=34,VLOOKUP(F34,ตารางมุม2!$A$4:$AA$23,19,0),IF(ฟอร์มปริมาณน้ำ!D64=36,VLOOKUP(F34,ตารางมุม2!$A$4:$AA$23,20,0),IF(ฟอร์มปริมาณน้ำ!D64=38,VLOOKUP(F34,ตารางมุม2!$A$4:$AA$23,21,0),"")))))</f>
      </c>
      <c r="E34" s="85">
        <f>IF(ฟอร์มปริมาณน้ำ!D64=40,VLOOKUP(F34,ตารางมุม2!$A$4:$AA$23,22,0),IF(ฟอร์มปริมาณน้ำ!D64=42,VLOOKUP(F34,ตารางมุม2!$A$4:$AA$23,23,0),IF(ฟอร์มปริมาณน้ำ!D64=44,VLOOKUP(F34,ตารางมุม2!$A$4:$AA$23,24,0),IF(ฟอร์มปริมาณน้ำ!D64=46,VLOOKUP(F34,ตารางมุม2!$A$4:$AA$23,25,0),IF(ฟอร์มปริมาณน้ำ!D64=48,VLOOKUP(F34,ตารางมุม2!$A$4:$AA$23,26,0),IF(ฟอร์มปริมาณน้ำ!D64=50,VLOOKUP(F34,ตารางมุม2!$A$4:$AC$25,27,0),""))))))</f>
      </c>
      <c r="F34" s="95">
        <f>IF(ฟอร์มปริมาณน้ำ!H64&gt;0,ROUNDUP(ฟอร์มปริมาณน้ำ!H64,0),"")</f>
      </c>
    </row>
    <row r="35" spans="1:6" ht="12.75">
      <c r="A35" s="84">
        <f>IF(ฟอร์มปริมาณน้ำ!D71=5,VLOOKUP(F35,ตารางมุม2!$A$4:$AA$23,2,0),IF(ฟอร์มปริมาณน้ำ!D71=6,VLOOKUP(F35,ตารางมุม1!$A$4:$AA$23,3,0),IF(ฟอร์มปริมาณน้ำ!D71=7,VLOOKUP(F35,ตารางมุม2!$A$4:$AA$23,4,0),IF(ฟอร์มปริมาณน้ำ!D71=8,VLOOKUP(F35,ตารางมุม2!$A$4:$AA$23,5,0),IF(ฟอร์มปริมาณน้ำ!D71=9,VLOOKUP(F35,ตารางมุม2!$A$4:$AA$23,6,0),"")))))</f>
      </c>
      <c r="B35" s="85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C35" s="85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D35" s="85">
        <f>IF(ฟอร์มปริมาณน้ำ!D71=30,VLOOKUP(F35,ตารางมุม2!$A$4:$AA$23,17,0),IF(ฟอร์มปริมาณน้ำ!D71=32,VLOOKUP(F35,ตารางมุม2!$A$4:$AA$23,18,0),IF(ฟอร์มปริมาณน้ำ!D71=34,VLOOKUP(F35,ตารางมุม2!$A$4:$AA$23,19,0),IF(ฟอร์มปริมาณน้ำ!D71=36,VLOOKUP(F35,ตารางมุม2!$A$4:$AA$23,20,0),IF(ฟอร์มปริมาณน้ำ!D71=38,VLOOKUP(F35,ตารางมุม2!$A$4:$AA$23,21,0),"")))))</f>
      </c>
      <c r="E35" s="85">
        <f>IF(ฟอร์มปริมาณน้ำ!D71=40,VLOOKUP(F35,ตารางมุม2!$A$4:$AA$23,22,0),IF(ฟอร์มปริมาณน้ำ!D71=42,VLOOKUP(F35,ตารางมุม2!$A$4:$AA$23,23,0),IF(ฟอร์มปริมาณน้ำ!D71=44,VLOOKUP(F35,ตารางมุม2!$A$4:$AA$23,24,0),IF(ฟอร์มปริมาณน้ำ!D71=46,VLOOKUP(F35,ตารางมุม2!$A$4:$AA$23,25,0),IF(ฟอร์มปริมาณน้ำ!D71=48,VLOOKUP(F35,ตารางมุม2!$A$4:$AA$23,26,0),IF(ฟอร์มปริมาณน้ำ!D71=50,VLOOKUP(F35,ตารางมุม2!$A$4:$AC$25,27,0),""))))))</f>
      </c>
      <c r="F35" s="95">
        <f>IF(ฟอร์มปริมาณน้ำ!H71&gt;0,ROUNDUP(ฟอร์มปริมาณน้ำ!H71,0),"")</f>
      </c>
    </row>
    <row r="36" spans="1:6" ht="12.75">
      <c r="A36" s="84">
        <f>IF(ฟอร์มปริมาณน้ำ!D78=5,VLOOKUP(F36,ตารางมุม2!$A$4:$AA$23,2,0),IF(ฟอร์มปริมาณน้ำ!D78=6,VLOOKUP(F36,ตารางมุม1!$A$4:$AA$23,3,0),IF(ฟอร์มปริมาณน้ำ!D78=7,VLOOKUP(F36,ตารางมุม2!$A$4:$AA$23,4,0),IF(ฟอร์มปริมาณน้ำ!D78=8,VLOOKUP(F36,ตารางมุม2!$A$4:$AA$23,5,0),IF(ฟอร์มปริมาณน้ำ!D78=9,VLOOKUP(F36,ตารางมุม2!$A$4:$AA$23,6,0),"")))))</f>
      </c>
      <c r="B36" s="85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C36" s="85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D36" s="85">
        <f>IF(ฟอร์มปริมาณน้ำ!D78=30,VLOOKUP(F36,ตารางมุม2!$A$4:$AA$23,17,0),IF(ฟอร์มปริมาณน้ำ!D78=32,VLOOKUP(F36,ตารางมุม2!$A$4:$AA$23,18,0),IF(ฟอร์มปริมาณน้ำ!D78=34,VLOOKUP(F36,ตารางมุม2!$A$4:$AA$23,19,0),IF(ฟอร์มปริมาณน้ำ!D78=36,VLOOKUP(F36,ตารางมุม2!$A$4:$AA$23,20,0),IF(ฟอร์มปริมาณน้ำ!D78=38,VLOOKUP(F36,ตารางมุม2!$A$4:$AA$23,21,0),"")))))</f>
      </c>
      <c r="E36" s="85">
        <f>IF(ฟอร์มปริมาณน้ำ!D78=40,VLOOKUP(F36,ตารางมุม2!$A$4:$AA$23,22,0),IF(ฟอร์มปริมาณน้ำ!D78=42,VLOOKUP(F36,ตารางมุม2!$A$4:$AA$23,23,0),IF(ฟอร์มปริมาณน้ำ!D78=44,VLOOKUP(F36,ตารางมุม2!$A$4:$AA$23,24,0),IF(ฟอร์มปริมาณน้ำ!D78=46,VLOOKUP(F36,ตารางมุม2!$A$4:$AA$23,25,0),IF(ฟอร์มปริมาณน้ำ!D78=48,VLOOKUP(F36,ตารางมุม2!$A$4:$AA$23,26,0),IF(ฟอร์มปริมาณน้ำ!D78=50,VLOOKUP(F36,ตารางมุม2!$A$4:$AC$25,27,0),""))))))</f>
      </c>
      <c r="F36" s="95">
        <f>IF(ฟอร์มปริมาณน้ำ!H78&gt;0,ROUNDUP(ฟอร์มปริมาณน้ำ!H78,0),"")</f>
      </c>
    </row>
    <row r="37" spans="1:6" ht="12.75">
      <c r="A37" s="84">
        <f>IF(ฟอร์มปริมาณน้ำ!D85=5,VLOOKUP(F37,ตารางมุม2!$A$4:$AA$23,2,0),IF(ฟอร์มปริมาณน้ำ!D85=6,VLOOKUP(F37,ตารางมุม1!$A$4:$AA$23,3,0),IF(ฟอร์มปริมาณน้ำ!D85=7,VLOOKUP(F37,ตารางมุม2!$A$4:$AA$23,4,0),IF(ฟอร์มปริมาณน้ำ!D85=8,VLOOKUP(F37,ตารางมุม2!$A$4:$AA$23,5,0),IF(ฟอร์มปริมาณน้ำ!D85=9,VLOOKUP(F37,ตารางมุม2!$A$4:$AA$23,6,0),"")))))</f>
      </c>
      <c r="B37" s="85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C37" s="85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D37" s="85">
        <f>IF(ฟอร์มปริมาณน้ำ!D85=30,VLOOKUP(F37,ตารางมุม2!$A$4:$AA$23,17,0),IF(ฟอร์มปริมาณน้ำ!D85=32,VLOOKUP(F37,ตารางมุม2!$A$4:$AA$23,18,0),IF(ฟอร์มปริมาณน้ำ!D85=34,VLOOKUP(F37,ตารางมุม2!$A$4:$AA$23,19,0),IF(ฟอร์มปริมาณน้ำ!D85=36,VLOOKUP(F37,ตารางมุม2!$A$4:$AA$23,20,0),IF(ฟอร์มปริมาณน้ำ!D85=38,VLOOKUP(F37,ตารางมุม2!$A$4:$AA$23,21,0),"")))))</f>
      </c>
      <c r="E37" s="85">
        <f>IF(ฟอร์มปริมาณน้ำ!D85=40,VLOOKUP(F37,ตารางมุม2!$A$4:$AA$23,22,0),IF(ฟอร์มปริมาณน้ำ!D85=42,VLOOKUP(F37,ตารางมุม2!$A$4:$AA$23,23,0),IF(ฟอร์มปริมาณน้ำ!D85=44,VLOOKUP(F37,ตารางมุม2!$A$4:$AA$23,24,0),IF(ฟอร์มปริมาณน้ำ!D85=46,VLOOKUP(F37,ตารางมุม2!$A$4:$AA$23,25,0),IF(ฟอร์มปริมาณน้ำ!D85=48,VLOOKUP(F37,ตารางมุม2!$A$4:$AA$23,26,0),IF(ฟอร์มปริมาณน้ำ!D85=50,VLOOKUP(F37,ตารางมุม2!$A$4:$AC$25,27,0),""))))))</f>
      </c>
      <c r="F37" s="95">
        <f>IF(ฟอร์มปริมาณน้ำ!H85&gt;0,ROUNDUP(ฟอร์มปริมาณน้ำ!H85,0),"")</f>
      </c>
    </row>
    <row r="38" spans="1:6" ht="12.75">
      <c r="A38" s="84">
        <f>IF(ฟอร์มปริมาณน้ำ!D92=5,VLOOKUP(F38,ตารางมุม2!$A$4:$AA$23,2,0),IF(ฟอร์มปริมาณน้ำ!D92=6,VLOOKUP(F38,ตารางมุม1!$A$4:$AA$23,3,0),IF(ฟอร์มปริมาณน้ำ!D92=7,VLOOKUP(F38,ตารางมุม2!$A$4:$AA$23,4,0),IF(ฟอร์มปริมาณน้ำ!D92=8,VLOOKUP(F38,ตารางมุม2!$A$4:$AA$23,5,0),IF(ฟอร์มปริมาณน้ำ!D92=9,VLOOKUP(F38,ตารางมุม2!$A$4:$AA$23,6,0),"")))))</f>
      </c>
      <c r="B38" s="85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C38" s="85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D38" s="85">
        <f>IF(ฟอร์มปริมาณน้ำ!D92=30,VLOOKUP(F38,ตารางมุม2!$A$4:$AA$23,17,0),IF(ฟอร์มปริมาณน้ำ!D92=32,VLOOKUP(F38,ตารางมุม2!$A$4:$AA$23,18,0),IF(ฟอร์มปริมาณน้ำ!D92=34,VLOOKUP(F38,ตารางมุม2!$A$4:$AA$23,19,0),IF(ฟอร์มปริมาณน้ำ!D92=36,VLOOKUP(F38,ตารางมุม2!$A$4:$AA$23,20,0),IF(ฟอร์มปริมาณน้ำ!D92=38,VLOOKUP(F38,ตารางมุม2!$A$4:$AA$23,21,0),"")))))</f>
      </c>
      <c r="E38" s="85">
        <f>IF(ฟอร์มปริมาณน้ำ!D92=40,VLOOKUP(F38,ตารางมุม2!$A$4:$AA$23,22,0),IF(ฟอร์มปริมาณน้ำ!D92=42,VLOOKUP(F38,ตารางมุม2!$A$4:$AA$23,23,0),IF(ฟอร์มปริมาณน้ำ!D92=44,VLOOKUP(F38,ตารางมุม2!$A$4:$AA$23,24,0),IF(ฟอร์มปริมาณน้ำ!D92=46,VLOOKUP(F38,ตารางมุม2!$A$4:$AA$23,25,0),IF(ฟอร์มปริมาณน้ำ!D92=48,VLOOKUP(F38,ตารางมุม2!$A$4:$AA$23,26,0),IF(ฟอร์มปริมาณน้ำ!D92=50,VLOOKUP(F38,ตารางมุม2!$A$4:$AC$25,27,0),""))))))</f>
      </c>
      <c r="F38" s="95">
        <f>IF(ฟอร์มปริมาณน้ำ!H92&gt;0,ROUNDUP(ฟอร์มปริมาณน้ำ!H92,0),"")</f>
      </c>
    </row>
    <row r="39" spans="1:6" ht="12.75">
      <c r="A39" s="84">
        <f>IF(ฟอร์มปริมาณน้ำ!D99=5,VLOOKUP(F39,ตารางมุม2!$A$4:$AA$23,2,0),IF(ฟอร์มปริมาณน้ำ!D99=6,VLOOKUP(F39,ตารางมุม1!$A$4:$AA$23,3,0),IF(ฟอร์มปริมาณน้ำ!D99=7,VLOOKUP(F39,ตารางมุม2!$A$4:$AA$23,4,0),IF(ฟอร์มปริมาณน้ำ!D99=8,VLOOKUP(F39,ตารางมุม2!$A$4:$AA$23,5,0),IF(ฟอร์มปริมาณน้ำ!D99=9,VLOOKUP(F39,ตารางมุม2!$A$4:$AA$23,6,0),"")))))</f>
      </c>
      <c r="B39" s="85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C39" s="85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D39" s="85">
        <f>IF(ฟอร์มปริมาณน้ำ!D99=30,VLOOKUP(F39,ตารางมุม2!$A$4:$AA$23,17,0),IF(ฟอร์มปริมาณน้ำ!D99=32,VLOOKUP(F39,ตารางมุม2!$A$4:$AA$23,18,0),IF(ฟอร์มปริมาณน้ำ!D99=34,VLOOKUP(F39,ตารางมุม2!$A$4:$AA$23,19,0),IF(ฟอร์มปริมาณน้ำ!D99=36,VLOOKUP(F39,ตารางมุม2!$A$4:$AA$23,20,0),IF(ฟอร์มปริมาณน้ำ!D99=38,VLOOKUP(F39,ตารางมุม2!$A$4:$AA$23,21,0),"")))))</f>
      </c>
      <c r="E39" s="85">
        <f>IF(ฟอร์มปริมาณน้ำ!D99=40,VLOOKUP(F39,ตารางมุม2!$A$4:$AA$23,22,0),IF(ฟอร์มปริมาณน้ำ!D99=42,VLOOKUP(F39,ตารางมุม2!$A$4:$AA$23,23,0),IF(ฟอร์มปริมาณน้ำ!D99=44,VLOOKUP(F39,ตารางมุม2!$A$4:$AA$23,24,0),IF(ฟอร์มปริมาณน้ำ!D99=46,VLOOKUP(F39,ตารางมุม2!$A$4:$AA$23,25,0),IF(ฟอร์มปริมาณน้ำ!D99=48,VLOOKUP(F39,ตารางมุม2!$A$4:$AA$23,26,0),IF(ฟอร์มปริมาณน้ำ!D99=50,VLOOKUP(F39,ตารางมุม2!$A$4:$AC$25,27,0),""))))))</f>
      </c>
      <c r="F39" s="95">
        <f>IF(ฟอร์มปริมาณน้ำ!H99&gt;0,ROUNDUP(ฟอร์มปริมาณน้ำ!H99,0),"")</f>
      </c>
    </row>
    <row r="40" spans="1:6" ht="12.75">
      <c r="A40" s="84">
        <f>IF(ฟอร์มปริมาณน้ำ!D106=5,VLOOKUP(F40,ตารางมุม2!$A$4:$AA$23,2,0),IF(ฟอร์มปริมาณน้ำ!D106=6,VLOOKUP(F40,ตารางมุม1!$A$4:$AA$23,3,0),IF(ฟอร์มปริมาณน้ำ!D106=7,VLOOKUP(F40,ตารางมุม2!$A$4:$AA$23,4,0),IF(ฟอร์มปริมาณน้ำ!D106=8,VLOOKUP(F40,ตารางมุม2!$A$4:$AA$23,5,0),IF(ฟอร์มปริมาณน้ำ!D106=9,VLOOKUP(F40,ตารางมุม2!$A$4:$AA$23,6,0),"")))))</f>
      </c>
      <c r="B40" s="85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C40" s="85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D40" s="85">
        <f>IF(ฟอร์มปริมาณน้ำ!D106=30,VLOOKUP(F40,ตารางมุม2!$A$4:$AA$23,17,0),IF(ฟอร์มปริมาณน้ำ!D106=32,VLOOKUP(F40,ตารางมุม2!$A$4:$AA$23,18,0),IF(ฟอร์มปริมาณน้ำ!D106=34,VLOOKUP(F40,ตารางมุม2!$A$4:$AA$23,19,0),IF(ฟอร์มปริมาณน้ำ!D106=36,VLOOKUP(F40,ตารางมุม2!$A$4:$AA$23,20,0),IF(ฟอร์มปริมาณน้ำ!D106=38,VLOOKUP(F40,ตารางมุม2!$A$4:$AA$23,21,0),"")))))</f>
      </c>
      <c r="E40" s="85">
        <f>IF(ฟอร์มปริมาณน้ำ!D106=40,VLOOKUP(F40,ตารางมุม2!$A$4:$AA$23,22,0),IF(ฟอร์มปริมาณน้ำ!D106=42,VLOOKUP(F40,ตารางมุม2!$A$4:$AA$23,23,0),IF(ฟอร์มปริมาณน้ำ!D106=44,VLOOKUP(F40,ตารางมุม2!$A$4:$AA$23,24,0),IF(ฟอร์มปริมาณน้ำ!D106=46,VLOOKUP(F40,ตารางมุม2!$A$4:$AA$23,25,0),IF(ฟอร์มปริมาณน้ำ!D106=48,VLOOKUP(F40,ตารางมุม2!$A$4:$AA$23,26,0),IF(ฟอร์มปริมาณน้ำ!D106=50,VLOOKUP(F40,ตารางมุม2!$A$4:$AC$25,27,0),""))))))</f>
      </c>
      <c r="F40" s="95">
        <f>IF(ฟอร์มปริมาณน้ำ!H106&gt;0,ROUNDUP(ฟอร์มปริมาณน้ำ!H106,0),"")</f>
      </c>
    </row>
    <row r="41" spans="1:6" ht="12.75">
      <c r="A41" s="84">
        <f>IF(ฟอร์มปริมาณน้ำ!D113=5,VLOOKUP(F41,ตารางมุม2!$A$4:$AA$23,2,0),IF(ฟอร์มปริมาณน้ำ!D113=6,VLOOKUP(F41,ตารางมุม1!$A$4:$AA$23,3,0),IF(ฟอร์มปริมาณน้ำ!D113=7,VLOOKUP(F41,ตารางมุม2!$A$4:$AA$23,4,0),IF(ฟอร์มปริมาณน้ำ!D113=8,VLOOKUP(F41,ตารางมุม2!$A$4:$AA$23,5,0),IF(ฟอร์มปริมาณน้ำ!D113=9,VLOOKUP(F41,ตารางมุม2!$A$4:$AA$23,6,0),"")))))</f>
      </c>
      <c r="B41" s="85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C41" s="85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D41" s="85">
        <f>IF(ฟอร์มปริมาณน้ำ!D113=30,VLOOKUP(F41,ตารางมุม2!$A$4:$AA$23,17,0),IF(ฟอร์มปริมาณน้ำ!D113=32,VLOOKUP(F41,ตารางมุม2!$A$4:$AA$23,18,0),IF(ฟอร์มปริมาณน้ำ!D113=34,VLOOKUP(F41,ตารางมุม2!$A$4:$AA$23,19,0),IF(ฟอร์มปริมาณน้ำ!D113=36,VLOOKUP(F41,ตารางมุม2!$A$4:$AA$23,20,0),IF(ฟอร์มปริมาณน้ำ!D113=38,VLOOKUP(F41,ตารางมุม2!$A$4:$AA$23,21,0),"")))))</f>
      </c>
      <c r="E41" s="85">
        <f>IF(ฟอร์มปริมาณน้ำ!D113=40,VLOOKUP(F41,ตารางมุม2!$A$4:$AA$23,22,0),IF(ฟอร์มปริมาณน้ำ!D113=42,VLOOKUP(F41,ตารางมุม2!$A$4:$AA$23,23,0),IF(ฟอร์มปริมาณน้ำ!D113=44,VLOOKUP(F41,ตารางมุม2!$A$4:$AA$23,24,0),IF(ฟอร์มปริมาณน้ำ!D113=46,VLOOKUP(F41,ตารางมุม2!$A$4:$AA$23,25,0),IF(ฟอร์มปริมาณน้ำ!D113=48,VLOOKUP(F41,ตารางมุม2!$A$4:$AA$23,26,0),IF(ฟอร์มปริมาณน้ำ!D113=50,VLOOKUP(F41,ตารางมุม2!$A$4:$AC$25,27,0),""))))))</f>
      </c>
      <c r="F41" s="95">
        <f>IF(ฟอร์มปริมาณน้ำ!H113&gt;0,ROUNDUP(ฟอร์มปริมาณน้ำ!H113,0),"")</f>
      </c>
    </row>
    <row r="42" spans="1:6" ht="12.75">
      <c r="A42" s="84">
        <f>IF(ฟอร์มปริมาณน้ำ!D120=5,VLOOKUP(F42,ตารางมุม2!$A$4:$AA$23,2,0),IF(ฟอร์มปริมาณน้ำ!D120=6,VLOOKUP(F42,ตารางมุม1!$A$4:$AA$23,3,0),IF(ฟอร์มปริมาณน้ำ!D120=7,VLOOKUP(F42,ตารางมุม2!$A$4:$AA$23,4,0),IF(ฟอร์มปริมาณน้ำ!D120=8,VLOOKUP(F42,ตารางมุม2!$A$4:$AA$23,5,0),IF(ฟอร์มปริมาณน้ำ!D120=9,VLOOKUP(F42,ตารางมุม2!$A$4:$AA$23,6,0),"")))))</f>
      </c>
      <c r="B42" s="85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C42" s="85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D42" s="85">
        <f>IF(ฟอร์มปริมาณน้ำ!D120=30,VLOOKUP(F42,ตารางมุม2!$A$4:$AA$23,17,0),IF(ฟอร์มปริมาณน้ำ!D120=32,VLOOKUP(F42,ตารางมุม2!$A$4:$AA$23,18,0),IF(ฟอร์มปริมาณน้ำ!D120=34,VLOOKUP(F42,ตารางมุม2!$A$4:$AA$23,19,0),IF(ฟอร์มปริมาณน้ำ!D120=36,VLOOKUP(F42,ตารางมุม2!$A$4:$AA$23,20,0),IF(ฟอร์มปริมาณน้ำ!D120=38,VLOOKUP(F42,ตารางมุม2!$A$4:$AA$23,21,0),"")))))</f>
      </c>
      <c r="E42" s="85">
        <f>IF(ฟอร์มปริมาณน้ำ!D120=40,VLOOKUP(F42,ตารางมุม2!$A$4:$AA$23,22,0),IF(ฟอร์มปริมาณน้ำ!D120=42,VLOOKUP(F42,ตารางมุม2!$A$4:$AA$23,23,0),IF(ฟอร์มปริมาณน้ำ!D120=44,VLOOKUP(F42,ตารางมุม2!$A$4:$AA$23,24,0),IF(ฟอร์มปริมาณน้ำ!D120=46,VLOOKUP(F42,ตารางมุม2!$A$4:$AA$23,25,0),IF(ฟอร์มปริมาณน้ำ!D120=48,VLOOKUP(F42,ตารางมุม2!$A$4:$AA$23,26,0),IF(ฟอร์มปริมาณน้ำ!D120=50,VLOOKUP(F42,ตารางมุม2!$A$4:$AC$25,27,0),""))))))</f>
      </c>
      <c r="F42" s="95">
        <f>IF(ฟอร์มปริมาณน้ำ!H120&gt;0,ROUNDUP(ฟอร์มปริมาณน้ำ!H120,0),"")</f>
      </c>
    </row>
    <row r="43" spans="1:6" ht="12.75">
      <c r="A43" s="84">
        <f>IF(ฟอร์มปริมาณน้ำ!D127=5,VLOOKUP(F43,ตารางมุม2!$A$4:$AA$23,2,0),IF(ฟอร์มปริมาณน้ำ!D127=6,VLOOKUP(F43,ตารางมุม1!$A$4:$AA$23,3,0),IF(ฟอร์มปริมาณน้ำ!D127=7,VLOOKUP(F43,ตารางมุม2!$A$4:$AA$23,4,0),IF(ฟอร์มปริมาณน้ำ!D127=8,VLOOKUP(F43,ตารางมุม2!$A$4:$AA$23,5,0),IF(ฟอร์มปริมาณน้ำ!D127=9,VLOOKUP(F43,ตารางมุม2!$A$4:$AA$23,6,0),"")))))</f>
      </c>
      <c r="B43" s="85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C43" s="85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D43" s="85">
        <f>IF(ฟอร์มปริมาณน้ำ!D127=30,VLOOKUP(F43,ตารางมุม2!$A$4:$AA$23,17,0),IF(ฟอร์มปริมาณน้ำ!D127=32,VLOOKUP(F43,ตารางมุม2!$A$4:$AA$23,18,0),IF(ฟอร์มปริมาณน้ำ!D127=34,VLOOKUP(F43,ตารางมุม2!$A$4:$AA$23,19,0),IF(ฟอร์มปริมาณน้ำ!D127=36,VLOOKUP(F43,ตารางมุม2!$A$4:$AA$23,20,0),IF(ฟอร์มปริมาณน้ำ!D127=38,VLOOKUP(F43,ตารางมุม2!$A$4:$AA$23,21,0),"")))))</f>
      </c>
      <c r="E43" s="85">
        <f>IF(ฟอร์มปริมาณน้ำ!D127=40,VLOOKUP(F43,ตารางมุม2!$A$4:$AA$23,22,0),IF(ฟอร์มปริมาณน้ำ!D127=42,VLOOKUP(F43,ตารางมุม2!$A$4:$AA$23,23,0),IF(ฟอร์มปริมาณน้ำ!D127=44,VLOOKUP(F43,ตารางมุม2!$A$4:$AA$23,24,0),IF(ฟอร์มปริมาณน้ำ!D127=46,VLOOKUP(F43,ตารางมุม2!$A$4:$AA$23,25,0),IF(ฟอร์มปริมาณน้ำ!D127=48,VLOOKUP(F43,ตารางมุม2!$A$4:$AA$23,26,0),IF(ฟอร์มปริมาณน้ำ!D127=50,VLOOKUP(F43,ตารางมุม2!$A$4:$AC$25,27,0),""))))))</f>
      </c>
      <c r="F43" s="95">
        <f>IF(ฟอร์มปริมาณน้ำ!H127&gt;0,ROUNDUP(ฟอร์มปริมาณน้ำ!H127,0),"")</f>
      </c>
    </row>
    <row r="44" spans="1:6" ht="12.75">
      <c r="A44" s="84">
        <f>IF(ฟอร์มปริมาณน้ำ!D134=5,VLOOKUP(F44,ตารางมุม2!$A$4:$AA$23,2,0),IF(ฟอร์มปริมาณน้ำ!D134=6,VLOOKUP(F44,ตารางมุม1!$A$4:$AA$23,3,0),IF(ฟอร์มปริมาณน้ำ!D134=7,VLOOKUP(F44,ตารางมุม2!$A$4:$AA$23,4,0),IF(ฟอร์มปริมาณน้ำ!D134=8,VLOOKUP(F44,ตารางมุม2!$A$4:$AA$23,5,0),IF(ฟอร์มปริมาณน้ำ!D134=9,VLOOKUP(F44,ตารางมุม2!$A$4:$AA$23,6,0),"")))))</f>
      </c>
      <c r="B44" s="85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C44" s="85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D44" s="85">
        <f>IF(ฟอร์มปริมาณน้ำ!D134=30,VLOOKUP(F44,ตารางมุม2!$A$4:$AA$23,17,0),IF(ฟอร์มปริมาณน้ำ!D134=32,VLOOKUP(F44,ตารางมุม2!$A$4:$AA$23,18,0),IF(ฟอร์มปริมาณน้ำ!D134=34,VLOOKUP(F44,ตารางมุม2!$A$4:$AA$23,19,0),IF(ฟอร์มปริมาณน้ำ!D134=36,VLOOKUP(F44,ตารางมุม2!$A$4:$AA$23,20,0),IF(ฟอร์มปริมาณน้ำ!D134=38,VLOOKUP(F44,ตารางมุม2!$A$4:$AA$23,21,0),"")))))</f>
      </c>
      <c r="E44" s="85">
        <f>IF(ฟอร์มปริมาณน้ำ!D134=40,VLOOKUP(F44,ตารางมุม2!$A$4:$AA$23,22,0),IF(ฟอร์มปริมาณน้ำ!D134=42,VLOOKUP(F44,ตารางมุม2!$A$4:$AA$23,23,0),IF(ฟอร์มปริมาณน้ำ!D134=44,VLOOKUP(F44,ตารางมุม2!$A$4:$AA$23,24,0),IF(ฟอร์มปริมาณน้ำ!D134=46,VLOOKUP(F44,ตารางมุม2!$A$4:$AA$23,25,0),IF(ฟอร์มปริมาณน้ำ!D134=48,VLOOKUP(F44,ตารางมุม2!$A$4:$AA$23,26,0),IF(ฟอร์มปริมาณน้ำ!D134=50,VLOOKUP(F44,ตารางมุม2!$A$4:$AC$25,27,0),""))))))</f>
      </c>
      <c r="F44" s="95">
        <f>IF(ฟอร์มปริมาณน้ำ!H134&gt;0,ROUNDUP(ฟอร์มปริมาณน้ำ!H134,0),"")</f>
      </c>
    </row>
    <row r="45" spans="1:6" ht="12.75">
      <c r="A45" s="84">
        <f>IF(ฟอร์มปริมาณน้ำ!D141=5,VLOOKUP(F45,ตารางมุม2!$A$4:$AA$23,2,0),IF(ฟอร์มปริมาณน้ำ!D141=6,VLOOKUP(F45,ตารางมุม1!$A$4:$AA$23,3,0),IF(ฟอร์มปริมาณน้ำ!D141=7,VLOOKUP(F45,ตารางมุม2!$A$4:$AA$23,4,0),IF(ฟอร์มปริมาณน้ำ!D141=8,VLOOKUP(F45,ตารางมุม2!$A$4:$AA$23,5,0),IF(ฟอร์มปริมาณน้ำ!D141=9,VLOOKUP(F45,ตารางมุม2!$A$4:$AA$23,6,0),"")))))</f>
      </c>
      <c r="B45" s="85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C45" s="85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D45" s="85">
        <f>IF(ฟอร์มปริมาณน้ำ!D141=30,VLOOKUP(F45,ตารางมุม2!$A$4:$AA$23,17,0),IF(ฟอร์มปริมาณน้ำ!D141=32,VLOOKUP(F45,ตารางมุม2!$A$4:$AA$23,18,0),IF(ฟอร์มปริมาณน้ำ!D141=34,VLOOKUP(F45,ตารางมุม2!$A$4:$AA$23,19,0),IF(ฟอร์มปริมาณน้ำ!D141=36,VLOOKUP(F45,ตารางมุม2!$A$4:$AA$23,20,0),IF(ฟอร์มปริมาณน้ำ!D141=38,VLOOKUP(F45,ตารางมุม2!$A$4:$AA$23,21,0),"")))))</f>
      </c>
      <c r="E45" s="85">
        <f>IF(ฟอร์มปริมาณน้ำ!D141=40,VLOOKUP(F45,ตารางมุม2!$A$4:$AA$23,22,0),IF(ฟอร์มปริมาณน้ำ!D141=42,VLOOKUP(F45,ตารางมุม2!$A$4:$AA$23,23,0),IF(ฟอร์มปริมาณน้ำ!D141=44,VLOOKUP(F45,ตารางมุม2!$A$4:$AA$23,24,0),IF(ฟอร์มปริมาณน้ำ!D141=46,VLOOKUP(F45,ตารางมุม2!$A$4:$AA$23,25,0),IF(ฟอร์มปริมาณน้ำ!D141=48,VLOOKUP(F45,ตารางมุม2!$A$4:$AA$23,26,0),IF(ฟอร์มปริมาณน้ำ!D141=50,VLOOKUP(F45,ตารางมุม2!$A$4:$AC$25,27,0),""))))))</f>
      </c>
      <c r="F45" s="95">
        <f>IF(ฟอร์มปริมาณน้ำ!H141&gt;0,ROUNDUP(ฟอร์มปริมาณน้ำ!H141,0),"")</f>
      </c>
    </row>
    <row r="46" spans="1:6" ht="12.75">
      <c r="A46" s="84">
        <f>IF(ฟอร์มปริมาณน้ำ!D148=5,VLOOKUP(F46,ตารางมุม2!$A$4:$AA$23,2,0),IF(ฟอร์มปริมาณน้ำ!D148=6,VLOOKUP(F46,ตารางมุม1!$A$4:$AA$23,3,0),IF(ฟอร์มปริมาณน้ำ!D148=7,VLOOKUP(F46,ตารางมุม2!$A$4:$AA$23,4,0),IF(ฟอร์มปริมาณน้ำ!D148=8,VLOOKUP(F46,ตารางมุม2!$A$4:$AA$23,5,0),IF(ฟอร์มปริมาณน้ำ!D148=9,VLOOKUP(F46,ตารางมุม2!$A$4:$AA$23,6,0),"")))))</f>
      </c>
      <c r="B46" s="85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C46" s="85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D46" s="85">
        <f>IF(ฟอร์มปริมาณน้ำ!D148=30,VLOOKUP(F46,ตารางมุม2!$A$4:$AA$23,17,0),IF(ฟอร์มปริมาณน้ำ!D148=32,VLOOKUP(F46,ตารางมุม2!$A$4:$AA$23,18,0),IF(ฟอร์มปริมาณน้ำ!D148=34,VLOOKUP(F46,ตารางมุม2!$A$4:$AA$23,19,0),IF(ฟอร์มปริมาณน้ำ!D148=36,VLOOKUP(F46,ตารางมุม2!$A$4:$AA$23,20,0),IF(ฟอร์มปริมาณน้ำ!D148=38,VLOOKUP(F46,ตารางมุม2!$A$4:$AA$23,21,0),"")))))</f>
      </c>
      <c r="E46" s="85">
        <f>IF(ฟอร์มปริมาณน้ำ!D148=40,VLOOKUP(F46,ตารางมุม2!$A$4:$AA$23,22,0),IF(ฟอร์มปริมาณน้ำ!D148=42,VLOOKUP(F46,ตารางมุม2!$A$4:$AA$23,23,0),IF(ฟอร์มปริมาณน้ำ!D148=44,VLOOKUP(F46,ตารางมุม2!$A$4:$AA$23,24,0),IF(ฟอร์มปริมาณน้ำ!D148=46,VLOOKUP(F46,ตารางมุม2!$A$4:$AA$23,25,0),IF(ฟอร์มปริมาณน้ำ!D148=48,VLOOKUP(F46,ตารางมุม2!$A$4:$AA$23,26,0),IF(ฟอร์มปริมาณน้ำ!D148=50,VLOOKUP(F46,ตารางมุม2!$A$4:$AC$25,27,0),""))))))</f>
      </c>
      <c r="F46" s="95">
        <f>IF(ฟอร์มปริมาณน้ำ!H148&gt;0,ROUNDUP(ฟอร์มปริมาณน้ำ!H148,0),"")</f>
      </c>
    </row>
    <row r="49" spans="7:14" ht="12.75">
      <c r="G49" s="93"/>
      <c r="N49" s="81"/>
    </row>
    <row r="50" spans="7:14" ht="12.75">
      <c r="G50" s="93"/>
      <c r="N50" s="81"/>
    </row>
    <row r="51" spans="7:14" ht="12.75">
      <c r="G51" s="93"/>
      <c r="N51" s="81"/>
    </row>
    <row r="52" spans="7:14" ht="12.75">
      <c r="G52" s="93"/>
      <c r="N52" s="81"/>
    </row>
    <row r="53" spans="7:14" ht="12.75">
      <c r="G53" s="93"/>
      <c r="N53" s="81"/>
    </row>
    <row r="54" spans="7:14" ht="12.75">
      <c r="G54" s="93"/>
      <c r="N54" s="81"/>
    </row>
    <row r="55" spans="7:14" ht="12.75">
      <c r="G55" s="93"/>
      <c r="N55" s="81"/>
    </row>
    <row r="56" spans="7:14" ht="12.75">
      <c r="G56" s="93"/>
      <c r="N56" s="81"/>
    </row>
    <row r="57" spans="1:14" ht="12.75">
      <c r="A57" s="93"/>
      <c r="N57" s="81"/>
    </row>
    <row r="58" spans="1:14" ht="12.75">
      <c r="A58" s="93"/>
      <c r="N58" s="81"/>
    </row>
    <row r="59" spans="1:14" ht="12.75">
      <c r="A59" s="93"/>
      <c r="N59" s="81"/>
    </row>
    <row r="60" spans="1:14" ht="12.75">
      <c r="A60" s="93"/>
      <c r="N60" s="81"/>
    </row>
    <row r="61" spans="1:14" ht="12.75">
      <c r="A61" s="93"/>
      <c r="N61" s="81"/>
    </row>
    <row r="62" spans="1:14" ht="12.75">
      <c r="A62" s="93"/>
      <c r="N62" s="81"/>
    </row>
    <row r="63" spans="1:14" ht="12.75">
      <c r="A63" s="93"/>
      <c r="N63" s="81"/>
    </row>
    <row r="64" spans="1:14" ht="12.75">
      <c r="A64" s="93"/>
      <c r="N64" s="81"/>
    </row>
    <row r="65" spans="1:14" ht="12.75">
      <c r="A65" s="93"/>
      <c r="N65" s="81"/>
    </row>
    <row r="66" spans="1:14" ht="12.75">
      <c r="A66" s="93"/>
      <c r="N66" s="81"/>
    </row>
    <row r="67" spans="1:14" ht="12.75">
      <c r="A67" s="93"/>
      <c r="N67" s="81"/>
    </row>
    <row r="68" spans="1:14" ht="12.75">
      <c r="A68" s="93"/>
      <c r="N68" s="81"/>
    </row>
    <row r="69" spans="1:14" ht="12.75">
      <c r="A69" s="93"/>
      <c r="N69" s="81"/>
    </row>
    <row r="70" spans="1:14" ht="12.75">
      <c r="A70" s="93"/>
      <c r="N70" s="81"/>
    </row>
    <row r="71" spans="1:14" ht="12.75">
      <c r="A71" s="93"/>
      <c r="N71" s="81"/>
    </row>
    <row r="72" spans="1:14" ht="12.75">
      <c r="A72" s="93"/>
      <c r="N72" s="81"/>
    </row>
    <row r="73" spans="1:14" ht="12.75">
      <c r="A73" s="93"/>
      <c r="N73" s="81"/>
    </row>
    <row r="74" spans="1:14" ht="12.75">
      <c r="A74" s="93"/>
      <c r="N74" s="81"/>
    </row>
    <row r="75" spans="1:14" ht="12.75">
      <c r="A75" s="93"/>
      <c r="N75" s="81"/>
    </row>
    <row r="76" spans="1:14" ht="12.75">
      <c r="A76" s="93"/>
      <c r="N76" s="81"/>
    </row>
    <row r="77" spans="1:14" ht="12.75">
      <c r="A77" s="93"/>
      <c r="N77" s="81"/>
    </row>
    <row r="78" spans="1:14" ht="12.75">
      <c r="A78" s="93"/>
      <c r="N78" s="81"/>
    </row>
    <row r="79" spans="1:14" ht="12.75">
      <c r="A79" s="93"/>
      <c r="N79" s="81"/>
    </row>
    <row r="80" spans="1:14" ht="12.75">
      <c r="A80" s="93"/>
      <c r="N80" s="81"/>
    </row>
    <row r="81" ht="12.75">
      <c r="N81" s="81"/>
    </row>
    <row r="82" ht="12.75">
      <c r="N82" s="81"/>
    </row>
    <row r="83" ht="12.75">
      <c r="N83" s="81"/>
    </row>
    <row r="84" ht="12.75">
      <c r="N84" s="81"/>
    </row>
    <row r="85" spans="1:14" ht="12.75">
      <c r="A85" s="93"/>
      <c r="N85" s="81"/>
    </row>
    <row r="86" spans="1:14" ht="12.75">
      <c r="A86" s="93"/>
      <c r="N86" s="81"/>
    </row>
    <row r="87" spans="1:14" ht="12.75">
      <c r="A87" s="93"/>
      <c r="N87" s="81"/>
    </row>
    <row r="88" spans="1:14" ht="12.75">
      <c r="A88" s="93"/>
      <c r="N88" s="81"/>
    </row>
    <row r="89" spans="1:14" ht="12.75">
      <c r="A89" s="93"/>
      <c r="N89" s="81"/>
    </row>
    <row r="90" spans="1:14" ht="12.75">
      <c r="A90" s="93"/>
      <c r="N90" s="81"/>
    </row>
    <row r="91" spans="1:14" ht="12.75">
      <c r="A91" s="93"/>
      <c r="N91" s="81"/>
    </row>
    <row r="92" spans="1:14" ht="12.75">
      <c r="A92" s="93"/>
      <c r="N92" s="81"/>
    </row>
    <row r="93" spans="7:14" ht="12.75">
      <c r="G93" s="93"/>
      <c r="N93" s="81"/>
    </row>
    <row r="94" spans="7:14" ht="12.75">
      <c r="G94" s="93"/>
      <c r="N94" s="81"/>
    </row>
    <row r="95" spans="7:14" ht="12.75">
      <c r="G95" s="93"/>
      <c r="N95" s="81"/>
    </row>
    <row r="96" spans="7:14" ht="12.75">
      <c r="G96" s="93"/>
      <c r="N96" s="81"/>
    </row>
    <row r="97" spans="7:14" ht="12.75">
      <c r="G97" s="93"/>
      <c r="N97" s="81"/>
    </row>
    <row r="98" spans="7:14" ht="12.75">
      <c r="G98" s="93"/>
      <c r="N98" s="81"/>
    </row>
    <row r="99" spans="7:14" ht="12.75">
      <c r="G99" s="93"/>
      <c r="N99" s="81"/>
    </row>
    <row r="100" spans="7:14" ht="12.75">
      <c r="G100" s="93"/>
      <c r="N100" s="81"/>
    </row>
    <row r="101" spans="7:14" ht="12.75">
      <c r="G101" s="93"/>
      <c r="N101" s="81"/>
    </row>
    <row r="102" spans="7:14" ht="12.75">
      <c r="G102" s="93"/>
      <c r="N102" s="81"/>
    </row>
    <row r="103" spans="7:14" ht="12.75">
      <c r="G103" s="93"/>
      <c r="N103" s="81"/>
    </row>
    <row r="104" spans="7:14" ht="12.75">
      <c r="G104" s="93"/>
      <c r="N104" s="81"/>
    </row>
    <row r="105" spans="7:14" ht="12.75">
      <c r="G105" s="93"/>
      <c r="N105" s="81"/>
    </row>
    <row r="106" spans="7:14" ht="12.75">
      <c r="G106" s="93"/>
      <c r="N106" s="81"/>
    </row>
    <row r="107" spans="7:14" ht="12.75">
      <c r="G107" s="93"/>
      <c r="N107" s="81"/>
    </row>
    <row r="108" spans="7:14" ht="12.75">
      <c r="G108" s="93"/>
      <c r="N108" s="81"/>
    </row>
    <row r="109" spans="7:14" ht="12.75">
      <c r="G109" s="93"/>
      <c r="N109" s="81"/>
    </row>
    <row r="110" spans="7:14" ht="12.75">
      <c r="G110" s="93"/>
      <c r="N110" s="81"/>
    </row>
    <row r="111" spans="7:14" ht="12.75">
      <c r="G111" s="93"/>
      <c r="N111" s="81"/>
    </row>
    <row r="112" spans="7:14" ht="12.75">
      <c r="G112" s="93"/>
      <c r="N112" s="81"/>
    </row>
    <row r="113" spans="7:14" ht="12.75">
      <c r="G113" s="93"/>
      <c r="N113" s="81"/>
    </row>
    <row r="114" spans="7:14" ht="12.75">
      <c r="G114" s="93"/>
      <c r="N114" s="81"/>
    </row>
    <row r="115" spans="7:14" ht="12.75">
      <c r="G115" s="93"/>
      <c r="N115" s="81"/>
    </row>
    <row r="116" spans="7:14" ht="12.75">
      <c r="G116" s="93"/>
      <c r="N116" s="81"/>
    </row>
    <row r="117" spans="7:14" ht="12.75">
      <c r="G117" s="93"/>
      <c r="N117" s="81"/>
    </row>
    <row r="118" spans="7:14" ht="12.75">
      <c r="G118" s="93"/>
      <c r="N118" s="81"/>
    </row>
    <row r="119" spans="7:14" ht="12.75">
      <c r="G119" s="93"/>
      <c r="N119" s="81"/>
    </row>
    <row r="120" spans="7:14" ht="12.75">
      <c r="G120" s="93"/>
      <c r="N120" s="81"/>
    </row>
    <row r="121" spans="7:14" ht="12.75">
      <c r="G121" s="93"/>
      <c r="N121" s="81"/>
    </row>
    <row r="122" spans="7:14" ht="12.75">
      <c r="G122" s="93"/>
      <c r="N122" s="81"/>
    </row>
    <row r="123" spans="7:14" ht="12.75">
      <c r="G123" s="93"/>
      <c r="N123" s="81"/>
    </row>
    <row r="124" spans="7:14" ht="12.75">
      <c r="G124" s="93"/>
      <c r="N124" s="81"/>
    </row>
    <row r="125" spans="7:14" ht="12.75">
      <c r="G125" s="93"/>
      <c r="N125" s="81"/>
    </row>
    <row r="126" spans="7:14" ht="12.75">
      <c r="G126" s="93"/>
      <c r="N126" s="81"/>
    </row>
    <row r="127" spans="7:14" ht="12.75">
      <c r="G127" s="93"/>
      <c r="N127" s="81"/>
    </row>
    <row r="128" spans="7:14" ht="12.75">
      <c r="G128" s="93"/>
      <c r="N128" s="81"/>
    </row>
    <row r="129" spans="7:14" ht="12.75">
      <c r="G129" s="93"/>
      <c r="N129" s="81"/>
    </row>
    <row r="130" spans="7:14" ht="12.75">
      <c r="G130" s="93"/>
      <c r="N130" s="81"/>
    </row>
    <row r="131" spans="7:14" ht="12.75">
      <c r="G131" s="93"/>
      <c r="N131" s="81"/>
    </row>
    <row r="132" spans="7:14" ht="12.75">
      <c r="G132" s="93"/>
      <c r="N132" s="81"/>
    </row>
    <row r="133" spans="7:14" ht="12.75">
      <c r="G133" s="93"/>
      <c r="N133" s="81"/>
    </row>
    <row r="134" spans="7:14" ht="12.75">
      <c r="G134" s="93"/>
      <c r="N134" s="81"/>
    </row>
    <row r="135" spans="7:14" ht="12.75">
      <c r="G135" s="93"/>
      <c r="N135" s="81"/>
    </row>
    <row r="136" spans="7:14" ht="12.75">
      <c r="G136" s="93"/>
      <c r="N136" s="81"/>
    </row>
    <row r="137" spans="7:14" ht="12.75">
      <c r="G137" s="93"/>
      <c r="N137" s="81"/>
    </row>
    <row r="138" spans="7:14" ht="12.75">
      <c r="G138" s="93"/>
      <c r="N138" s="81"/>
    </row>
    <row r="139" spans="7:14" ht="12.75">
      <c r="G139" s="93"/>
      <c r="N139" s="81"/>
    </row>
    <row r="140" spans="7:14" ht="12.75">
      <c r="G140" s="93"/>
      <c r="N140" s="81"/>
    </row>
    <row r="141" spans="7:14" ht="12.75">
      <c r="G141" s="93"/>
      <c r="N141" s="81"/>
    </row>
    <row r="142" spans="7:14" ht="12.75">
      <c r="G142" s="93"/>
      <c r="N142" s="81"/>
    </row>
    <row r="143" spans="7:14" ht="12.75">
      <c r="G143" s="93"/>
      <c r="N143" s="81"/>
    </row>
    <row r="144" spans="7:14" ht="12.75">
      <c r="G144" s="93"/>
      <c r="N144" s="81"/>
    </row>
    <row r="145" spans="7:14" ht="12.75">
      <c r="G145" s="93"/>
      <c r="N145" s="81"/>
    </row>
    <row r="146" spans="7:14" ht="12.75">
      <c r="G146" s="93"/>
      <c r="N146" s="81"/>
    </row>
    <row r="147" spans="7:14" ht="12.75">
      <c r="G147" s="93"/>
      <c r="N147" s="81"/>
    </row>
    <row r="148" spans="7:14" ht="12.75">
      <c r="G148" s="93"/>
      <c r="N148" s="81"/>
    </row>
    <row r="149" spans="7:14" ht="12.75">
      <c r="G149" s="93"/>
      <c r="N149" s="81"/>
    </row>
    <row r="150" spans="7:14" ht="12.75">
      <c r="G150" s="93"/>
      <c r="N150" s="81"/>
    </row>
    <row r="151" spans="7:14" ht="12.75">
      <c r="G151" s="93"/>
      <c r="N151" s="81"/>
    </row>
    <row r="152" spans="7:14" ht="12.75">
      <c r="G152" s="93"/>
      <c r="N152" s="81"/>
    </row>
    <row r="153" spans="7:14" ht="12.75">
      <c r="G153" s="93"/>
      <c r="N153" s="81"/>
    </row>
    <row r="154" spans="7:14" ht="12.75">
      <c r="G154" s="93"/>
      <c r="N154" s="81"/>
    </row>
    <row r="155" spans="7:14" ht="12.75">
      <c r="G155" s="93"/>
      <c r="N155" s="81"/>
    </row>
    <row r="156" spans="7:14" ht="12.75">
      <c r="G156" s="93"/>
      <c r="N156" s="81"/>
    </row>
    <row r="157" spans="7:14" ht="12.75">
      <c r="G157" s="93"/>
      <c r="N157" s="81"/>
    </row>
    <row r="158" spans="7:14" ht="12.75">
      <c r="G158" s="93"/>
      <c r="N158" s="81"/>
    </row>
    <row r="159" spans="7:14" ht="12.75">
      <c r="G159" s="93"/>
      <c r="N159" s="81"/>
    </row>
    <row r="160" spans="7:14" ht="12.75">
      <c r="G160" s="93"/>
      <c r="N160" s="81"/>
    </row>
    <row r="161" spans="7:14" ht="12.75">
      <c r="G161" s="93"/>
      <c r="N161" s="81"/>
    </row>
    <row r="162" spans="7:14" ht="12.75">
      <c r="G162" s="93"/>
      <c r="N162" s="81"/>
    </row>
    <row r="163" spans="7:14" ht="12.75">
      <c r="G163" s="93"/>
      <c r="N163" s="81"/>
    </row>
    <row r="164" spans="7:14" ht="12.75">
      <c r="G164" s="93"/>
      <c r="N164" s="81"/>
    </row>
    <row r="165" spans="7:14" ht="12.75">
      <c r="G165" s="93"/>
      <c r="N165" s="81"/>
    </row>
    <row r="166" spans="7:14" ht="12.75">
      <c r="G166" s="93"/>
      <c r="N166" s="81"/>
    </row>
    <row r="167" spans="7:14" ht="12.75">
      <c r="G167" s="93"/>
      <c r="N167" s="81"/>
    </row>
    <row r="168" spans="7:14" ht="12.75">
      <c r="G168" s="93"/>
      <c r="N168" s="81"/>
    </row>
    <row r="169" spans="7:14" ht="12.75">
      <c r="G169" s="93"/>
      <c r="N169" s="81"/>
    </row>
    <row r="170" spans="7:14" ht="12.75">
      <c r="G170" s="93"/>
      <c r="N170" s="81"/>
    </row>
    <row r="171" spans="7:14" ht="12.75">
      <c r="G171" s="93"/>
      <c r="N171" s="81"/>
    </row>
    <row r="172" spans="7:14" ht="12.75">
      <c r="G172" s="93"/>
      <c r="N172" s="81"/>
    </row>
    <row r="173" spans="1:14" ht="12.75">
      <c r="A173" s="93"/>
      <c r="N173" s="81"/>
    </row>
    <row r="174" spans="1:14" ht="12.75">
      <c r="A174" s="93"/>
      <c r="N174" s="81"/>
    </row>
    <row r="175" spans="7:14" ht="12.75">
      <c r="G175" s="93"/>
      <c r="N175" s="81"/>
    </row>
    <row r="176" spans="7:14" ht="12.75">
      <c r="G176" s="93"/>
      <c r="N176" s="81"/>
    </row>
    <row r="177" spans="7:14" ht="12.75">
      <c r="G177" s="93"/>
      <c r="N177" s="81"/>
    </row>
    <row r="178" spans="7:14" ht="12.75">
      <c r="G178" s="93"/>
      <c r="N178" s="81"/>
    </row>
    <row r="179" spans="7:14" ht="12.75">
      <c r="G179" s="93"/>
      <c r="N179" s="81"/>
    </row>
    <row r="180" spans="7:14" ht="12.75">
      <c r="G180" s="93"/>
      <c r="N180" s="81"/>
    </row>
    <row r="181" spans="7:14" ht="12.75">
      <c r="G181" s="93"/>
      <c r="N181" s="81"/>
    </row>
    <row r="182" spans="7:14" ht="12.75">
      <c r="G182" s="93"/>
      <c r="N182" s="81"/>
    </row>
    <row r="183" spans="7:14" ht="12.75">
      <c r="G183" s="93"/>
      <c r="N183" s="81"/>
    </row>
    <row r="184" spans="7:14" ht="12.75">
      <c r="G184" s="93"/>
      <c r="N184" s="81"/>
    </row>
    <row r="185" spans="7:14" ht="12.75">
      <c r="G185" s="93"/>
      <c r="N185" s="81"/>
    </row>
    <row r="186" spans="7:14" ht="12.75">
      <c r="G186" s="93"/>
      <c r="N186" s="81"/>
    </row>
    <row r="187" spans="7:14" ht="12.75">
      <c r="G187" s="93"/>
      <c r="N187" s="81"/>
    </row>
    <row r="188" spans="7:14" ht="12.75">
      <c r="G188" s="93"/>
      <c r="N188" s="81"/>
    </row>
    <row r="189" spans="7:14" ht="12.75">
      <c r="G189" s="93"/>
      <c r="N189" s="81"/>
    </row>
    <row r="190" spans="7:14" ht="12.75">
      <c r="G190" s="93"/>
      <c r="N190" s="81"/>
    </row>
    <row r="191" spans="7:14" ht="12.75">
      <c r="G191" s="93"/>
      <c r="N191" s="81"/>
    </row>
    <row r="192" spans="7:14" ht="12.75">
      <c r="G192" s="93"/>
      <c r="N192" s="81"/>
    </row>
    <row r="193" spans="7:14" ht="12.75">
      <c r="G193" s="93"/>
      <c r="N193" s="81"/>
    </row>
    <row r="194" spans="7:14" ht="12.75">
      <c r="G194" s="93"/>
      <c r="N194" s="81"/>
    </row>
    <row r="195" spans="7:14" ht="12.75">
      <c r="G195" s="93"/>
      <c r="N195" s="81"/>
    </row>
    <row r="196" spans="7:14" ht="12.75">
      <c r="G196" s="93"/>
      <c r="N196" s="81"/>
    </row>
    <row r="197" spans="7:14" ht="12.75">
      <c r="G197" s="93"/>
      <c r="N197" s="81"/>
    </row>
    <row r="198" spans="7:14" ht="12.75">
      <c r="G198" s="93"/>
      <c r="N198" s="81"/>
    </row>
    <row r="199" spans="7:14" ht="12.75">
      <c r="G199" s="93"/>
      <c r="N199" s="81"/>
    </row>
    <row r="200" spans="7:14" ht="12.75">
      <c r="G200" s="93"/>
      <c r="N200" s="81"/>
    </row>
    <row r="201" spans="7:14" ht="12.75">
      <c r="G201" s="93"/>
      <c r="N201" s="81"/>
    </row>
    <row r="202" spans="7:14" ht="12.75">
      <c r="G202" s="93"/>
      <c r="N202" s="81"/>
    </row>
    <row r="203" spans="7:14" ht="12.75">
      <c r="G203" s="93"/>
      <c r="N203" s="81"/>
    </row>
    <row r="204" spans="7:14" ht="12.75">
      <c r="G204" s="93"/>
      <c r="N204" s="81"/>
    </row>
    <row r="205" spans="7:14" ht="12.75">
      <c r="G205" s="93"/>
      <c r="N205" s="81"/>
    </row>
    <row r="206" spans="7:14" ht="12.75">
      <c r="G206" s="93"/>
      <c r="N206" s="81"/>
    </row>
    <row r="207" spans="7:14" ht="12.75">
      <c r="G207" s="93"/>
      <c r="N207" s="81"/>
    </row>
    <row r="208" spans="7:14" ht="12.75">
      <c r="G208" s="93"/>
      <c r="N208" s="81"/>
    </row>
    <row r="209" spans="7:14" ht="12.75">
      <c r="G209" s="93"/>
      <c r="N209" s="81"/>
    </row>
    <row r="210" spans="7:14" ht="12.75">
      <c r="G210" s="93"/>
      <c r="N210" s="81"/>
    </row>
    <row r="211" spans="7:14" ht="12.75">
      <c r="G211" s="93"/>
      <c r="N211" s="81"/>
    </row>
    <row r="212" spans="7:14" ht="12.75">
      <c r="G212" s="93"/>
      <c r="N212" s="81"/>
    </row>
    <row r="213" spans="7:14" ht="12.75">
      <c r="G213" s="93"/>
      <c r="N213" s="81"/>
    </row>
    <row r="214" spans="7:14" ht="12.75">
      <c r="G214" s="93"/>
      <c r="N214" s="81"/>
    </row>
    <row r="215" spans="7:14" ht="12.75">
      <c r="G215" s="93"/>
      <c r="N215" s="81"/>
    </row>
    <row r="216" spans="7:14" ht="12.75">
      <c r="G216" s="93"/>
      <c r="N216" s="81"/>
    </row>
    <row r="217" spans="7:14" ht="12.75">
      <c r="G217" s="93"/>
      <c r="N217" s="81"/>
    </row>
    <row r="218" spans="7:14" ht="12.75">
      <c r="G218" s="93"/>
      <c r="N218" s="81"/>
    </row>
    <row r="219" spans="7:14" ht="12.75">
      <c r="G219" s="93"/>
      <c r="N219" s="81"/>
    </row>
    <row r="220" spans="7:14" ht="12.75">
      <c r="G220" s="93"/>
      <c r="N220" s="81"/>
    </row>
    <row r="221" spans="7:14" ht="12.75">
      <c r="G221" s="93"/>
      <c r="N221" s="81"/>
    </row>
    <row r="222" spans="7:14" ht="12.75">
      <c r="G222" s="93"/>
      <c r="N222" s="81"/>
    </row>
    <row r="223" spans="7:14" ht="12.75">
      <c r="G223" s="93"/>
      <c r="N223" s="81"/>
    </row>
    <row r="224" spans="7:14" ht="12.75">
      <c r="G224" s="93"/>
      <c r="N224" s="81"/>
    </row>
    <row r="225" spans="7:14" ht="12.75">
      <c r="G225" s="93"/>
      <c r="N225" s="81"/>
    </row>
    <row r="226" spans="7:14" ht="12.75">
      <c r="G226" s="93"/>
      <c r="N226" s="81"/>
    </row>
    <row r="227" spans="7:14" ht="12.75">
      <c r="G227" s="93"/>
      <c r="N227" s="81"/>
    </row>
    <row r="228" spans="7:14" ht="12.75">
      <c r="G228" s="93"/>
      <c r="N228" s="81"/>
    </row>
    <row r="229" spans="7:14" ht="12.75">
      <c r="G229" s="93"/>
      <c r="N229" s="81"/>
    </row>
    <row r="230" spans="7:14" ht="12.75">
      <c r="G230" s="93"/>
      <c r="N230" s="81"/>
    </row>
    <row r="231" spans="7:14" ht="12.75">
      <c r="G231" s="93"/>
      <c r="N231" s="81"/>
    </row>
    <row r="232" spans="7:14" ht="12.75">
      <c r="G232" s="93"/>
      <c r="N232" s="81"/>
    </row>
    <row r="233" spans="7:14" ht="12.75">
      <c r="G233" s="93"/>
      <c r="N233" s="81"/>
    </row>
    <row r="234" spans="7:14" ht="12.75">
      <c r="G234" s="93"/>
      <c r="N234" s="81"/>
    </row>
    <row r="235" spans="7:14" ht="12.75">
      <c r="G235" s="93"/>
      <c r="N235" s="81"/>
    </row>
    <row r="236" spans="7:14" ht="12.75">
      <c r="G236" s="93"/>
      <c r="N236" s="81"/>
    </row>
    <row r="237" spans="7:14" ht="12.75">
      <c r="G237" s="93"/>
      <c r="N237" s="81"/>
    </row>
    <row r="238" spans="7:14" ht="12.75">
      <c r="G238" s="93"/>
      <c r="N238" s="81"/>
    </row>
    <row r="239" spans="7:14" ht="12.75">
      <c r="G239" s="93"/>
      <c r="N239" s="81"/>
    </row>
    <row r="240" spans="7:14" ht="12.75">
      <c r="G240" s="93"/>
      <c r="N240" s="81"/>
    </row>
    <row r="241" spans="7:14" ht="12.75">
      <c r="G241" s="93"/>
      <c r="N241" s="81"/>
    </row>
    <row r="242" spans="7:14" ht="12.75">
      <c r="G242" s="93"/>
      <c r="N242" s="81"/>
    </row>
    <row r="243" spans="7:14" ht="12.75">
      <c r="G243" s="93"/>
      <c r="N243" s="81"/>
    </row>
    <row r="244" spans="7:14" ht="12.75">
      <c r="G244" s="93"/>
      <c r="N244" s="81"/>
    </row>
    <row r="245" spans="7:14" ht="12.75">
      <c r="G245" s="93"/>
      <c r="N245" s="81"/>
    </row>
    <row r="246" spans="7:14" ht="12.75">
      <c r="G246" s="93"/>
      <c r="N246" s="81"/>
    </row>
    <row r="247" spans="7:14" ht="12.75">
      <c r="G247" s="93"/>
      <c r="N247" s="81"/>
    </row>
    <row r="248" spans="7:14" ht="12.75">
      <c r="G248" s="93"/>
      <c r="N248" s="81"/>
    </row>
    <row r="249" spans="7:14" ht="12.75">
      <c r="G249" s="93"/>
      <c r="N249" s="81"/>
    </row>
    <row r="250" spans="7:14" ht="12.75">
      <c r="G250" s="93"/>
      <c r="N250" s="81"/>
    </row>
    <row r="251" spans="7:14" ht="12.75">
      <c r="G251" s="93"/>
      <c r="N251" s="81"/>
    </row>
    <row r="252" spans="7:14" ht="12.75">
      <c r="G252" s="93"/>
      <c r="N252" s="81"/>
    </row>
    <row r="253" spans="7:14" ht="12.75">
      <c r="G253" s="93"/>
      <c r="N253" s="81"/>
    </row>
    <row r="254" spans="7:14" ht="12.75">
      <c r="G254" s="93"/>
      <c r="N254" s="81"/>
    </row>
    <row r="255" spans="7:14" ht="12.75">
      <c r="G255" s="93"/>
      <c r="N255" s="81"/>
    </row>
    <row r="256" spans="7:14" ht="12.75">
      <c r="G256" s="93"/>
      <c r="N256" s="81"/>
    </row>
    <row r="257" spans="7:14" ht="12.75">
      <c r="G257" s="93"/>
      <c r="N257" s="81"/>
    </row>
    <row r="258" spans="7:14" ht="12.75">
      <c r="G258" s="93"/>
      <c r="N258" s="81"/>
    </row>
    <row r="259" spans="7:14" ht="12.75">
      <c r="G259" s="93"/>
      <c r="N259" s="81"/>
    </row>
    <row r="260" spans="7:14" ht="12.75">
      <c r="G260" s="93"/>
      <c r="N260" s="81"/>
    </row>
    <row r="261" spans="7:14" ht="12.75">
      <c r="G261" s="93"/>
      <c r="N261" s="81"/>
    </row>
    <row r="262" spans="7:14" ht="12.75">
      <c r="G262" s="93"/>
      <c r="N262" s="81"/>
    </row>
    <row r="263" spans="7:14" ht="12.75">
      <c r="G263" s="93"/>
      <c r="N263" s="81"/>
    </row>
    <row r="264" spans="7:14" ht="12.75">
      <c r="G264" s="93"/>
      <c r="N264" s="81"/>
    </row>
    <row r="265" spans="7:14" ht="12.75">
      <c r="G265" s="93"/>
      <c r="N265" s="81"/>
    </row>
    <row r="266" spans="7:14" ht="12.75">
      <c r="G266" s="93"/>
      <c r="N266" s="81"/>
    </row>
    <row r="267" spans="7:14" ht="12.75">
      <c r="G267" s="93"/>
      <c r="N267" s="81"/>
    </row>
    <row r="268" spans="7:14" ht="12.75">
      <c r="G268" s="93"/>
      <c r="N268" s="81"/>
    </row>
    <row r="269" spans="7:14" ht="12.75">
      <c r="G269" s="93"/>
      <c r="N269" s="81"/>
    </row>
    <row r="270" spans="7:14" ht="12.75">
      <c r="G270" s="93"/>
      <c r="N270" s="81"/>
    </row>
    <row r="271" spans="7:14" ht="12.75">
      <c r="G271" s="93"/>
      <c r="N271" s="81"/>
    </row>
    <row r="272" spans="7:14" ht="12.75">
      <c r="G272" s="93"/>
      <c r="N272" s="81"/>
    </row>
    <row r="273" spans="7:14" ht="12.75">
      <c r="G273" s="93"/>
      <c r="N273" s="81"/>
    </row>
    <row r="274" spans="7:14" ht="12.75">
      <c r="G274" s="93"/>
      <c r="N274" s="81"/>
    </row>
    <row r="275" spans="7:14" ht="12.75">
      <c r="G275" s="93"/>
      <c r="N275" s="81"/>
    </row>
    <row r="276" spans="7:14" ht="12.75">
      <c r="G276" s="93"/>
      <c r="N276" s="81"/>
    </row>
    <row r="277" spans="7:14" ht="12.75">
      <c r="G277" s="93"/>
      <c r="N277" s="81"/>
    </row>
    <row r="278" spans="7:14" ht="12.75">
      <c r="G278" s="93"/>
      <c r="N278" s="81"/>
    </row>
    <row r="279" spans="7:14" ht="12.75">
      <c r="G279" s="93"/>
      <c r="N279" s="81"/>
    </row>
    <row r="280" spans="7:14" ht="12.75">
      <c r="G280" s="93"/>
      <c r="N280" s="81"/>
    </row>
    <row r="281" spans="7:14" ht="12.75">
      <c r="G281" s="93"/>
      <c r="N281" s="81"/>
    </row>
    <row r="282" spans="7:14" ht="12.75">
      <c r="G282" s="93"/>
      <c r="N282" s="81"/>
    </row>
    <row r="283" spans="7:14" ht="12.75">
      <c r="G283" s="93"/>
      <c r="N283" s="81"/>
    </row>
    <row r="284" spans="7:14" ht="12.75">
      <c r="G284" s="93"/>
      <c r="N284" s="81"/>
    </row>
    <row r="285" spans="7:14" ht="12.75">
      <c r="G285" s="93"/>
      <c r="N285" s="81"/>
    </row>
    <row r="286" spans="7:14" ht="12.75">
      <c r="G286" s="93"/>
      <c r="N286" s="81"/>
    </row>
    <row r="287" spans="7:14" ht="12.75">
      <c r="G287" s="93"/>
      <c r="N287" s="81"/>
    </row>
    <row r="288" spans="7:14" ht="12.75">
      <c r="G288" s="93"/>
      <c r="N288" s="81"/>
    </row>
    <row r="289" spans="7:14" ht="12.75">
      <c r="G289" s="93"/>
      <c r="N289" s="81"/>
    </row>
    <row r="290" spans="7:14" ht="12.75">
      <c r="G290" s="93"/>
      <c r="N290" s="81"/>
    </row>
    <row r="291" spans="7:14" ht="12.75">
      <c r="G291" s="93"/>
      <c r="N291" s="81"/>
    </row>
    <row r="292" spans="7:14" ht="12.75">
      <c r="G292" s="93"/>
      <c r="N292" s="81"/>
    </row>
    <row r="293" spans="7:14" ht="12.75">
      <c r="G293" s="93"/>
      <c r="N293" s="81"/>
    </row>
    <row r="294" spans="7:14" ht="12.75">
      <c r="G294" s="93"/>
      <c r="N294" s="81"/>
    </row>
    <row r="295" spans="7:14" ht="12.75">
      <c r="G295" s="93"/>
      <c r="N295" s="81"/>
    </row>
    <row r="296" spans="7:14" ht="12.75">
      <c r="G296" s="93"/>
      <c r="N296" s="81"/>
    </row>
    <row r="297" spans="7:14" ht="12.75">
      <c r="G297" s="93"/>
      <c r="N297" s="81"/>
    </row>
    <row r="298" spans="7:14" ht="12.75">
      <c r="G298" s="93"/>
      <c r="N298" s="81"/>
    </row>
    <row r="299" spans="7:14" ht="12.75">
      <c r="G299" s="93"/>
      <c r="N299" s="81"/>
    </row>
    <row r="300" spans="7:14" ht="12.75">
      <c r="G300" s="93"/>
      <c r="N300" s="81"/>
    </row>
  </sheetData>
  <sheetProtection/>
  <mergeCells count="2">
    <mergeCell ref="A2:E2"/>
    <mergeCell ref="A26:E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64"/>
  <sheetViews>
    <sheetView zoomScalePageLayoutView="0" workbookViewId="0" topLeftCell="A190">
      <selection activeCell="E16" sqref="E16"/>
    </sheetView>
  </sheetViews>
  <sheetFormatPr defaultColWidth="9.140625" defaultRowHeight="12.75"/>
  <sheetData>
    <row r="1" ht="12.75">
      <c r="A1" s="99" t="s">
        <v>374</v>
      </c>
    </row>
    <row r="2" ht="12.75">
      <c r="A2" s="73" t="s">
        <v>375</v>
      </c>
    </row>
    <row r="3" spans="1:54" ht="12.75">
      <c r="A3" s="10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</row>
    <row r="4" spans="1:54" ht="12.75">
      <c r="A4" s="103" t="s">
        <v>40</v>
      </c>
      <c r="B4" s="103">
        <v>40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</row>
    <row r="5" spans="1:2" ht="12.75">
      <c r="A5" s="104">
        <v>1</v>
      </c>
      <c r="B5" s="105">
        <v>0.019727500000000002</v>
      </c>
    </row>
    <row r="6" spans="1:2" ht="12.75">
      <c r="A6" s="106">
        <v>2</v>
      </c>
      <c r="B6" s="105">
        <v>0.026055000000000002</v>
      </c>
    </row>
    <row r="7" spans="1:2" ht="12.75">
      <c r="A7" s="106">
        <v>3</v>
      </c>
      <c r="B7" s="105">
        <v>0.0323825</v>
      </c>
    </row>
    <row r="8" spans="1:2" ht="12.75">
      <c r="A8" s="104">
        <v>4</v>
      </c>
      <c r="B8" s="105">
        <v>0.03871</v>
      </c>
    </row>
    <row r="9" spans="1:2" ht="12.75">
      <c r="A9" s="106">
        <v>5</v>
      </c>
      <c r="B9" s="105">
        <v>0.0450375</v>
      </c>
    </row>
    <row r="10" spans="1:2" ht="12.75">
      <c r="A10" s="106">
        <v>6</v>
      </c>
      <c r="B10" s="105">
        <v>0.051365</v>
      </c>
    </row>
    <row r="11" spans="1:2" ht="12.75">
      <c r="A11" s="104">
        <v>7</v>
      </c>
      <c r="B11" s="105">
        <v>0.0576925</v>
      </c>
    </row>
    <row r="12" spans="1:2" ht="12.75">
      <c r="A12" s="106">
        <v>8</v>
      </c>
      <c r="B12" s="105">
        <v>0.06402</v>
      </c>
    </row>
    <row r="13" spans="1:2" ht="12.75">
      <c r="A13" s="106">
        <v>9</v>
      </c>
      <c r="B13" s="105">
        <v>0.0703475</v>
      </c>
    </row>
    <row r="14" spans="1:2" ht="12.75">
      <c r="A14" s="104">
        <v>10</v>
      </c>
      <c r="B14" s="105">
        <v>0.076675</v>
      </c>
    </row>
    <row r="15" spans="1:2" ht="12.75">
      <c r="A15" s="106">
        <v>11</v>
      </c>
      <c r="B15" s="105">
        <v>0.08300249999999999</v>
      </c>
    </row>
    <row r="16" spans="1:2" ht="12.75">
      <c r="A16" s="106">
        <v>12</v>
      </c>
      <c r="B16" s="105">
        <v>0.08932999999999999</v>
      </c>
    </row>
    <row r="17" spans="1:2" ht="12.75">
      <c r="A17" s="104">
        <v>13</v>
      </c>
      <c r="B17" s="105">
        <v>0.09565749999999999</v>
      </c>
    </row>
    <row r="18" spans="1:2" ht="12.75">
      <c r="A18" s="106">
        <v>14</v>
      </c>
      <c r="B18" s="105">
        <v>0.10198499999999999</v>
      </c>
    </row>
    <row r="19" spans="1:2" ht="12.75">
      <c r="A19" s="106">
        <v>15</v>
      </c>
      <c r="B19" s="105">
        <v>0.10831249999999999</v>
      </c>
    </row>
    <row r="20" spans="1:2" ht="12.75">
      <c r="A20" s="104">
        <v>16</v>
      </c>
      <c r="B20" s="105">
        <v>0.11463999999999999</v>
      </c>
    </row>
    <row r="21" spans="1:2" ht="12.75">
      <c r="A21" s="106">
        <v>17</v>
      </c>
      <c r="B21" s="105">
        <v>0.12096749999999999</v>
      </c>
    </row>
    <row r="22" spans="1:2" ht="12.75">
      <c r="A22" s="106">
        <v>18</v>
      </c>
      <c r="B22" s="105">
        <v>0.127295</v>
      </c>
    </row>
    <row r="23" spans="1:2" ht="12.75">
      <c r="A23" s="104">
        <v>19</v>
      </c>
      <c r="B23" s="105">
        <v>0.1336225</v>
      </c>
    </row>
    <row r="24" spans="1:2" ht="12.75">
      <c r="A24" s="106">
        <v>20</v>
      </c>
      <c r="B24" s="105">
        <v>0.13995</v>
      </c>
    </row>
    <row r="25" spans="1:2" ht="12.75">
      <c r="A25" s="106">
        <v>21</v>
      </c>
      <c r="B25" s="105">
        <v>0.1462775</v>
      </c>
    </row>
    <row r="26" spans="1:2" ht="12.75">
      <c r="A26" s="104">
        <v>22</v>
      </c>
      <c r="B26" s="105">
        <v>0.152605</v>
      </c>
    </row>
    <row r="27" spans="1:2" ht="12.75">
      <c r="A27" s="106">
        <v>23</v>
      </c>
      <c r="B27" s="105">
        <v>0.15893249999999998</v>
      </c>
    </row>
    <row r="28" spans="1:2" ht="12.75">
      <c r="A28" s="106">
        <v>24</v>
      </c>
      <c r="B28" s="105">
        <v>0.16526</v>
      </c>
    </row>
    <row r="29" spans="1:2" ht="12.75">
      <c r="A29" s="104">
        <v>25</v>
      </c>
      <c r="B29" s="105">
        <v>0.17158749999999998</v>
      </c>
    </row>
    <row r="30" spans="1:2" ht="12.75">
      <c r="A30" s="106">
        <v>26</v>
      </c>
      <c r="B30" s="105">
        <v>0.177915</v>
      </c>
    </row>
    <row r="31" spans="1:2" ht="12.75">
      <c r="A31" s="106">
        <v>27</v>
      </c>
      <c r="B31" s="105">
        <v>0.1842425</v>
      </c>
    </row>
    <row r="32" spans="1:2" ht="12.75">
      <c r="A32" s="104">
        <v>28</v>
      </c>
      <c r="B32" s="105">
        <v>0.19057</v>
      </c>
    </row>
    <row r="33" spans="1:2" ht="12.75">
      <c r="A33" s="106">
        <v>29</v>
      </c>
      <c r="B33" s="105">
        <v>0.19689749999999998</v>
      </c>
    </row>
    <row r="34" spans="1:2" ht="12.75">
      <c r="A34" s="107">
        <v>30</v>
      </c>
      <c r="B34" s="105">
        <v>0.203225</v>
      </c>
    </row>
    <row r="35" spans="1:2" ht="12.75">
      <c r="A35" s="106">
        <v>31</v>
      </c>
      <c r="B35" s="105">
        <v>0.2095525</v>
      </c>
    </row>
    <row r="36" spans="1:2" ht="12.75">
      <c r="A36" s="106">
        <v>32</v>
      </c>
      <c r="B36" s="105">
        <v>0.21588</v>
      </c>
    </row>
    <row r="37" spans="1:2" ht="12.75">
      <c r="A37" s="106">
        <v>33</v>
      </c>
      <c r="B37" s="105">
        <v>0.22220749999999997</v>
      </c>
    </row>
    <row r="38" spans="1:2" ht="12.75">
      <c r="A38" s="106">
        <v>34</v>
      </c>
      <c r="B38" s="105">
        <v>0.228535</v>
      </c>
    </row>
    <row r="39" spans="1:2" ht="12.75">
      <c r="A39" s="108">
        <v>35</v>
      </c>
      <c r="B39" s="109">
        <v>0.2348625</v>
      </c>
    </row>
    <row r="40" spans="1:32" ht="12.75">
      <c r="A40" s="110">
        <v>36</v>
      </c>
      <c r="B40" s="111">
        <v>0.24119</v>
      </c>
      <c r="E40" s="74"/>
      <c r="F40" s="74"/>
      <c r="G40" s="74"/>
      <c r="H40" s="74"/>
      <c r="K40" s="74"/>
      <c r="L40" s="74"/>
      <c r="M40" s="74"/>
      <c r="N40" s="74"/>
      <c r="Q40" s="74"/>
      <c r="R40" s="74"/>
      <c r="S40" s="74"/>
      <c r="T40" s="74"/>
      <c r="W40" s="74"/>
      <c r="X40" s="74"/>
      <c r="Y40" s="74"/>
      <c r="Z40" s="74"/>
      <c r="AC40" s="74"/>
      <c r="AD40" s="74"/>
      <c r="AE40" s="74"/>
      <c r="AF40" s="74"/>
    </row>
    <row r="41" spans="1:2" ht="12.75">
      <c r="A41" s="110">
        <v>37</v>
      </c>
      <c r="B41" s="111">
        <v>0.2475175</v>
      </c>
    </row>
    <row r="42" spans="1:2" ht="12.75">
      <c r="A42" s="110">
        <v>38</v>
      </c>
      <c r="B42" s="111">
        <v>0.253845</v>
      </c>
    </row>
    <row r="43" spans="1:2" ht="12.75">
      <c r="A43" s="110">
        <v>39</v>
      </c>
      <c r="B43" s="111">
        <v>0.2601725</v>
      </c>
    </row>
    <row r="44" spans="1:2" ht="12.75">
      <c r="A44" s="110">
        <v>40</v>
      </c>
      <c r="B44" s="111">
        <v>0.2665</v>
      </c>
    </row>
    <row r="45" spans="1:2" ht="12.75">
      <c r="A45" s="110">
        <v>41</v>
      </c>
      <c r="B45" s="111">
        <v>0.2728275</v>
      </c>
    </row>
    <row r="46" spans="1:2" ht="12.75">
      <c r="A46" s="110">
        <v>42</v>
      </c>
      <c r="B46" s="111">
        <v>0.27915500000000004</v>
      </c>
    </row>
    <row r="47" spans="1:2" ht="12.75">
      <c r="A47" s="110">
        <v>43</v>
      </c>
      <c r="B47" s="111">
        <v>0.28548250000000003</v>
      </c>
    </row>
    <row r="48" spans="1:2" ht="12.75">
      <c r="A48" s="110">
        <v>44</v>
      </c>
      <c r="B48" s="111">
        <v>0.29181</v>
      </c>
    </row>
    <row r="49" spans="1:2" ht="12.75">
      <c r="A49" s="110">
        <v>45</v>
      </c>
      <c r="B49" s="111">
        <v>0.2981375</v>
      </c>
    </row>
    <row r="50" spans="1:2" ht="12.75">
      <c r="A50" s="110">
        <v>46</v>
      </c>
      <c r="B50" s="111">
        <v>0.304465</v>
      </c>
    </row>
    <row r="51" spans="1:2" ht="12.75">
      <c r="A51" s="110">
        <v>47</v>
      </c>
      <c r="B51" s="111">
        <v>0.3107925</v>
      </c>
    </row>
    <row r="52" spans="1:2" ht="12.75">
      <c r="A52" s="110">
        <v>48</v>
      </c>
      <c r="B52" s="111">
        <v>0.31712</v>
      </c>
    </row>
    <row r="53" spans="1:2" ht="12.75">
      <c r="A53" s="110">
        <v>49</v>
      </c>
      <c r="B53" s="111">
        <v>0.32344750000000005</v>
      </c>
    </row>
    <row r="54" spans="1:2" ht="12.75">
      <c r="A54" s="110">
        <v>50</v>
      </c>
      <c r="B54" s="111">
        <v>0.329775</v>
      </c>
    </row>
    <row r="55" spans="1:2" ht="12.75">
      <c r="A55" s="110">
        <v>51</v>
      </c>
      <c r="B55" s="111">
        <v>0.33610249999999997</v>
      </c>
    </row>
    <row r="56" spans="1:2" ht="12.75">
      <c r="A56" s="110">
        <v>52</v>
      </c>
      <c r="B56" s="111">
        <v>0.34243</v>
      </c>
    </row>
    <row r="57" spans="1:2" ht="12.75">
      <c r="A57" s="110">
        <v>53</v>
      </c>
      <c r="B57" s="111">
        <v>0.3487575</v>
      </c>
    </row>
    <row r="58" spans="1:2" ht="12.75">
      <c r="A58" s="110">
        <v>54</v>
      </c>
      <c r="B58" s="111">
        <v>0.35508500000000004</v>
      </c>
    </row>
    <row r="59" spans="1:2" ht="12.75">
      <c r="A59" s="110">
        <v>55</v>
      </c>
      <c r="B59" s="111">
        <v>0.3614125</v>
      </c>
    </row>
    <row r="60" spans="1:2" ht="12.75">
      <c r="A60" s="110">
        <v>56</v>
      </c>
      <c r="B60" s="111">
        <v>0.36774</v>
      </c>
    </row>
    <row r="61" spans="1:2" ht="12.75">
      <c r="A61" s="110">
        <v>57</v>
      </c>
      <c r="B61" s="111">
        <v>0.3740675</v>
      </c>
    </row>
    <row r="62" spans="1:2" ht="12.75">
      <c r="A62" s="110">
        <v>58</v>
      </c>
      <c r="B62" s="111">
        <v>0.380395</v>
      </c>
    </row>
    <row r="63" spans="1:2" ht="12.75">
      <c r="A63" s="110">
        <v>59</v>
      </c>
      <c r="B63" s="111">
        <v>0.3867225</v>
      </c>
    </row>
    <row r="64" spans="1:2" ht="12.75">
      <c r="A64" s="110">
        <v>60</v>
      </c>
      <c r="B64" s="111">
        <v>0.39305</v>
      </c>
    </row>
    <row r="65" spans="1:2" ht="12.75">
      <c r="A65" s="110">
        <v>61</v>
      </c>
      <c r="B65" s="111">
        <v>0.3993775</v>
      </c>
    </row>
    <row r="66" spans="1:2" ht="12.75">
      <c r="A66" s="110">
        <v>62</v>
      </c>
      <c r="B66" s="111">
        <v>0.40570500000000004</v>
      </c>
    </row>
    <row r="67" spans="1:2" ht="12.75">
      <c r="A67" s="110">
        <v>63</v>
      </c>
      <c r="B67" s="111">
        <v>0.4120325</v>
      </c>
    </row>
    <row r="68" spans="1:2" ht="12.75">
      <c r="A68" s="110">
        <v>64</v>
      </c>
      <c r="B68" s="111">
        <v>0.41836</v>
      </c>
    </row>
    <row r="69" spans="1:2" ht="12.75">
      <c r="A69" s="110">
        <v>65</v>
      </c>
      <c r="B69" s="111">
        <v>0.4246875</v>
      </c>
    </row>
    <row r="70" spans="1:2" ht="12.75">
      <c r="A70" s="110">
        <v>66</v>
      </c>
      <c r="B70" s="111">
        <v>0.431015</v>
      </c>
    </row>
    <row r="71" spans="1:2" ht="12.75">
      <c r="A71" s="110">
        <v>67</v>
      </c>
      <c r="B71" s="111">
        <v>0.4373425</v>
      </c>
    </row>
    <row r="72" spans="1:2" ht="12.75">
      <c r="A72" s="110">
        <v>68</v>
      </c>
      <c r="B72" s="111">
        <v>0.44367</v>
      </c>
    </row>
    <row r="73" spans="1:2" ht="12.75">
      <c r="A73" s="110">
        <v>69</v>
      </c>
      <c r="B73" s="111">
        <v>0.44999750000000005</v>
      </c>
    </row>
    <row r="74" spans="1:2" ht="12.75">
      <c r="A74" s="112">
        <v>70</v>
      </c>
      <c r="B74" s="113">
        <v>0.45632500000000004</v>
      </c>
    </row>
    <row r="75" spans="1:2" ht="12.75">
      <c r="A75" s="110">
        <v>71</v>
      </c>
      <c r="B75" s="111">
        <v>0.46265249999999997</v>
      </c>
    </row>
    <row r="76" spans="1:2" ht="12.75">
      <c r="A76" s="110">
        <v>72</v>
      </c>
      <c r="B76" s="111">
        <v>0.46898</v>
      </c>
    </row>
    <row r="77" spans="1:2" ht="12.75">
      <c r="A77" s="110">
        <v>73</v>
      </c>
      <c r="B77" s="111">
        <v>0.4753075</v>
      </c>
    </row>
    <row r="78" spans="1:2" ht="12.75">
      <c r="A78" s="110">
        <v>74</v>
      </c>
      <c r="B78" s="111">
        <v>0.48163500000000004</v>
      </c>
    </row>
    <row r="79" spans="1:2" ht="12.75">
      <c r="A79" s="110">
        <v>75</v>
      </c>
      <c r="B79" s="111">
        <v>0.4879625</v>
      </c>
    </row>
    <row r="80" spans="1:2" ht="12.75">
      <c r="A80" s="110">
        <v>76</v>
      </c>
      <c r="B80" s="111">
        <v>0.49429</v>
      </c>
    </row>
    <row r="81" spans="1:2" ht="12.75">
      <c r="A81" s="110">
        <v>77</v>
      </c>
      <c r="B81" s="111">
        <v>0.5006174999999999</v>
      </c>
    </row>
    <row r="82" spans="1:2" ht="12.75">
      <c r="A82" s="110">
        <v>78</v>
      </c>
      <c r="B82" s="111">
        <v>0.506945</v>
      </c>
    </row>
    <row r="83" spans="1:2" ht="12.75">
      <c r="A83" s="110">
        <v>79</v>
      </c>
      <c r="B83" s="111">
        <v>0.5132725</v>
      </c>
    </row>
    <row r="84" spans="1:2" ht="12.75">
      <c r="A84" s="110">
        <v>80</v>
      </c>
      <c r="B84" s="111">
        <v>0.5196</v>
      </c>
    </row>
    <row r="85" spans="1:2" ht="12.75">
      <c r="A85" s="110">
        <v>81</v>
      </c>
      <c r="B85" s="111">
        <v>0.5259274999999999</v>
      </c>
    </row>
    <row r="86" spans="1:2" ht="12.75">
      <c r="A86" s="110">
        <v>82</v>
      </c>
      <c r="B86" s="111">
        <v>0.5322549999999999</v>
      </c>
    </row>
    <row r="87" spans="1:2" ht="12.75">
      <c r="A87" s="110">
        <v>83</v>
      </c>
      <c r="B87" s="111">
        <v>0.5385825</v>
      </c>
    </row>
    <row r="88" spans="1:2" ht="12.75">
      <c r="A88" s="110">
        <v>84</v>
      </c>
      <c r="B88" s="111">
        <v>0.54491</v>
      </c>
    </row>
    <row r="89" spans="1:2" ht="12.75">
      <c r="A89" s="110">
        <v>85</v>
      </c>
      <c r="B89" s="111">
        <v>0.5512374999999999</v>
      </c>
    </row>
    <row r="90" spans="1:2" ht="12.75">
      <c r="A90" s="110">
        <v>86</v>
      </c>
      <c r="B90" s="111">
        <v>0.557565</v>
      </c>
    </row>
    <row r="91" spans="1:2" ht="12.75">
      <c r="A91" s="110">
        <v>87</v>
      </c>
      <c r="B91" s="111">
        <v>0.5638924999999999</v>
      </c>
    </row>
    <row r="92" spans="1:2" ht="12.75">
      <c r="A92" s="110">
        <v>88</v>
      </c>
      <c r="B92" s="111">
        <v>0.57022</v>
      </c>
    </row>
    <row r="93" spans="1:2" ht="12.75">
      <c r="A93" s="110">
        <v>89</v>
      </c>
      <c r="B93" s="111">
        <v>0.5765475</v>
      </c>
    </row>
    <row r="94" spans="1:2" ht="12.75">
      <c r="A94" s="110">
        <v>90</v>
      </c>
      <c r="B94" s="111">
        <v>0.5828749999999999</v>
      </c>
    </row>
    <row r="95" spans="1:2" ht="12.75">
      <c r="A95" s="110">
        <v>91</v>
      </c>
      <c r="B95" s="111">
        <v>0.5892025</v>
      </c>
    </row>
    <row r="96" spans="1:2" ht="12.75">
      <c r="A96" s="110">
        <v>92</v>
      </c>
      <c r="B96" s="111">
        <v>0.5955299999999999</v>
      </c>
    </row>
    <row r="97" spans="1:2" ht="12.75">
      <c r="A97" s="110">
        <v>93</v>
      </c>
      <c r="B97" s="111">
        <v>0.6018575</v>
      </c>
    </row>
    <row r="98" spans="1:2" ht="12.75">
      <c r="A98" s="110">
        <v>94</v>
      </c>
      <c r="B98" s="111">
        <v>0.608185</v>
      </c>
    </row>
    <row r="99" spans="1:2" ht="12.75">
      <c r="A99" s="110">
        <v>95</v>
      </c>
      <c r="B99" s="111">
        <v>0.6145124999999999</v>
      </c>
    </row>
    <row r="100" spans="1:2" ht="12.75">
      <c r="A100" s="110">
        <v>96</v>
      </c>
      <c r="B100" s="111">
        <v>0.62084</v>
      </c>
    </row>
    <row r="101" spans="1:2" ht="12.75">
      <c r="A101" s="110">
        <v>97</v>
      </c>
      <c r="B101" s="111">
        <v>0.6271674999999999</v>
      </c>
    </row>
    <row r="102" spans="1:2" ht="12.75">
      <c r="A102" s="110">
        <v>98</v>
      </c>
      <c r="B102" s="111">
        <v>0.633495</v>
      </c>
    </row>
    <row r="103" spans="1:2" ht="12.75">
      <c r="A103" s="110">
        <v>99</v>
      </c>
      <c r="B103" s="111">
        <v>0.6398225</v>
      </c>
    </row>
    <row r="104" spans="1:2" ht="12.75">
      <c r="A104" s="110">
        <v>100</v>
      </c>
      <c r="B104" s="111">
        <v>0.6461499999999999</v>
      </c>
    </row>
    <row r="105" spans="1:2" ht="12.75">
      <c r="A105" s="110">
        <v>101</v>
      </c>
      <c r="B105" s="111">
        <v>0.6524774999999999</v>
      </c>
    </row>
    <row r="106" spans="1:2" ht="12.75">
      <c r="A106" s="110">
        <v>102</v>
      </c>
      <c r="B106" s="111">
        <v>0.6588049999999999</v>
      </c>
    </row>
    <row r="107" spans="1:2" ht="12.75">
      <c r="A107" s="110">
        <v>103</v>
      </c>
      <c r="B107" s="111">
        <v>0.6651325</v>
      </c>
    </row>
    <row r="108" spans="1:2" ht="12.75">
      <c r="A108" s="110">
        <v>104</v>
      </c>
      <c r="B108" s="111">
        <v>0.67146</v>
      </c>
    </row>
    <row r="109" spans="1:2" ht="12.75">
      <c r="A109" s="112">
        <v>105</v>
      </c>
      <c r="B109" s="113">
        <v>0.6777875</v>
      </c>
    </row>
    <row r="110" spans="1:2" ht="12.75">
      <c r="A110" s="110">
        <v>106</v>
      </c>
      <c r="B110" s="111">
        <v>0.6841149999999999</v>
      </c>
    </row>
    <row r="111" spans="1:2" ht="12.75">
      <c r="A111" s="110">
        <v>107</v>
      </c>
      <c r="B111" s="111">
        <v>0.6904424999999998</v>
      </c>
    </row>
    <row r="112" spans="1:2" ht="12.75">
      <c r="A112" s="110">
        <v>108</v>
      </c>
      <c r="B112" s="111">
        <v>0.69677</v>
      </c>
    </row>
    <row r="113" spans="1:2" ht="12.75">
      <c r="A113" s="110">
        <v>109</v>
      </c>
      <c r="B113" s="111">
        <v>0.7030974999999999</v>
      </c>
    </row>
    <row r="114" spans="1:2" ht="12.75">
      <c r="A114" s="110">
        <v>110</v>
      </c>
      <c r="B114" s="111">
        <v>0.709425</v>
      </c>
    </row>
    <row r="115" spans="1:2" ht="12.75">
      <c r="A115" s="110">
        <v>111</v>
      </c>
      <c r="B115" s="111">
        <v>0.7157524999999999</v>
      </c>
    </row>
    <row r="116" spans="1:2" ht="12.75">
      <c r="A116" s="110">
        <v>112</v>
      </c>
      <c r="B116" s="111">
        <v>0.7220799999999999</v>
      </c>
    </row>
    <row r="117" spans="1:2" ht="12.75">
      <c r="A117" s="110">
        <v>113</v>
      </c>
      <c r="B117" s="111">
        <v>0.7284075</v>
      </c>
    </row>
    <row r="118" spans="1:2" ht="12.75">
      <c r="A118" s="110">
        <v>114</v>
      </c>
      <c r="B118" s="111">
        <v>0.7347349999999999</v>
      </c>
    </row>
    <row r="119" spans="1:2" ht="12.75">
      <c r="A119" s="110">
        <v>115</v>
      </c>
      <c r="B119" s="111">
        <v>0.7410625</v>
      </c>
    </row>
    <row r="120" spans="1:2" ht="12.75">
      <c r="A120" s="110">
        <v>116</v>
      </c>
      <c r="B120" s="111">
        <v>0.7473899999999999</v>
      </c>
    </row>
    <row r="121" spans="1:2" ht="12.75">
      <c r="A121" s="110">
        <v>117</v>
      </c>
      <c r="B121" s="111">
        <v>0.7537174999999999</v>
      </c>
    </row>
    <row r="122" spans="1:2" ht="12.75">
      <c r="A122" s="110">
        <v>118</v>
      </c>
      <c r="B122" s="111">
        <v>0.760045</v>
      </c>
    </row>
    <row r="123" spans="1:2" ht="12.75">
      <c r="A123" s="110">
        <v>119</v>
      </c>
      <c r="B123" s="111">
        <v>0.7663725</v>
      </c>
    </row>
    <row r="124" spans="1:2" ht="12.75">
      <c r="A124" s="110">
        <v>120</v>
      </c>
      <c r="B124" s="111">
        <v>0.7726999999999999</v>
      </c>
    </row>
    <row r="125" spans="1:2" ht="12.75">
      <c r="A125" s="110">
        <v>121</v>
      </c>
      <c r="B125" s="111">
        <v>0.7790274999999999</v>
      </c>
    </row>
    <row r="126" spans="1:2" ht="12.75">
      <c r="A126" s="110">
        <v>122</v>
      </c>
      <c r="B126" s="111">
        <v>0.7853549999999999</v>
      </c>
    </row>
    <row r="127" spans="1:2" ht="12.75">
      <c r="A127" s="110">
        <v>123</v>
      </c>
      <c r="B127" s="111">
        <v>0.7916825</v>
      </c>
    </row>
    <row r="128" spans="1:2" ht="12.75">
      <c r="A128" s="110">
        <v>124</v>
      </c>
      <c r="B128" s="111">
        <v>0.79801</v>
      </c>
    </row>
    <row r="129" spans="1:2" ht="12.75">
      <c r="A129" s="110">
        <v>125</v>
      </c>
      <c r="B129" s="111">
        <v>0.8043374999999999</v>
      </c>
    </row>
    <row r="130" spans="1:2" ht="12.75">
      <c r="A130" s="110">
        <v>126</v>
      </c>
      <c r="B130" s="111">
        <v>0.810665</v>
      </c>
    </row>
    <row r="131" spans="1:2" ht="12.75">
      <c r="A131" s="110">
        <v>127</v>
      </c>
      <c r="B131" s="111">
        <v>0.8169924999999999</v>
      </c>
    </row>
    <row r="132" spans="1:2" ht="12.75">
      <c r="A132" s="110">
        <v>128</v>
      </c>
      <c r="B132" s="111">
        <v>0.8233199999999999</v>
      </c>
    </row>
    <row r="133" spans="1:2" ht="12.75">
      <c r="A133" s="110">
        <v>129</v>
      </c>
      <c r="B133" s="111">
        <v>0.8296475</v>
      </c>
    </row>
    <row r="134" spans="1:2" ht="12.75">
      <c r="A134" s="110">
        <v>130</v>
      </c>
      <c r="B134" s="111">
        <v>0.8359749999999999</v>
      </c>
    </row>
    <row r="135" spans="1:2" ht="12.75">
      <c r="A135" s="110">
        <v>131</v>
      </c>
      <c r="B135" s="111">
        <v>0.8423025</v>
      </c>
    </row>
    <row r="136" spans="1:2" ht="12.75">
      <c r="A136" s="110">
        <v>132</v>
      </c>
      <c r="B136" s="111">
        <v>0.8486299999999999</v>
      </c>
    </row>
    <row r="137" spans="1:2" ht="12.75">
      <c r="A137" s="110">
        <v>133</v>
      </c>
      <c r="B137" s="111">
        <v>0.8549575</v>
      </c>
    </row>
    <row r="138" spans="1:2" ht="12.75">
      <c r="A138" s="110">
        <v>134</v>
      </c>
      <c r="B138" s="111">
        <v>0.861285</v>
      </c>
    </row>
    <row r="139" spans="1:2" ht="12.75">
      <c r="A139" s="110">
        <v>135</v>
      </c>
      <c r="B139" s="111">
        <v>0.8676124999999999</v>
      </c>
    </row>
    <row r="140" spans="1:2" ht="12.75">
      <c r="A140" s="110">
        <v>136</v>
      </c>
      <c r="B140" s="111">
        <v>0.8739399999999999</v>
      </c>
    </row>
    <row r="141" spans="1:2" ht="12.75">
      <c r="A141" s="110">
        <v>137</v>
      </c>
      <c r="B141" s="111">
        <v>0.8802674999999999</v>
      </c>
    </row>
    <row r="142" spans="1:2" ht="12.75">
      <c r="A142" s="110">
        <v>138</v>
      </c>
      <c r="B142" s="111">
        <v>0.886595</v>
      </c>
    </row>
    <row r="143" spans="1:2" ht="12.75">
      <c r="A143" s="110">
        <v>139</v>
      </c>
      <c r="B143" s="111">
        <v>0.8929225</v>
      </c>
    </row>
    <row r="144" spans="1:2" ht="12.75">
      <c r="A144" s="112">
        <v>140</v>
      </c>
      <c r="B144" s="113">
        <v>0.89925</v>
      </c>
    </row>
    <row r="145" spans="1:2" ht="12.75">
      <c r="A145" s="110">
        <v>141</v>
      </c>
      <c r="B145" s="111">
        <v>0.9055774999999999</v>
      </c>
    </row>
    <row r="146" spans="1:2" ht="12.75">
      <c r="A146" s="110">
        <v>142</v>
      </c>
      <c r="B146" s="111">
        <v>0.9119049999999999</v>
      </c>
    </row>
    <row r="147" spans="1:2" ht="12.75">
      <c r="A147" s="110">
        <v>143</v>
      </c>
      <c r="B147" s="111">
        <v>0.9182325</v>
      </c>
    </row>
    <row r="148" spans="1:2" ht="12.75">
      <c r="A148" s="110">
        <v>144</v>
      </c>
      <c r="B148" s="111">
        <v>0.9245599999999999</v>
      </c>
    </row>
    <row r="149" spans="1:2" ht="12.75">
      <c r="A149" s="110">
        <v>145</v>
      </c>
      <c r="B149" s="111">
        <v>0.9308875</v>
      </c>
    </row>
    <row r="150" spans="1:2" ht="12.75">
      <c r="A150" s="110">
        <v>146</v>
      </c>
      <c r="B150" s="111">
        <v>0.9372149999999999</v>
      </c>
    </row>
    <row r="151" spans="1:2" ht="12.75">
      <c r="A151" s="110">
        <v>147</v>
      </c>
      <c r="B151" s="111">
        <v>0.9435424999999998</v>
      </c>
    </row>
    <row r="152" spans="1:2" ht="12.75">
      <c r="A152" s="110">
        <v>148</v>
      </c>
      <c r="B152" s="111">
        <v>0.94987</v>
      </c>
    </row>
    <row r="153" spans="1:2" ht="12.75">
      <c r="A153" s="110">
        <v>149</v>
      </c>
      <c r="B153" s="111">
        <v>0.9561974999999999</v>
      </c>
    </row>
    <row r="154" spans="1:2" ht="12.75">
      <c r="A154" s="110">
        <v>150</v>
      </c>
      <c r="B154" s="111">
        <v>0.962525</v>
      </c>
    </row>
    <row r="155" spans="1:2" ht="12.75">
      <c r="A155" s="110">
        <v>151</v>
      </c>
      <c r="B155" s="111">
        <v>0.9688524999999999</v>
      </c>
    </row>
    <row r="156" spans="1:2" ht="12.75">
      <c r="A156" s="110">
        <v>152</v>
      </c>
      <c r="B156" s="111">
        <v>0.9751799999999999</v>
      </c>
    </row>
    <row r="157" spans="1:2" ht="12.75">
      <c r="A157" s="110">
        <v>153</v>
      </c>
      <c r="B157" s="111">
        <v>0.9815075</v>
      </c>
    </row>
    <row r="158" spans="1:2" ht="12.75">
      <c r="A158" s="110">
        <v>154</v>
      </c>
      <c r="B158" s="111">
        <v>0.9878349999999999</v>
      </c>
    </row>
    <row r="159" spans="1:2" ht="12.75">
      <c r="A159" s="110">
        <v>155</v>
      </c>
      <c r="B159" s="111">
        <v>0.9941625</v>
      </c>
    </row>
    <row r="160" spans="1:2" ht="12.75">
      <c r="A160" s="110">
        <v>156</v>
      </c>
      <c r="B160" s="111">
        <v>1.0004899999999999</v>
      </c>
    </row>
    <row r="161" spans="1:2" ht="12.75">
      <c r="A161" s="110">
        <v>157</v>
      </c>
      <c r="B161" s="111">
        <v>1.0068175</v>
      </c>
    </row>
    <row r="162" spans="1:2" ht="12.75">
      <c r="A162" s="110">
        <v>158</v>
      </c>
      <c r="B162" s="111">
        <v>1.013145</v>
      </c>
    </row>
    <row r="163" spans="1:2" ht="12.75">
      <c r="A163" s="110">
        <v>159</v>
      </c>
      <c r="B163" s="111">
        <v>1.0194725</v>
      </c>
    </row>
    <row r="164" spans="1:2" ht="12.75">
      <c r="A164" s="110">
        <v>160</v>
      </c>
      <c r="B164" s="111">
        <v>1.0258</v>
      </c>
    </row>
    <row r="165" spans="1:2" ht="12.75">
      <c r="A165" s="110">
        <v>161</v>
      </c>
      <c r="B165" s="111">
        <v>1.0321275</v>
      </c>
    </row>
    <row r="166" spans="1:2" ht="12.75">
      <c r="A166" s="110">
        <v>162</v>
      </c>
      <c r="B166" s="111">
        <v>1.038455</v>
      </c>
    </row>
    <row r="167" spans="1:2" ht="12.75">
      <c r="A167" s="110">
        <v>163</v>
      </c>
      <c r="B167" s="111">
        <v>1.0447825000000002</v>
      </c>
    </row>
    <row r="168" spans="1:2" ht="12.75">
      <c r="A168" s="110">
        <v>164</v>
      </c>
      <c r="B168" s="111">
        <v>1.05111</v>
      </c>
    </row>
    <row r="169" spans="1:2" ht="12.75">
      <c r="A169" s="110">
        <v>165</v>
      </c>
      <c r="B169" s="111">
        <v>1.0574375</v>
      </c>
    </row>
    <row r="170" spans="1:2" ht="12.75">
      <c r="A170" s="110">
        <v>166</v>
      </c>
      <c r="B170" s="111">
        <v>1.063765</v>
      </c>
    </row>
    <row r="171" spans="1:2" ht="12.75">
      <c r="A171" s="110">
        <v>167</v>
      </c>
      <c r="B171" s="111">
        <v>1.0700925</v>
      </c>
    </row>
    <row r="172" spans="1:2" ht="12.75">
      <c r="A172" s="110">
        <v>168</v>
      </c>
      <c r="B172" s="111">
        <v>1.0764200000000002</v>
      </c>
    </row>
    <row r="173" spans="1:2" ht="12.75">
      <c r="A173" s="110">
        <v>169</v>
      </c>
      <c r="B173" s="111">
        <v>1.0827475</v>
      </c>
    </row>
    <row r="174" spans="1:2" ht="12.75">
      <c r="A174" s="110">
        <v>170</v>
      </c>
      <c r="B174" s="111">
        <v>1.089075</v>
      </c>
    </row>
    <row r="175" spans="1:2" ht="12.75">
      <c r="A175" s="110">
        <v>171</v>
      </c>
      <c r="B175" s="111">
        <v>1.0954025</v>
      </c>
    </row>
    <row r="176" spans="1:2" ht="12.75">
      <c r="A176" s="110">
        <v>172</v>
      </c>
      <c r="B176" s="111">
        <v>1.10173</v>
      </c>
    </row>
    <row r="177" spans="1:2" ht="12.75">
      <c r="A177" s="110">
        <v>173</v>
      </c>
      <c r="B177" s="111">
        <v>1.1080575000000001</v>
      </c>
    </row>
    <row r="178" spans="1:2" ht="12.75">
      <c r="A178" s="110">
        <v>174</v>
      </c>
      <c r="B178" s="111">
        <v>1.114385</v>
      </c>
    </row>
    <row r="179" spans="1:2" ht="12.75">
      <c r="A179" s="112">
        <v>175</v>
      </c>
      <c r="B179" s="113">
        <v>1.1207125</v>
      </c>
    </row>
    <row r="180" spans="1:2" ht="12.75">
      <c r="A180" s="110">
        <v>176</v>
      </c>
      <c r="B180" s="111">
        <v>1.12704</v>
      </c>
    </row>
    <row r="181" spans="1:2" ht="12.75">
      <c r="A181" s="110">
        <v>177</v>
      </c>
      <c r="B181" s="111">
        <v>1.1333675</v>
      </c>
    </row>
    <row r="182" spans="1:2" ht="12.75">
      <c r="A182" s="110">
        <v>178</v>
      </c>
      <c r="B182" s="111">
        <v>1.1396950000000001</v>
      </c>
    </row>
    <row r="183" spans="1:2" ht="12.75">
      <c r="A183" s="110">
        <v>179</v>
      </c>
      <c r="B183" s="111">
        <v>1.1460225</v>
      </c>
    </row>
    <row r="184" spans="1:2" ht="12.75">
      <c r="A184" s="110">
        <v>180</v>
      </c>
      <c r="B184" s="111">
        <v>1.15235</v>
      </c>
    </row>
    <row r="185" spans="1:2" ht="12.75">
      <c r="A185" s="110">
        <v>181</v>
      </c>
      <c r="B185" s="111">
        <v>1.1586775</v>
      </c>
    </row>
    <row r="186" spans="1:2" ht="12.75">
      <c r="A186" s="110">
        <v>182</v>
      </c>
      <c r="B186" s="111">
        <v>1.165005</v>
      </c>
    </row>
    <row r="187" spans="1:2" ht="12.75">
      <c r="A187" s="110">
        <v>183</v>
      </c>
      <c r="B187" s="111">
        <v>1.1713325</v>
      </c>
    </row>
    <row r="188" spans="1:2" ht="12.75">
      <c r="A188" s="110">
        <v>184</v>
      </c>
      <c r="B188" s="111">
        <v>1.17766</v>
      </c>
    </row>
    <row r="189" spans="1:2" ht="12.75">
      <c r="A189" s="110">
        <v>185</v>
      </c>
      <c r="B189" s="111">
        <v>1.1839875</v>
      </c>
    </row>
    <row r="190" spans="1:2" ht="12.75">
      <c r="A190" s="110">
        <v>186</v>
      </c>
      <c r="B190" s="111">
        <v>1.1903150000000002</v>
      </c>
    </row>
    <row r="191" spans="1:2" ht="12.75">
      <c r="A191" s="110">
        <v>187</v>
      </c>
      <c r="B191" s="111">
        <v>1.1966425</v>
      </c>
    </row>
    <row r="192" spans="1:2" ht="12.75">
      <c r="A192" s="110">
        <v>188</v>
      </c>
      <c r="B192" s="111">
        <v>1.20297</v>
      </c>
    </row>
    <row r="193" spans="1:2" ht="12.75">
      <c r="A193" s="110">
        <v>189</v>
      </c>
      <c r="B193" s="111">
        <v>1.2092975</v>
      </c>
    </row>
    <row r="194" spans="1:2" ht="12.75">
      <c r="A194" s="110">
        <v>190</v>
      </c>
      <c r="B194" s="111">
        <v>1.215625</v>
      </c>
    </row>
    <row r="195" spans="1:2" ht="12.75">
      <c r="A195" s="110">
        <v>191</v>
      </c>
      <c r="B195" s="111">
        <v>1.2219525000000002</v>
      </c>
    </row>
    <row r="196" spans="1:2" ht="12.75">
      <c r="A196" s="110">
        <v>192</v>
      </c>
      <c r="B196" s="111">
        <v>1.22828</v>
      </c>
    </row>
    <row r="197" spans="1:2" ht="12.75">
      <c r="A197" s="110">
        <v>193</v>
      </c>
      <c r="B197" s="111">
        <v>1.2346075</v>
      </c>
    </row>
    <row r="198" spans="1:2" ht="12.75">
      <c r="A198" s="110">
        <v>194</v>
      </c>
      <c r="B198" s="111">
        <v>1.240935</v>
      </c>
    </row>
    <row r="199" spans="1:2" ht="12.75">
      <c r="A199" s="110">
        <v>195</v>
      </c>
      <c r="B199" s="111">
        <v>1.2472625</v>
      </c>
    </row>
    <row r="200" spans="1:2" ht="12.75">
      <c r="A200" s="110">
        <v>196</v>
      </c>
      <c r="B200" s="111">
        <v>1.2535900000000002</v>
      </c>
    </row>
    <row r="201" spans="1:2" ht="12.75">
      <c r="A201" s="110">
        <v>197</v>
      </c>
      <c r="B201" s="111">
        <v>1.2599175</v>
      </c>
    </row>
    <row r="202" spans="1:2" ht="12.75">
      <c r="A202" s="110">
        <v>198</v>
      </c>
      <c r="B202" s="111">
        <v>1.266245</v>
      </c>
    </row>
    <row r="203" spans="1:2" ht="12.75">
      <c r="A203" s="110">
        <v>199</v>
      </c>
      <c r="B203" s="111">
        <v>1.2725724999999999</v>
      </c>
    </row>
    <row r="204" spans="1:2" ht="12.75">
      <c r="A204" s="110">
        <v>200</v>
      </c>
      <c r="B204" s="111">
        <v>1.2789</v>
      </c>
    </row>
    <row r="205" spans="1:2" ht="12.75">
      <c r="A205" s="110">
        <v>201</v>
      </c>
      <c r="B205" s="111">
        <v>1.2852275000000002</v>
      </c>
    </row>
    <row r="206" spans="1:2" ht="12.75">
      <c r="A206" s="110">
        <v>202</v>
      </c>
      <c r="B206" s="111">
        <v>1.291555</v>
      </c>
    </row>
    <row r="207" spans="1:2" ht="12.75">
      <c r="A207" s="110">
        <v>203</v>
      </c>
      <c r="B207" s="111">
        <v>1.2978825</v>
      </c>
    </row>
    <row r="208" spans="1:2" ht="12.75">
      <c r="A208" s="110">
        <v>204</v>
      </c>
      <c r="B208" s="111">
        <v>1.3042099999999999</v>
      </c>
    </row>
    <row r="209" spans="1:2" ht="12.75">
      <c r="A209" s="110">
        <v>205</v>
      </c>
      <c r="B209" s="111">
        <v>1.3105375000000001</v>
      </c>
    </row>
    <row r="210" spans="1:2" ht="12.75">
      <c r="A210" s="110">
        <v>206</v>
      </c>
      <c r="B210" s="111">
        <v>1.3168650000000002</v>
      </c>
    </row>
    <row r="211" spans="1:2" ht="12.75">
      <c r="A211" s="110">
        <v>207</v>
      </c>
      <c r="B211" s="111">
        <v>1.3231925</v>
      </c>
    </row>
    <row r="212" spans="1:2" ht="12.75">
      <c r="A212" s="110">
        <v>208</v>
      </c>
      <c r="B212" s="111">
        <v>1.32952</v>
      </c>
    </row>
    <row r="213" spans="1:2" ht="12.75">
      <c r="A213" s="110">
        <v>209</v>
      </c>
      <c r="B213" s="111">
        <v>1.3358474999999999</v>
      </c>
    </row>
    <row r="214" spans="1:2" ht="12.75">
      <c r="A214" s="112">
        <v>210</v>
      </c>
      <c r="B214" s="113">
        <v>1.3421750000000001</v>
      </c>
    </row>
    <row r="215" spans="1:2" ht="12.75">
      <c r="A215" s="110">
        <v>211</v>
      </c>
      <c r="B215" s="111">
        <v>1.3485025000000002</v>
      </c>
    </row>
    <row r="216" spans="1:2" ht="12.75">
      <c r="A216" s="110">
        <v>212</v>
      </c>
      <c r="B216" s="111">
        <v>1.35483</v>
      </c>
    </row>
    <row r="217" spans="1:2" ht="12.75">
      <c r="A217" s="110">
        <v>213</v>
      </c>
      <c r="B217" s="111">
        <v>1.3611575</v>
      </c>
    </row>
    <row r="218" spans="1:2" ht="12.75">
      <c r="A218" s="110">
        <v>214</v>
      </c>
      <c r="B218" s="111">
        <v>1.3674849999999998</v>
      </c>
    </row>
    <row r="219" spans="1:2" ht="12.75">
      <c r="A219" s="110">
        <v>215</v>
      </c>
      <c r="B219" s="111">
        <v>1.3738125</v>
      </c>
    </row>
    <row r="220" spans="1:2" ht="12.75">
      <c r="A220" s="110">
        <v>216</v>
      </c>
      <c r="B220" s="111">
        <v>1.3801400000000001</v>
      </c>
    </row>
    <row r="221" spans="1:2" ht="12.75">
      <c r="A221" s="110">
        <v>217</v>
      </c>
      <c r="B221" s="111">
        <v>1.3864675</v>
      </c>
    </row>
    <row r="222" spans="1:2" ht="12.75">
      <c r="A222" s="110">
        <v>218</v>
      </c>
      <c r="B222" s="111">
        <v>1.392795</v>
      </c>
    </row>
    <row r="223" spans="1:2" ht="12.75">
      <c r="A223" s="110">
        <v>219</v>
      </c>
      <c r="B223" s="111">
        <v>1.3991225</v>
      </c>
    </row>
    <row r="224" spans="1:2" ht="12.75">
      <c r="A224" s="110">
        <v>220</v>
      </c>
      <c r="B224" s="111">
        <v>1.40545</v>
      </c>
    </row>
    <row r="225" spans="1:2" ht="12.75">
      <c r="A225" s="110">
        <v>221</v>
      </c>
      <c r="B225" s="111">
        <v>1.4117775000000001</v>
      </c>
    </row>
    <row r="226" spans="1:2" ht="12.75">
      <c r="A226" s="110">
        <v>222</v>
      </c>
      <c r="B226" s="111">
        <v>1.418105</v>
      </c>
    </row>
    <row r="227" spans="1:2" ht="12.75">
      <c r="A227" s="110">
        <v>223</v>
      </c>
      <c r="B227" s="111">
        <v>1.4244325</v>
      </c>
    </row>
    <row r="228" spans="1:2" ht="12.75">
      <c r="A228" s="110">
        <v>224</v>
      </c>
      <c r="B228" s="111">
        <v>1.43076</v>
      </c>
    </row>
    <row r="229" spans="1:2" ht="12.75">
      <c r="A229" s="110">
        <v>225</v>
      </c>
      <c r="B229" s="111">
        <v>1.4370875</v>
      </c>
    </row>
    <row r="230" spans="1:2" ht="12.75">
      <c r="A230" s="110">
        <v>226</v>
      </c>
      <c r="B230" s="111">
        <v>1.4434150000000001</v>
      </c>
    </row>
    <row r="231" spans="1:2" ht="12.75">
      <c r="A231" s="110">
        <v>227</v>
      </c>
      <c r="B231" s="111">
        <v>1.4497425</v>
      </c>
    </row>
    <row r="232" spans="1:2" ht="12.75">
      <c r="A232" s="110">
        <v>228</v>
      </c>
      <c r="B232" s="111">
        <v>1.45607</v>
      </c>
    </row>
    <row r="233" spans="1:2" ht="12.75">
      <c r="A233" s="110">
        <v>229</v>
      </c>
      <c r="B233" s="111">
        <v>1.4623975</v>
      </c>
    </row>
    <row r="234" spans="1:2" ht="12.75">
      <c r="A234" s="110">
        <v>230</v>
      </c>
      <c r="B234" s="111">
        <v>1.468725</v>
      </c>
    </row>
    <row r="235" spans="1:2" ht="12.75">
      <c r="A235" s="110">
        <v>231</v>
      </c>
      <c r="B235" s="111">
        <v>1.4750525</v>
      </c>
    </row>
    <row r="236" spans="1:2" ht="12.75">
      <c r="A236" s="110">
        <v>232</v>
      </c>
      <c r="B236" s="111">
        <v>1.48138</v>
      </c>
    </row>
    <row r="237" spans="1:2" ht="12.75">
      <c r="A237" s="110">
        <v>233</v>
      </c>
      <c r="B237" s="111">
        <v>1.4877075000000002</v>
      </c>
    </row>
    <row r="238" spans="1:2" ht="12.75">
      <c r="A238" s="110">
        <v>234</v>
      </c>
      <c r="B238" s="111">
        <v>1.494035</v>
      </c>
    </row>
    <row r="239" spans="1:2" ht="12.75">
      <c r="A239" s="110">
        <v>235</v>
      </c>
      <c r="B239" s="111">
        <v>1.5003625</v>
      </c>
    </row>
    <row r="240" spans="1:2" ht="12.75">
      <c r="A240" s="110">
        <v>236</v>
      </c>
      <c r="B240" s="111">
        <v>1.50669</v>
      </c>
    </row>
    <row r="241" spans="1:2" ht="12.75">
      <c r="A241" s="110">
        <v>237</v>
      </c>
      <c r="B241" s="111">
        <v>1.5130175</v>
      </c>
    </row>
    <row r="242" spans="1:2" ht="12.75">
      <c r="A242" s="110">
        <v>238</v>
      </c>
      <c r="B242" s="111">
        <v>1.5193450000000002</v>
      </c>
    </row>
    <row r="243" spans="1:2" ht="12.75">
      <c r="A243" s="110">
        <v>239</v>
      </c>
      <c r="B243" s="111">
        <v>1.5256725</v>
      </c>
    </row>
    <row r="244" spans="1:2" ht="12.75">
      <c r="A244" s="110">
        <v>240</v>
      </c>
      <c r="B244" s="111">
        <v>1.532</v>
      </c>
    </row>
    <row r="245" spans="1:2" ht="12.75">
      <c r="A245" s="110">
        <v>241</v>
      </c>
      <c r="B245" s="111">
        <v>1.5383275</v>
      </c>
    </row>
    <row r="246" spans="1:2" ht="12.75">
      <c r="A246" s="110">
        <v>242</v>
      </c>
      <c r="B246" s="111">
        <v>1.544655</v>
      </c>
    </row>
    <row r="247" spans="1:2" ht="12.75">
      <c r="A247" s="110">
        <v>243</v>
      </c>
      <c r="B247" s="111">
        <v>1.5509825000000002</v>
      </c>
    </row>
    <row r="248" spans="1:2" ht="12.75">
      <c r="A248" s="110">
        <v>244</v>
      </c>
      <c r="B248" s="111">
        <v>1.55731</v>
      </c>
    </row>
    <row r="249" spans="1:2" ht="12.75">
      <c r="A249" s="112">
        <v>245</v>
      </c>
      <c r="B249" s="113">
        <v>1.5636375</v>
      </c>
    </row>
    <row r="250" spans="1:2" ht="12.75">
      <c r="A250" s="110">
        <v>246</v>
      </c>
      <c r="B250" s="111">
        <v>1.569965</v>
      </c>
    </row>
    <row r="251" spans="1:2" ht="12.75">
      <c r="A251" s="110">
        <v>247</v>
      </c>
      <c r="B251" s="111">
        <v>1.5762924999999999</v>
      </c>
    </row>
    <row r="252" spans="1:2" ht="12.75">
      <c r="A252" s="110">
        <v>248</v>
      </c>
      <c r="B252" s="111">
        <v>1.5826200000000001</v>
      </c>
    </row>
    <row r="253" spans="1:2" ht="12.75">
      <c r="A253" s="110">
        <v>249</v>
      </c>
      <c r="B253" s="111">
        <v>1.5889475</v>
      </c>
    </row>
    <row r="254" spans="1:2" ht="12.75">
      <c r="A254" s="110">
        <v>250</v>
      </c>
      <c r="B254" s="111">
        <v>1.595275</v>
      </c>
    </row>
    <row r="255" spans="1:2" ht="12.75">
      <c r="A255" s="110">
        <v>251</v>
      </c>
      <c r="B255" s="111">
        <v>1.6016025</v>
      </c>
    </row>
    <row r="256" spans="1:2" ht="12.75">
      <c r="A256" s="110">
        <v>252</v>
      </c>
      <c r="B256" s="111">
        <v>1.60793</v>
      </c>
    </row>
    <row r="257" spans="1:2" ht="12.75">
      <c r="A257" s="110">
        <v>253</v>
      </c>
      <c r="B257" s="111">
        <v>1.6142575000000001</v>
      </c>
    </row>
    <row r="258" spans="1:2" ht="12.75">
      <c r="A258" s="110">
        <v>254</v>
      </c>
      <c r="B258" s="111">
        <v>1.620585</v>
      </c>
    </row>
    <row r="259" spans="1:2" ht="12.75">
      <c r="A259" s="110">
        <v>255</v>
      </c>
      <c r="B259" s="111">
        <v>1.6269125</v>
      </c>
    </row>
    <row r="260" spans="1:2" ht="12.75">
      <c r="A260" s="110">
        <v>256</v>
      </c>
      <c r="B260" s="111">
        <v>1.63324</v>
      </c>
    </row>
    <row r="261" spans="1:2" ht="12.75">
      <c r="A261" s="110">
        <v>257</v>
      </c>
      <c r="B261" s="111">
        <v>1.6395675</v>
      </c>
    </row>
    <row r="262" spans="1:2" ht="12.75">
      <c r="A262" s="110">
        <v>258</v>
      </c>
      <c r="B262" s="111">
        <v>1.645895</v>
      </c>
    </row>
    <row r="263" spans="1:2" ht="12.75">
      <c r="A263" s="110">
        <v>259</v>
      </c>
      <c r="B263" s="111">
        <v>1.6522225</v>
      </c>
    </row>
    <row r="264" spans="1:2" ht="12.75">
      <c r="A264" s="110">
        <v>260</v>
      </c>
      <c r="B264" s="111">
        <v>1.65855</v>
      </c>
    </row>
    <row r="265" spans="1:2" ht="12.75">
      <c r="A265" s="110">
        <v>261</v>
      </c>
      <c r="B265" s="111">
        <v>1.6648775</v>
      </c>
    </row>
    <row r="266" spans="1:2" ht="12.75">
      <c r="A266" s="110">
        <v>262</v>
      </c>
      <c r="B266" s="111">
        <v>1.671205</v>
      </c>
    </row>
    <row r="267" spans="1:2" ht="12.75">
      <c r="A267" s="110">
        <v>263</v>
      </c>
      <c r="B267" s="111">
        <v>1.6775325</v>
      </c>
    </row>
    <row r="268" spans="1:2" ht="12.75">
      <c r="A268" s="110">
        <v>264</v>
      </c>
      <c r="B268" s="111">
        <v>1.68386</v>
      </c>
    </row>
    <row r="269" spans="1:2" ht="12.75">
      <c r="A269" s="110">
        <v>265</v>
      </c>
      <c r="B269" s="111">
        <v>1.6901875</v>
      </c>
    </row>
    <row r="270" spans="1:2" ht="12.75">
      <c r="A270" s="110">
        <v>266</v>
      </c>
      <c r="B270" s="111">
        <v>1.6965150000000002</v>
      </c>
    </row>
    <row r="271" spans="1:2" ht="12.75">
      <c r="A271" s="110">
        <v>267</v>
      </c>
      <c r="B271" s="111">
        <v>1.7028425</v>
      </c>
    </row>
    <row r="272" spans="1:2" ht="12.75">
      <c r="A272" s="110">
        <v>268</v>
      </c>
      <c r="B272" s="111">
        <v>1.70917</v>
      </c>
    </row>
    <row r="273" spans="1:2" ht="12.75">
      <c r="A273" s="110">
        <v>269</v>
      </c>
      <c r="B273" s="111">
        <v>1.7154975</v>
      </c>
    </row>
    <row r="274" spans="1:2" ht="12.75">
      <c r="A274" s="110">
        <v>270</v>
      </c>
      <c r="B274" s="111">
        <v>1.721825</v>
      </c>
    </row>
    <row r="275" spans="1:2" ht="12.75">
      <c r="A275" s="110">
        <v>271</v>
      </c>
      <c r="B275" s="111">
        <v>1.7281525000000002</v>
      </c>
    </row>
    <row r="276" spans="1:2" ht="12.75">
      <c r="A276" s="110">
        <v>272</v>
      </c>
      <c r="B276" s="111">
        <v>1.73448</v>
      </c>
    </row>
    <row r="277" spans="1:2" ht="12.75">
      <c r="A277" s="110">
        <v>273</v>
      </c>
      <c r="B277" s="111">
        <v>1.7408075</v>
      </c>
    </row>
    <row r="278" spans="1:2" ht="12.75">
      <c r="A278" s="110">
        <v>274</v>
      </c>
      <c r="B278" s="111">
        <v>1.7471349999999999</v>
      </c>
    </row>
    <row r="279" spans="1:2" ht="12.75">
      <c r="A279" s="110">
        <v>275</v>
      </c>
      <c r="B279" s="111">
        <v>1.7534625</v>
      </c>
    </row>
    <row r="280" spans="1:2" ht="12.75">
      <c r="A280" s="110">
        <v>276</v>
      </c>
      <c r="B280" s="111">
        <v>1.7597900000000002</v>
      </c>
    </row>
    <row r="281" spans="1:2" ht="12.75">
      <c r="A281" s="110">
        <v>277</v>
      </c>
      <c r="B281" s="111">
        <v>1.7661175</v>
      </c>
    </row>
    <row r="282" spans="1:2" ht="12.75">
      <c r="A282" s="110">
        <v>278</v>
      </c>
      <c r="B282" s="111">
        <v>1.772445</v>
      </c>
    </row>
    <row r="283" spans="1:2" ht="12.75">
      <c r="A283" s="110">
        <v>279</v>
      </c>
      <c r="B283" s="111">
        <v>1.7787724999999999</v>
      </c>
    </row>
    <row r="284" spans="1:2" ht="12.75">
      <c r="A284" s="112">
        <v>280</v>
      </c>
      <c r="B284" s="113">
        <v>1.7851000000000001</v>
      </c>
    </row>
    <row r="285" spans="1:2" ht="12.75">
      <c r="A285" s="110">
        <v>281</v>
      </c>
      <c r="B285" s="111">
        <v>1.7914275000000002</v>
      </c>
    </row>
    <row r="286" spans="1:2" ht="12.75">
      <c r="A286" s="110">
        <v>282</v>
      </c>
      <c r="B286" s="111">
        <v>1.797755</v>
      </c>
    </row>
    <row r="287" spans="1:2" ht="12.75">
      <c r="A287" s="110">
        <v>283</v>
      </c>
      <c r="B287" s="111">
        <v>1.8040825</v>
      </c>
    </row>
    <row r="288" spans="1:2" ht="12.75">
      <c r="A288" s="110">
        <v>284</v>
      </c>
      <c r="B288" s="111">
        <v>1.8104099999999999</v>
      </c>
    </row>
    <row r="289" spans="1:2" ht="12.75">
      <c r="A289" s="110">
        <v>285</v>
      </c>
      <c r="B289" s="111">
        <v>1.8167375000000001</v>
      </c>
    </row>
    <row r="290" spans="1:2" ht="12.75">
      <c r="A290" s="110">
        <v>286</v>
      </c>
      <c r="B290" s="111">
        <v>1.8230650000000002</v>
      </c>
    </row>
    <row r="291" spans="1:2" ht="12.75">
      <c r="A291" s="110">
        <v>287</v>
      </c>
      <c r="B291" s="111">
        <v>1.8293925</v>
      </c>
    </row>
    <row r="292" spans="1:2" ht="12.75">
      <c r="A292" s="110">
        <v>288</v>
      </c>
      <c r="B292" s="111">
        <v>1.83572</v>
      </c>
    </row>
    <row r="293" spans="1:2" ht="12.75">
      <c r="A293" s="110">
        <v>289</v>
      </c>
      <c r="B293" s="111">
        <v>1.8420474999999998</v>
      </c>
    </row>
    <row r="294" spans="1:2" ht="12.75">
      <c r="A294" s="110">
        <v>290</v>
      </c>
      <c r="B294" s="111">
        <v>1.848375</v>
      </c>
    </row>
    <row r="295" spans="1:2" ht="12.75">
      <c r="A295" s="110">
        <v>291</v>
      </c>
      <c r="B295" s="111">
        <v>1.8547025000000001</v>
      </c>
    </row>
    <row r="296" spans="1:2" ht="12.75">
      <c r="A296" s="110">
        <v>292</v>
      </c>
      <c r="B296" s="111">
        <v>1.86103</v>
      </c>
    </row>
    <row r="297" spans="1:2" ht="12.75">
      <c r="A297" s="110">
        <v>293</v>
      </c>
      <c r="B297" s="111">
        <v>1.8673575</v>
      </c>
    </row>
    <row r="298" spans="1:2" ht="12.75">
      <c r="A298" s="110">
        <v>294</v>
      </c>
      <c r="B298" s="111">
        <v>1.8736849999999998</v>
      </c>
    </row>
    <row r="299" spans="1:2" ht="12.75">
      <c r="A299" s="110">
        <v>295</v>
      </c>
      <c r="B299" s="111">
        <v>1.8800125</v>
      </c>
    </row>
    <row r="300" spans="1:2" ht="12.75">
      <c r="A300" s="110">
        <v>296</v>
      </c>
      <c r="B300" s="111">
        <v>1.8863400000000001</v>
      </c>
    </row>
    <row r="301" spans="1:2" ht="12.75">
      <c r="A301" s="110">
        <v>297</v>
      </c>
      <c r="B301" s="111">
        <v>1.8926675</v>
      </c>
    </row>
    <row r="302" spans="1:2" ht="12.75">
      <c r="A302" s="110">
        <v>298</v>
      </c>
      <c r="B302" s="111">
        <v>1.898995</v>
      </c>
    </row>
    <row r="303" spans="1:2" ht="12.75">
      <c r="A303" s="110">
        <v>299</v>
      </c>
      <c r="B303" s="111">
        <v>1.9053225</v>
      </c>
    </row>
    <row r="304" spans="1:2" ht="12.75">
      <c r="A304" s="110">
        <v>300</v>
      </c>
      <c r="B304" s="111">
        <v>1.91165</v>
      </c>
    </row>
    <row r="305" spans="1:2" ht="12.75">
      <c r="A305" s="110">
        <v>301</v>
      </c>
      <c r="B305" s="111">
        <v>1.9179775000000001</v>
      </c>
    </row>
    <row r="306" spans="1:2" ht="12.75">
      <c r="A306" s="110">
        <v>302</v>
      </c>
      <c r="B306" s="111">
        <v>1.924305</v>
      </c>
    </row>
    <row r="307" spans="1:2" ht="12.75">
      <c r="A307" s="110">
        <v>303</v>
      </c>
      <c r="B307" s="111">
        <v>1.9306325</v>
      </c>
    </row>
    <row r="308" spans="1:2" ht="12.75">
      <c r="A308" s="110">
        <v>304</v>
      </c>
      <c r="B308" s="111">
        <v>1.93696</v>
      </c>
    </row>
    <row r="309" spans="1:2" ht="12.75">
      <c r="A309" s="110">
        <v>305</v>
      </c>
      <c r="B309" s="111">
        <v>1.9432875</v>
      </c>
    </row>
    <row r="310" spans="1:2" ht="12.75">
      <c r="A310" s="110">
        <v>306</v>
      </c>
      <c r="B310" s="111">
        <v>1.949615</v>
      </c>
    </row>
    <row r="311" spans="1:2" ht="12.75">
      <c r="A311" s="110">
        <v>307</v>
      </c>
      <c r="B311" s="111">
        <v>1.9559425</v>
      </c>
    </row>
    <row r="312" spans="1:2" ht="12.75">
      <c r="A312" s="110">
        <v>308</v>
      </c>
      <c r="B312" s="111">
        <v>1.96227</v>
      </c>
    </row>
    <row r="313" spans="1:2" ht="12.75">
      <c r="A313" s="110">
        <v>309</v>
      </c>
      <c r="B313" s="111">
        <v>1.9685975</v>
      </c>
    </row>
    <row r="314" spans="1:2" ht="12.75">
      <c r="A314" s="110">
        <v>310</v>
      </c>
      <c r="B314" s="111">
        <v>1.974925</v>
      </c>
    </row>
    <row r="315" spans="1:2" ht="12.75">
      <c r="A315" s="110">
        <v>311</v>
      </c>
      <c r="B315" s="111">
        <v>1.9812525</v>
      </c>
    </row>
    <row r="316" spans="1:2" ht="12.75">
      <c r="A316" s="110">
        <v>312</v>
      </c>
      <c r="B316" s="111">
        <v>1.98758</v>
      </c>
    </row>
    <row r="317" spans="1:2" ht="12.75">
      <c r="A317" s="110">
        <v>313</v>
      </c>
      <c r="B317" s="111">
        <v>1.9939075000000002</v>
      </c>
    </row>
    <row r="318" spans="1:2" ht="12.75">
      <c r="A318" s="110">
        <v>314</v>
      </c>
      <c r="B318" s="111">
        <v>2.000235</v>
      </c>
    </row>
    <row r="319" spans="1:2" ht="12.75">
      <c r="A319" s="112">
        <v>315</v>
      </c>
      <c r="B319" s="113">
        <v>2.0065625</v>
      </c>
    </row>
    <row r="320" spans="1:2" ht="12.75">
      <c r="A320" s="110">
        <v>316</v>
      </c>
      <c r="B320" s="111">
        <v>2.01289</v>
      </c>
    </row>
    <row r="321" spans="1:2" ht="12.75">
      <c r="A321" s="110">
        <v>317</v>
      </c>
      <c r="B321" s="111">
        <v>2.0192175</v>
      </c>
    </row>
    <row r="322" spans="1:2" ht="12.75">
      <c r="A322" s="110">
        <v>318</v>
      </c>
      <c r="B322" s="111">
        <v>2.0255449999999997</v>
      </c>
    </row>
    <row r="323" spans="1:2" ht="12.75">
      <c r="A323" s="110">
        <v>319</v>
      </c>
      <c r="B323" s="111">
        <v>2.0318724999999995</v>
      </c>
    </row>
    <row r="324" spans="1:2" ht="12.75">
      <c r="A324" s="110">
        <v>320</v>
      </c>
      <c r="B324" s="111">
        <v>2.0382</v>
      </c>
    </row>
    <row r="325" spans="1:2" ht="12.75">
      <c r="A325" s="110">
        <v>321</v>
      </c>
      <c r="B325" s="111">
        <v>2.0445275</v>
      </c>
    </row>
    <row r="326" spans="1:2" ht="12.75">
      <c r="A326" s="110">
        <v>322</v>
      </c>
      <c r="B326" s="111">
        <v>2.050855</v>
      </c>
    </row>
    <row r="327" spans="1:2" ht="12.75">
      <c r="A327" s="110">
        <v>323</v>
      </c>
      <c r="B327" s="111">
        <v>2.0571824999999997</v>
      </c>
    </row>
    <row r="328" spans="1:2" ht="12.75">
      <c r="A328" s="110">
        <v>324</v>
      </c>
      <c r="B328" s="111">
        <v>2.0635099999999995</v>
      </c>
    </row>
    <row r="329" spans="1:2" ht="12.75">
      <c r="A329" s="110">
        <v>325</v>
      </c>
      <c r="B329" s="111">
        <v>2.0698374999999998</v>
      </c>
    </row>
    <row r="330" spans="1:2" ht="12.75">
      <c r="A330" s="110">
        <v>326</v>
      </c>
      <c r="B330" s="111">
        <v>2.076165</v>
      </c>
    </row>
    <row r="331" spans="1:2" ht="12.75">
      <c r="A331" s="110">
        <v>327</v>
      </c>
      <c r="B331" s="111">
        <v>2.0824925</v>
      </c>
    </row>
    <row r="332" spans="1:2" ht="12.75">
      <c r="A332" s="110">
        <v>328</v>
      </c>
      <c r="B332" s="111">
        <v>2.0888199999999997</v>
      </c>
    </row>
    <row r="333" spans="1:2" ht="12.75">
      <c r="A333" s="110">
        <v>329</v>
      </c>
      <c r="B333" s="111">
        <v>2.0951474999999995</v>
      </c>
    </row>
    <row r="334" spans="1:2" ht="12.75">
      <c r="A334" s="110">
        <v>330</v>
      </c>
      <c r="B334" s="111">
        <v>2.1014749999999998</v>
      </c>
    </row>
    <row r="335" spans="1:2" ht="12.75">
      <c r="A335" s="110">
        <v>331</v>
      </c>
      <c r="B335" s="111">
        <v>2.1078025</v>
      </c>
    </row>
    <row r="336" spans="1:2" ht="12.75">
      <c r="A336" s="110">
        <v>332</v>
      </c>
      <c r="B336" s="111">
        <v>2.11413</v>
      </c>
    </row>
    <row r="337" spans="1:2" ht="12.75">
      <c r="A337" s="110">
        <v>333</v>
      </c>
      <c r="B337" s="111">
        <v>2.1204574999999997</v>
      </c>
    </row>
    <row r="338" spans="1:2" ht="12.75">
      <c r="A338" s="110">
        <v>334</v>
      </c>
      <c r="B338" s="111">
        <v>2.1267849999999995</v>
      </c>
    </row>
    <row r="339" spans="1:2" ht="12.75">
      <c r="A339" s="110">
        <v>335</v>
      </c>
      <c r="B339" s="111">
        <v>2.1331124999999997</v>
      </c>
    </row>
    <row r="340" spans="1:2" ht="12.75">
      <c r="A340" s="110">
        <v>336</v>
      </c>
      <c r="B340" s="111">
        <v>2.13944</v>
      </c>
    </row>
    <row r="341" spans="1:2" ht="12.75">
      <c r="A341" s="110">
        <v>337</v>
      </c>
      <c r="B341" s="111">
        <v>2.1457675</v>
      </c>
    </row>
    <row r="342" spans="1:2" ht="12.75">
      <c r="A342" s="110">
        <v>338</v>
      </c>
      <c r="B342" s="111">
        <v>2.1520949999999996</v>
      </c>
    </row>
    <row r="343" spans="1:2" ht="12.75">
      <c r="A343" s="110">
        <v>339</v>
      </c>
      <c r="B343" s="111">
        <v>2.1584225</v>
      </c>
    </row>
    <row r="344" spans="1:2" ht="12.75">
      <c r="A344" s="110">
        <v>340</v>
      </c>
      <c r="B344" s="111">
        <v>2.1647499999999997</v>
      </c>
    </row>
    <row r="345" spans="1:2" ht="12.75">
      <c r="A345" s="110">
        <v>341</v>
      </c>
      <c r="B345" s="111">
        <v>2.1710775</v>
      </c>
    </row>
    <row r="346" spans="1:2" ht="12.75">
      <c r="A346" s="110">
        <v>342</v>
      </c>
      <c r="B346" s="111">
        <v>2.177405</v>
      </c>
    </row>
    <row r="347" spans="1:2" ht="12.75">
      <c r="A347" s="110">
        <v>343</v>
      </c>
      <c r="B347" s="111">
        <v>2.1837324999999996</v>
      </c>
    </row>
    <row r="348" spans="1:2" ht="12.75">
      <c r="A348" s="110">
        <v>344</v>
      </c>
      <c r="B348" s="111">
        <v>2.19006</v>
      </c>
    </row>
    <row r="349" spans="1:2" ht="12.75">
      <c r="A349" s="110">
        <v>345</v>
      </c>
      <c r="B349" s="111">
        <v>2.1963874999999997</v>
      </c>
    </row>
    <row r="350" spans="1:2" ht="12.75">
      <c r="A350" s="110">
        <v>346</v>
      </c>
      <c r="B350" s="111">
        <v>2.202715</v>
      </c>
    </row>
    <row r="351" spans="1:2" ht="12.75">
      <c r="A351" s="110">
        <v>347</v>
      </c>
      <c r="B351" s="111">
        <v>2.2090425</v>
      </c>
    </row>
    <row r="352" spans="1:2" ht="12.75">
      <c r="A352" s="110">
        <v>348</v>
      </c>
      <c r="B352" s="111">
        <v>2.2153699999999996</v>
      </c>
    </row>
    <row r="353" spans="1:2" ht="12.75">
      <c r="A353" s="110">
        <v>349</v>
      </c>
      <c r="B353" s="111">
        <v>2.2216975</v>
      </c>
    </row>
    <row r="354" spans="1:2" ht="12.75">
      <c r="A354" s="112">
        <v>350</v>
      </c>
      <c r="B354" s="113">
        <v>2.2280249999999997</v>
      </c>
    </row>
    <row r="355" spans="1:2" ht="12.75">
      <c r="A355" s="110">
        <v>351</v>
      </c>
      <c r="B355" s="111">
        <v>2.2343525</v>
      </c>
    </row>
    <row r="356" spans="1:2" ht="12.75">
      <c r="A356" s="110">
        <v>352</v>
      </c>
      <c r="B356" s="111">
        <v>2.24068</v>
      </c>
    </row>
    <row r="357" spans="1:2" ht="12.75">
      <c r="A357" s="110">
        <v>353</v>
      </c>
      <c r="B357" s="111">
        <v>2.2470074999999996</v>
      </c>
    </row>
    <row r="358" spans="1:2" ht="12.75">
      <c r="A358" s="110">
        <v>354</v>
      </c>
      <c r="B358" s="111">
        <v>2.253335</v>
      </c>
    </row>
    <row r="359" spans="1:2" ht="12.75">
      <c r="A359" s="110">
        <v>355</v>
      </c>
      <c r="B359" s="111">
        <v>2.2596624999999997</v>
      </c>
    </row>
    <row r="360" spans="1:2" ht="12.75">
      <c r="A360" s="110">
        <v>356</v>
      </c>
      <c r="B360" s="111">
        <v>2.26599</v>
      </c>
    </row>
    <row r="361" spans="1:2" ht="12.75">
      <c r="A361" s="110">
        <v>357</v>
      </c>
      <c r="B361" s="111">
        <v>2.2723174999999998</v>
      </c>
    </row>
    <row r="362" spans="1:2" ht="12.75">
      <c r="A362" s="110">
        <v>358</v>
      </c>
      <c r="B362" s="111">
        <v>2.2786449999999996</v>
      </c>
    </row>
    <row r="363" spans="1:2" ht="12.75">
      <c r="A363" s="110">
        <v>359</v>
      </c>
      <c r="B363" s="111">
        <v>2.2849725</v>
      </c>
    </row>
    <row r="364" spans="1:2" ht="12.75">
      <c r="A364" s="110">
        <v>360</v>
      </c>
      <c r="B364" s="111">
        <v>2.2912999999999997</v>
      </c>
    </row>
    <row r="365" spans="1:2" ht="12.75">
      <c r="A365" s="110">
        <v>361</v>
      </c>
      <c r="B365" s="111">
        <v>2.2976275</v>
      </c>
    </row>
    <row r="366" spans="1:2" ht="12.75">
      <c r="A366" s="110">
        <v>362</v>
      </c>
      <c r="B366" s="111">
        <v>2.3039549999999998</v>
      </c>
    </row>
    <row r="367" spans="1:2" ht="12.75">
      <c r="A367" s="110">
        <v>363</v>
      </c>
      <c r="B367" s="111">
        <v>2.3102824999999996</v>
      </c>
    </row>
    <row r="368" spans="1:2" ht="12.75">
      <c r="A368" s="110">
        <v>364</v>
      </c>
      <c r="B368" s="111">
        <v>2.31661</v>
      </c>
    </row>
    <row r="369" spans="1:2" ht="12.75">
      <c r="A369" s="110">
        <v>365</v>
      </c>
      <c r="B369" s="111">
        <v>2.3229374999999997</v>
      </c>
    </row>
    <row r="370" spans="1:2" ht="12.75">
      <c r="A370" s="110">
        <v>366</v>
      </c>
      <c r="B370" s="111">
        <v>2.329265</v>
      </c>
    </row>
    <row r="371" spans="1:2" ht="12.75">
      <c r="A371" s="110">
        <v>367</v>
      </c>
      <c r="B371" s="111">
        <v>2.3355924999999997</v>
      </c>
    </row>
    <row r="372" spans="1:2" ht="12.75">
      <c r="A372" s="110">
        <v>368</v>
      </c>
      <c r="B372" s="111">
        <v>2.3419199999999996</v>
      </c>
    </row>
    <row r="373" spans="1:2" ht="12.75">
      <c r="A373" s="110">
        <v>369</v>
      </c>
      <c r="B373" s="111">
        <v>2.3482475</v>
      </c>
    </row>
    <row r="374" spans="1:2" ht="12.75">
      <c r="A374" s="110">
        <v>370</v>
      </c>
      <c r="B374" s="111">
        <v>2.3545749999999996</v>
      </c>
    </row>
    <row r="375" spans="1:2" ht="12.75">
      <c r="A375" s="110">
        <v>371</v>
      </c>
      <c r="B375" s="111">
        <v>2.3609025</v>
      </c>
    </row>
    <row r="376" spans="1:2" ht="12.75">
      <c r="A376" s="110">
        <v>372</v>
      </c>
      <c r="B376" s="111">
        <v>2.36723</v>
      </c>
    </row>
    <row r="377" spans="1:2" ht="12.75">
      <c r="A377" s="110">
        <v>373</v>
      </c>
      <c r="B377" s="111">
        <v>2.3735574999999995</v>
      </c>
    </row>
    <row r="378" spans="1:2" ht="12.75">
      <c r="A378" s="110">
        <v>374</v>
      </c>
      <c r="B378" s="111">
        <v>2.379885</v>
      </c>
    </row>
    <row r="379" spans="1:2" ht="12.75">
      <c r="A379" s="110">
        <v>375</v>
      </c>
      <c r="B379" s="111">
        <v>2.3862124999999996</v>
      </c>
    </row>
    <row r="380" spans="1:2" ht="12.75">
      <c r="A380" s="110">
        <v>376</v>
      </c>
      <c r="B380" s="111">
        <v>2.39254</v>
      </c>
    </row>
    <row r="381" spans="1:2" ht="12.75">
      <c r="A381" s="110">
        <v>377</v>
      </c>
      <c r="B381" s="111">
        <v>2.3988675</v>
      </c>
    </row>
    <row r="382" spans="1:2" ht="12.75">
      <c r="A382" s="110">
        <v>378</v>
      </c>
      <c r="B382" s="111">
        <v>2.4051949999999995</v>
      </c>
    </row>
    <row r="383" spans="1:2" ht="12.75">
      <c r="A383" s="110">
        <v>379</v>
      </c>
      <c r="B383" s="111">
        <v>2.4115225</v>
      </c>
    </row>
    <row r="384" spans="1:2" ht="12.75">
      <c r="A384" s="110">
        <v>380</v>
      </c>
      <c r="B384" s="111">
        <v>2.4178499999999996</v>
      </c>
    </row>
    <row r="385" spans="1:2" ht="12.75">
      <c r="A385" s="110">
        <v>381</v>
      </c>
      <c r="B385" s="111">
        <v>2.4241775</v>
      </c>
    </row>
    <row r="386" spans="1:2" ht="12.75">
      <c r="A386" s="110">
        <v>382</v>
      </c>
      <c r="B386" s="111">
        <v>2.430505</v>
      </c>
    </row>
    <row r="387" spans="1:2" ht="12.75">
      <c r="A387" s="110">
        <v>383</v>
      </c>
      <c r="B387" s="111">
        <v>2.4368324999999995</v>
      </c>
    </row>
    <row r="388" spans="1:2" ht="12.75">
      <c r="A388" s="110">
        <v>384</v>
      </c>
      <c r="B388" s="111">
        <v>2.4431599999999998</v>
      </c>
    </row>
    <row r="389" spans="1:2" ht="12.75">
      <c r="A389" s="112">
        <v>385</v>
      </c>
      <c r="B389" s="113">
        <v>2.4494874999999996</v>
      </c>
    </row>
    <row r="390" spans="1:2" ht="12.75">
      <c r="A390" s="114">
        <v>386</v>
      </c>
      <c r="B390" s="111">
        <v>2.455815</v>
      </c>
    </row>
    <row r="391" spans="1:2" ht="12.75">
      <c r="A391" s="115">
        <v>387</v>
      </c>
      <c r="B391" s="111">
        <v>2.4621425</v>
      </c>
    </row>
    <row r="392" spans="1:2" ht="12.75">
      <c r="A392" s="115">
        <v>388</v>
      </c>
      <c r="B392" s="111">
        <v>2.4684699999999995</v>
      </c>
    </row>
    <row r="393" spans="1:2" ht="12.75">
      <c r="A393" s="114">
        <v>389</v>
      </c>
      <c r="B393" s="111">
        <v>2.4747974999999998</v>
      </c>
    </row>
    <row r="394" spans="1:2" ht="12.75">
      <c r="A394" s="115">
        <v>390</v>
      </c>
      <c r="B394" s="111">
        <v>2.4811249999999996</v>
      </c>
    </row>
    <row r="395" spans="1:2" ht="12.75">
      <c r="A395" s="115">
        <v>391</v>
      </c>
      <c r="B395" s="111">
        <v>2.4874525</v>
      </c>
    </row>
    <row r="396" spans="1:2" ht="12.75">
      <c r="A396" s="114">
        <v>392</v>
      </c>
      <c r="B396" s="111">
        <v>2.49378</v>
      </c>
    </row>
    <row r="397" spans="1:2" ht="12.75">
      <c r="A397" s="115">
        <v>393</v>
      </c>
      <c r="B397" s="111">
        <v>2.5001074999999995</v>
      </c>
    </row>
    <row r="398" spans="1:2" ht="12.75">
      <c r="A398" s="115">
        <v>394</v>
      </c>
      <c r="B398" s="111">
        <v>2.5064349999999997</v>
      </c>
    </row>
    <row r="399" spans="1:2" ht="12.75">
      <c r="A399" s="114">
        <v>395</v>
      </c>
      <c r="B399" s="111">
        <v>2.5127624999999996</v>
      </c>
    </row>
    <row r="400" spans="1:2" ht="12.75">
      <c r="A400" s="115">
        <v>396</v>
      </c>
      <c r="B400" s="111">
        <v>2.51909</v>
      </c>
    </row>
    <row r="401" spans="1:2" ht="12.75">
      <c r="A401" s="115">
        <v>397</v>
      </c>
      <c r="B401" s="111">
        <v>2.5254175</v>
      </c>
    </row>
    <row r="402" spans="1:2" ht="12.75">
      <c r="A402" s="114">
        <v>398</v>
      </c>
      <c r="B402" s="111">
        <v>2.5317449999999995</v>
      </c>
    </row>
    <row r="403" spans="1:2" ht="12.75">
      <c r="A403" s="115">
        <v>399</v>
      </c>
      <c r="B403" s="111">
        <v>2.5380724999999997</v>
      </c>
    </row>
    <row r="404" spans="1:2" ht="12.75">
      <c r="A404" s="115">
        <v>400</v>
      </c>
      <c r="B404" s="111">
        <v>2.5443999999999996</v>
      </c>
    </row>
    <row r="405" spans="1:2" ht="12.75">
      <c r="A405" s="114">
        <v>401</v>
      </c>
      <c r="B405" s="111">
        <v>2.5507275</v>
      </c>
    </row>
    <row r="406" spans="1:2" ht="12.75">
      <c r="A406" s="115">
        <v>402</v>
      </c>
      <c r="B406" s="111">
        <v>2.557055</v>
      </c>
    </row>
    <row r="407" spans="1:2" ht="12.75">
      <c r="A407" s="115">
        <v>403</v>
      </c>
      <c r="B407" s="111">
        <v>2.5633824999999995</v>
      </c>
    </row>
    <row r="408" spans="1:2" ht="12.75">
      <c r="A408" s="114">
        <v>404</v>
      </c>
      <c r="B408" s="111">
        <v>2.5697099999999997</v>
      </c>
    </row>
    <row r="409" spans="1:2" ht="12.75">
      <c r="A409" s="115">
        <v>405</v>
      </c>
      <c r="B409" s="111">
        <v>2.5760375</v>
      </c>
    </row>
    <row r="410" spans="1:2" ht="12.75">
      <c r="A410" s="115">
        <v>406</v>
      </c>
      <c r="B410" s="111">
        <v>2.582365</v>
      </c>
    </row>
    <row r="411" spans="1:2" ht="12.75">
      <c r="A411" s="114">
        <v>407</v>
      </c>
      <c r="B411" s="111">
        <v>2.5886925</v>
      </c>
    </row>
    <row r="412" spans="1:2" ht="12.75">
      <c r="A412" s="115">
        <v>408</v>
      </c>
      <c r="B412" s="111">
        <v>2.5950199999999994</v>
      </c>
    </row>
    <row r="413" spans="1:2" ht="12.75">
      <c r="A413" s="115">
        <v>409</v>
      </c>
      <c r="B413" s="111">
        <v>2.6013474999999997</v>
      </c>
    </row>
    <row r="414" spans="1:2" ht="12.75">
      <c r="A414" s="114">
        <v>410</v>
      </c>
      <c r="B414" s="111">
        <v>2.607675</v>
      </c>
    </row>
    <row r="415" spans="1:2" ht="12.75">
      <c r="A415" s="115">
        <v>411</v>
      </c>
      <c r="B415" s="111">
        <v>2.6140025</v>
      </c>
    </row>
    <row r="416" spans="1:2" ht="12.75">
      <c r="A416" s="115">
        <v>412</v>
      </c>
      <c r="B416" s="111">
        <v>2.62033</v>
      </c>
    </row>
    <row r="417" spans="1:2" ht="12.75">
      <c r="A417" s="114">
        <v>413</v>
      </c>
      <c r="B417" s="111">
        <v>2.6266574999999994</v>
      </c>
    </row>
    <row r="418" spans="1:2" ht="12.75">
      <c r="A418" s="115">
        <v>414</v>
      </c>
      <c r="B418" s="111">
        <v>2.6329849999999997</v>
      </c>
    </row>
    <row r="419" spans="1:2" ht="12.75">
      <c r="A419" s="115">
        <v>415</v>
      </c>
      <c r="B419" s="111">
        <v>2.6393125</v>
      </c>
    </row>
    <row r="420" spans="1:2" ht="12.75">
      <c r="A420" s="114">
        <v>416</v>
      </c>
      <c r="B420" s="111">
        <v>2.6456399999999998</v>
      </c>
    </row>
    <row r="421" spans="1:2" ht="12.75">
      <c r="A421" s="115">
        <v>417</v>
      </c>
      <c r="B421" s="111">
        <v>2.6519675</v>
      </c>
    </row>
    <row r="422" spans="1:2" ht="12.75">
      <c r="A422" s="115">
        <v>418</v>
      </c>
      <c r="B422" s="111">
        <v>2.6582949999999994</v>
      </c>
    </row>
    <row r="423" spans="1:2" ht="12.75">
      <c r="A423" s="114">
        <v>419</v>
      </c>
      <c r="B423" s="111">
        <v>2.6646224999999997</v>
      </c>
    </row>
    <row r="424" spans="1:2" ht="12.75">
      <c r="A424" s="116">
        <v>420</v>
      </c>
      <c r="B424" s="113">
        <v>2.67095</v>
      </c>
    </row>
    <row r="425" spans="1:2" ht="12.75">
      <c r="A425" s="117">
        <v>421</v>
      </c>
      <c r="B425" s="118">
        <v>2.6772774999999998</v>
      </c>
    </row>
    <row r="426" spans="1:2" ht="12.75">
      <c r="A426" s="119">
        <v>422</v>
      </c>
      <c r="B426" s="120">
        <v>2.683605</v>
      </c>
    </row>
    <row r="427" spans="1:2" ht="12.75">
      <c r="A427" s="119">
        <v>423</v>
      </c>
      <c r="B427" s="120">
        <v>2.6899324999999994</v>
      </c>
    </row>
    <row r="428" spans="1:2" ht="12.75">
      <c r="A428" s="119">
        <v>424</v>
      </c>
      <c r="B428" s="120">
        <v>2.6962599999999997</v>
      </c>
    </row>
    <row r="429" spans="1:2" ht="12.75">
      <c r="A429" s="119">
        <v>425</v>
      </c>
      <c r="B429" s="120">
        <v>2.7025875</v>
      </c>
    </row>
    <row r="430" spans="1:2" ht="12.75">
      <c r="A430" s="119">
        <v>426</v>
      </c>
      <c r="B430" s="120">
        <v>2.7089149999999997</v>
      </c>
    </row>
    <row r="431" spans="1:2" ht="12.75">
      <c r="A431" s="119">
        <v>427</v>
      </c>
      <c r="B431" s="120">
        <v>2.7152425</v>
      </c>
    </row>
    <row r="432" spans="1:2" ht="12.75">
      <c r="A432" s="119">
        <v>428</v>
      </c>
      <c r="B432" s="120">
        <v>2.7215699999999994</v>
      </c>
    </row>
    <row r="433" spans="1:2" ht="12.75">
      <c r="A433" s="119">
        <v>429</v>
      </c>
      <c r="B433" s="120">
        <v>2.7278974999999996</v>
      </c>
    </row>
    <row r="434" spans="1:2" ht="12.75">
      <c r="A434" s="119">
        <v>430</v>
      </c>
      <c r="B434" s="120">
        <v>2.734225</v>
      </c>
    </row>
    <row r="435" spans="1:2" ht="12.75">
      <c r="A435" s="119">
        <v>431</v>
      </c>
      <c r="B435" s="120">
        <v>2.7405524999999997</v>
      </c>
    </row>
    <row r="436" spans="1:2" ht="12.75">
      <c r="A436" s="119">
        <v>432</v>
      </c>
      <c r="B436" s="120">
        <v>2.74688</v>
      </c>
    </row>
    <row r="437" spans="1:2" ht="12.75">
      <c r="A437" s="119">
        <v>433</v>
      </c>
      <c r="B437" s="120">
        <v>2.7532075</v>
      </c>
    </row>
    <row r="438" spans="1:2" ht="12.75">
      <c r="A438" s="119">
        <v>434</v>
      </c>
      <c r="B438" s="120">
        <v>2.7595349999999996</v>
      </c>
    </row>
    <row r="439" spans="1:2" ht="12.75">
      <c r="A439" s="119">
        <v>435</v>
      </c>
      <c r="B439" s="120">
        <v>2.7658625</v>
      </c>
    </row>
    <row r="440" spans="1:2" ht="12.75">
      <c r="A440" s="119">
        <v>436</v>
      </c>
      <c r="B440" s="120">
        <v>2.7721899999999997</v>
      </c>
    </row>
    <row r="441" spans="1:2" ht="12.75">
      <c r="A441" s="119">
        <v>437</v>
      </c>
      <c r="B441" s="120">
        <v>2.7785175</v>
      </c>
    </row>
    <row r="442" spans="1:2" ht="12.75">
      <c r="A442" s="119">
        <v>438</v>
      </c>
      <c r="B442" s="120">
        <v>2.784845</v>
      </c>
    </row>
    <row r="443" spans="1:2" ht="12.75">
      <c r="A443" s="119">
        <v>439</v>
      </c>
      <c r="B443" s="120">
        <v>2.7911724999999996</v>
      </c>
    </row>
    <row r="444" spans="1:2" ht="12.75">
      <c r="A444" s="119">
        <v>440</v>
      </c>
      <c r="B444" s="120">
        <v>2.7975</v>
      </c>
    </row>
    <row r="445" spans="1:2" ht="12.75">
      <c r="A445" s="119">
        <v>441</v>
      </c>
      <c r="B445" s="120">
        <v>2.8038274999999997</v>
      </c>
    </row>
    <row r="446" spans="1:2" ht="12.75">
      <c r="A446" s="119">
        <v>442</v>
      </c>
      <c r="B446" s="120">
        <v>2.810155</v>
      </c>
    </row>
    <row r="447" spans="1:2" ht="12.75">
      <c r="A447" s="119">
        <v>443</v>
      </c>
      <c r="B447" s="120">
        <v>2.8164824999999998</v>
      </c>
    </row>
    <row r="448" spans="1:2" ht="12.75">
      <c r="A448" s="119">
        <v>444</v>
      </c>
      <c r="B448" s="120">
        <v>2.8228099999999996</v>
      </c>
    </row>
    <row r="449" spans="1:2" ht="12.75">
      <c r="A449" s="119">
        <v>445</v>
      </c>
      <c r="B449" s="120">
        <v>2.8291375</v>
      </c>
    </row>
    <row r="450" spans="1:2" ht="12.75">
      <c r="A450" s="119">
        <v>446</v>
      </c>
      <c r="B450" s="120">
        <v>2.8354649999999997</v>
      </c>
    </row>
    <row r="451" spans="1:2" ht="12.75">
      <c r="A451" s="119">
        <v>447</v>
      </c>
      <c r="B451" s="120">
        <v>2.8417925</v>
      </c>
    </row>
    <row r="452" spans="1:2" ht="12.75">
      <c r="A452" s="119">
        <v>448</v>
      </c>
      <c r="B452" s="120">
        <v>2.8481199999999998</v>
      </c>
    </row>
    <row r="453" spans="1:2" ht="12.75">
      <c r="A453" s="119">
        <v>449</v>
      </c>
      <c r="B453" s="120">
        <v>2.8544474999999996</v>
      </c>
    </row>
    <row r="454" spans="1:2" ht="12.75">
      <c r="A454" s="119">
        <v>450</v>
      </c>
      <c r="B454" s="120">
        <v>2.860775</v>
      </c>
    </row>
    <row r="455" spans="1:2" ht="12.75">
      <c r="A455" s="119">
        <v>451</v>
      </c>
      <c r="B455" s="120">
        <v>2.8671024999999997</v>
      </c>
    </row>
    <row r="456" spans="1:2" ht="12.75">
      <c r="A456" s="119">
        <v>452</v>
      </c>
      <c r="B456" s="120">
        <v>2.87343</v>
      </c>
    </row>
    <row r="457" spans="1:2" ht="12.75">
      <c r="A457" s="119">
        <v>453</v>
      </c>
      <c r="B457" s="120">
        <v>2.8797574999999997</v>
      </c>
    </row>
    <row r="458" spans="1:2" ht="12.75">
      <c r="A458" s="119">
        <v>454</v>
      </c>
      <c r="B458" s="120">
        <v>2.8860849999999996</v>
      </c>
    </row>
    <row r="459" spans="1:2" ht="12.75">
      <c r="A459" s="121">
        <v>455</v>
      </c>
      <c r="B459" s="122">
        <v>2.8924125</v>
      </c>
    </row>
    <row r="460" spans="1:2" ht="12.75">
      <c r="A460" s="123">
        <v>456</v>
      </c>
      <c r="B460" s="118">
        <v>2.8987399999999997</v>
      </c>
    </row>
    <row r="461" spans="1:2" ht="12.75">
      <c r="A461" s="124">
        <v>457</v>
      </c>
      <c r="B461" s="120">
        <v>2.9050675</v>
      </c>
    </row>
    <row r="462" spans="1:2" ht="12.75">
      <c r="A462" s="124">
        <v>458</v>
      </c>
      <c r="B462" s="120">
        <v>2.9113949999999997</v>
      </c>
    </row>
    <row r="463" spans="1:2" ht="12.75">
      <c r="A463" s="124">
        <v>459</v>
      </c>
      <c r="B463" s="120">
        <v>2.9177224999999996</v>
      </c>
    </row>
    <row r="464" spans="1:2" ht="12.75">
      <c r="A464" s="124">
        <v>460</v>
      </c>
      <c r="B464" s="120">
        <v>2.92405</v>
      </c>
    </row>
    <row r="465" spans="1:2" ht="12.75">
      <c r="A465" s="124">
        <v>461</v>
      </c>
      <c r="B465" s="120">
        <v>2.9303774999999996</v>
      </c>
    </row>
    <row r="466" spans="1:2" ht="12.75">
      <c r="A466" s="124">
        <v>462</v>
      </c>
      <c r="B466" s="120">
        <v>2.936705</v>
      </c>
    </row>
    <row r="467" spans="1:2" ht="12.75">
      <c r="A467" s="124">
        <v>463</v>
      </c>
      <c r="B467" s="120">
        <v>2.9430324999999997</v>
      </c>
    </row>
    <row r="468" spans="1:2" ht="12.75">
      <c r="A468" s="124">
        <v>464</v>
      </c>
      <c r="B468" s="120">
        <v>2.9493599999999995</v>
      </c>
    </row>
    <row r="469" spans="1:2" ht="12.75">
      <c r="A469" s="124">
        <v>465</v>
      </c>
      <c r="B469" s="120">
        <v>2.9556875</v>
      </c>
    </row>
    <row r="470" spans="1:2" ht="12.75">
      <c r="A470" s="124">
        <v>466</v>
      </c>
      <c r="B470" s="120">
        <v>2.962015</v>
      </c>
    </row>
    <row r="471" spans="1:2" ht="12.75">
      <c r="A471" s="124">
        <v>467</v>
      </c>
      <c r="B471" s="120">
        <v>2.9683425</v>
      </c>
    </row>
    <row r="472" spans="1:2" ht="12.75">
      <c r="A472" s="124">
        <v>468</v>
      </c>
      <c r="B472" s="120">
        <v>2.9746699999999997</v>
      </c>
    </row>
    <row r="473" spans="1:2" ht="12.75">
      <c r="A473" s="124">
        <v>469</v>
      </c>
      <c r="B473" s="120">
        <v>2.9809974999999995</v>
      </c>
    </row>
    <row r="474" spans="1:2" ht="12.75">
      <c r="A474" s="124">
        <v>470</v>
      </c>
      <c r="B474" s="120">
        <v>2.987325</v>
      </c>
    </row>
    <row r="475" spans="1:2" ht="12.75">
      <c r="A475" s="124">
        <v>471</v>
      </c>
      <c r="B475" s="120">
        <v>2.9936525</v>
      </c>
    </row>
    <row r="476" spans="1:2" ht="12.75">
      <c r="A476" s="124">
        <v>472</v>
      </c>
      <c r="B476" s="120">
        <v>2.99998</v>
      </c>
    </row>
    <row r="477" spans="1:2" ht="12.75">
      <c r="A477" s="124">
        <v>473</v>
      </c>
      <c r="B477" s="120">
        <v>3.0063074999999997</v>
      </c>
    </row>
    <row r="478" spans="1:2" ht="12.75">
      <c r="A478" s="124">
        <v>474</v>
      </c>
      <c r="B478" s="120">
        <v>3.0126349999999995</v>
      </c>
    </row>
    <row r="479" spans="1:2" ht="12.75">
      <c r="A479" s="124">
        <v>475</v>
      </c>
      <c r="B479" s="120">
        <v>3.0189624999999998</v>
      </c>
    </row>
    <row r="480" spans="1:2" ht="12.75">
      <c r="A480" s="124">
        <v>476</v>
      </c>
      <c r="B480" s="120">
        <v>3.02529</v>
      </c>
    </row>
    <row r="481" spans="1:2" ht="12.75">
      <c r="A481" s="124">
        <v>477</v>
      </c>
      <c r="B481" s="120">
        <v>3.0316175</v>
      </c>
    </row>
    <row r="482" spans="1:2" ht="12.75">
      <c r="A482" s="124">
        <v>478</v>
      </c>
      <c r="B482" s="120">
        <v>3.0379449999999997</v>
      </c>
    </row>
    <row r="483" spans="1:2" ht="12.75">
      <c r="A483" s="124">
        <v>479</v>
      </c>
      <c r="B483" s="120">
        <v>3.0442724999999995</v>
      </c>
    </row>
    <row r="484" spans="1:2" ht="12.75">
      <c r="A484" s="124">
        <v>480</v>
      </c>
      <c r="B484" s="120">
        <v>3.0505999999999998</v>
      </c>
    </row>
    <row r="485" spans="1:2" ht="12.75">
      <c r="A485" s="124">
        <v>481</v>
      </c>
      <c r="B485" s="120">
        <v>3.0569275</v>
      </c>
    </row>
    <row r="486" spans="1:2" ht="12.75">
      <c r="A486" s="124">
        <v>482</v>
      </c>
      <c r="B486" s="120">
        <v>3.063255</v>
      </c>
    </row>
    <row r="487" spans="1:2" ht="12.75">
      <c r="A487" s="124">
        <v>483</v>
      </c>
      <c r="B487" s="120">
        <v>3.0695824999999997</v>
      </c>
    </row>
    <row r="488" spans="1:2" ht="12.75">
      <c r="A488" s="124">
        <v>484</v>
      </c>
      <c r="B488" s="120">
        <v>3.0759099999999995</v>
      </c>
    </row>
    <row r="489" spans="1:2" ht="12.75">
      <c r="A489" s="124">
        <v>485</v>
      </c>
      <c r="B489" s="120">
        <v>3.0822374999999997</v>
      </c>
    </row>
    <row r="490" spans="1:2" ht="12.75">
      <c r="A490" s="124">
        <v>486</v>
      </c>
      <c r="B490" s="120">
        <v>3.088565</v>
      </c>
    </row>
    <row r="491" spans="1:2" ht="12.75">
      <c r="A491" s="124">
        <v>487</v>
      </c>
      <c r="B491" s="120">
        <v>3.0948925</v>
      </c>
    </row>
    <row r="492" spans="1:2" ht="12.75">
      <c r="A492" s="124">
        <v>488</v>
      </c>
      <c r="B492" s="120">
        <v>3.1012199999999996</v>
      </c>
    </row>
    <row r="493" spans="1:2" ht="12.75">
      <c r="A493" s="124">
        <v>489</v>
      </c>
      <c r="B493" s="120">
        <v>3.1075474999999995</v>
      </c>
    </row>
    <row r="494" spans="1:2" ht="12.75">
      <c r="A494" s="125">
        <v>490</v>
      </c>
      <c r="B494" s="122">
        <v>3.1138749999999997</v>
      </c>
    </row>
    <row r="495" spans="1:2" ht="12.75">
      <c r="A495" s="123">
        <v>491</v>
      </c>
      <c r="B495" s="118">
        <v>3.1202025</v>
      </c>
    </row>
    <row r="496" spans="1:2" ht="12.75">
      <c r="A496" s="124">
        <v>492</v>
      </c>
      <c r="B496" s="120">
        <v>3.12653</v>
      </c>
    </row>
    <row r="497" spans="1:2" ht="12.75">
      <c r="A497" s="124">
        <v>493</v>
      </c>
      <c r="B497" s="120">
        <v>3.1328574999999996</v>
      </c>
    </row>
    <row r="498" spans="1:2" ht="12.75">
      <c r="A498" s="124">
        <v>494</v>
      </c>
      <c r="B498" s="120">
        <v>3.1391849999999994</v>
      </c>
    </row>
    <row r="499" spans="1:2" ht="12.75">
      <c r="A499" s="124">
        <v>495</v>
      </c>
      <c r="B499" s="120">
        <v>3.1455124999999997</v>
      </c>
    </row>
    <row r="500" spans="1:2" ht="12.75">
      <c r="A500" s="124">
        <v>496</v>
      </c>
      <c r="B500" s="120">
        <v>3.15184</v>
      </c>
    </row>
    <row r="501" spans="1:2" ht="12.75">
      <c r="A501" s="124">
        <v>497</v>
      </c>
      <c r="B501" s="120">
        <v>3.1581675</v>
      </c>
    </row>
    <row r="502" spans="1:2" ht="12.75">
      <c r="A502" s="124">
        <v>498</v>
      </c>
      <c r="B502" s="120">
        <v>3.1644949999999996</v>
      </c>
    </row>
    <row r="503" spans="1:2" ht="12.75">
      <c r="A503" s="124">
        <v>499</v>
      </c>
      <c r="B503" s="120">
        <v>3.1708225</v>
      </c>
    </row>
    <row r="504" spans="1:2" ht="12.75">
      <c r="A504" s="124">
        <v>500</v>
      </c>
      <c r="B504" s="120">
        <v>3.1771499999999997</v>
      </c>
    </row>
    <row r="505" spans="1:2" ht="12.75">
      <c r="A505" s="124">
        <v>501</v>
      </c>
      <c r="B505" s="120">
        <v>3.1834775</v>
      </c>
    </row>
    <row r="506" spans="1:2" ht="12.75">
      <c r="A506" s="124">
        <v>502</v>
      </c>
      <c r="B506" s="120">
        <v>3.189805</v>
      </c>
    </row>
    <row r="507" spans="1:2" ht="12.75">
      <c r="A507" s="124">
        <v>503</v>
      </c>
      <c r="B507" s="120">
        <v>3.1961324999999996</v>
      </c>
    </row>
    <row r="508" spans="1:2" ht="12.75">
      <c r="A508" s="124">
        <v>504</v>
      </c>
      <c r="B508" s="120">
        <v>3.20246</v>
      </c>
    </row>
    <row r="509" spans="1:2" ht="12.75">
      <c r="A509" s="124">
        <v>505</v>
      </c>
      <c r="B509" s="120">
        <v>3.2087874999999997</v>
      </c>
    </row>
    <row r="510" spans="1:2" ht="12.75">
      <c r="A510" s="124">
        <v>506</v>
      </c>
      <c r="B510" s="120">
        <v>3.215115</v>
      </c>
    </row>
    <row r="511" spans="1:2" ht="12.75">
      <c r="A511" s="124">
        <v>507</v>
      </c>
      <c r="B511" s="120">
        <v>3.2214424999999998</v>
      </c>
    </row>
    <row r="512" spans="1:2" ht="12.75">
      <c r="A512" s="124">
        <v>508</v>
      </c>
      <c r="B512" s="120">
        <v>3.2277699999999996</v>
      </c>
    </row>
    <row r="513" spans="1:2" ht="12.75">
      <c r="A513" s="124">
        <v>509</v>
      </c>
      <c r="B513" s="120">
        <v>3.2340975</v>
      </c>
    </row>
    <row r="514" spans="1:2" ht="12.75">
      <c r="A514" s="124">
        <v>510</v>
      </c>
      <c r="B514" s="120">
        <v>3.2404249999999997</v>
      </c>
    </row>
    <row r="515" spans="1:2" ht="12.75">
      <c r="A515" s="124">
        <v>511</v>
      </c>
      <c r="B515" s="120">
        <v>3.2467525</v>
      </c>
    </row>
    <row r="516" spans="1:2" ht="12.75">
      <c r="A516" s="124">
        <v>512</v>
      </c>
      <c r="B516" s="120">
        <v>3.2530799999999997</v>
      </c>
    </row>
    <row r="517" spans="1:2" ht="12.75">
      <c r="A517" s="124">
        <v>513</v>
      </c>
      <c r="B517" s="120">
        <v>3.2594074999999996</v>
      </c>
    </row>
    <row r="518" spans="1:2" ht="12.75">
      <c r="A518" s="124">
        <v>514</v>
      </c>
      <c r="B518" s="120">
        <v>3.265735</v>
      </c>
    </row>
    <row r="519" spans="1:2" ht="12.75">
      <c r="A519" s="124">
        <v>515</v>
      </c>
      <c r="B519" s="120">
        <v>3.2720624999999997</v>
      </c>
    </row>
    <row r="520" spans="1:2" ht="12.75">
      <c r="A520" s="124">
        <v>516</v>
      </c>
      <c r="B520" s="120">
        <v>3.27839</v>
      </c>
    </row>
    <row r="521" spans="1:2" ht="12.75">
      <c r="A521" s="124">
        <v>517</v>
      </c>
      <c r="B521" s="120">
        <v>3.2847174999999997</v>
      </c>
    </row>
    <row r="522" spans="1:2" ht="12.75">
      <c r="A522" s="124">
        <v>518</v>
      </c>
      <c r="B522" s="120">
        <v>3.2910449999999996</v>
      </c>
    </row>
    <row r="523" spans="1:2" ht="12.75">
      <c r="A523" s="124">
        <v>519</v>
      </c>
      <c r="B523" s="120">
        <v>3.2973725</v>
      </c>
    </row>
    <row r="524" spans="1:2" ht="12.75">
      <c r="A524" s="124">
        <v>520</v>
      </c>
      <c r="B524" s="120">
        <v>3.3036999999999996</v>
      </c>
    </row>
    <row r="525" spans="1:2" ht="12.75">
      <c r="A525" s="124">
        <v>521</v>
      </c>
      <c r="B525" s="120">
        <v>3.3100275</v>
      </c>
    </row>
    <row r="526" spans="1:2" ht="12.75">
      <c r="A526" s="124">
        <v>522</v>
      </c>
      <c r="B526" s="120">
        <v>3.3163549999999997</v>
      </c>
    </row>
    <row r="527" spans="1:2" ht="12.75">
      <c r="A527" s="124">
        <v>523</v>
      </c>
      <c r="B527" s="120">
        <v>3.3226824999999995</v>
      </c>
    </row>
    <row r="528" spans="1:2" ht="12.75">
      <c r="A528" s="124">
        <v>524</v>
      </c>
      <c r="B528" s="120">
        <v>3.32901</v>
      </c>
    </row>
    <row r="529" spans="1:2" ht="12.75">
      <c r="A529" s="125">
        <v>525</v>
      </c>
      <c r="B529" s="122">
        <v>3.3353374999999996</v>
      </c>
    </row>
    <row r="530" spans="1:2" ht="12.75">
      <c r="A530" s="123">
        <v>526</v>
      </c>
      <c r="B530" s="118">
        <v>3.341665</v>
      </c>
    </row>
    <row r="531" spans="1:2" ht="12.75">
      <c r="A531" s="124">
        <v>527</v>
      </c>
      <c r="B531" s="120">
        <v>3.3479924999999997</v>
      </c>
    </row>
    <row r="532" spans="1:2" ht="12.75">
      <c r="A532" s="124">
        <v>528</v>
      </c>
      <c r="B532" s="120">
        <v>3.3543199999999995</v>
      </c>
    </row>
    <row r="533" spans="1:2" ht="12.75">
      <c r="A533" s="124">
        <v>529</v>
      </c>
      <c r="B533" s="120">
        <v>3.3606475</v>
      </c>
    </row>
    <row r="534" spans="1:2" ht="12.75">
      <c r="A534" s="124">
        <v>530</v>
      </c>
      <c r="B534" s="120">
        <v>3.3669749999999996</v>
      </c>
    </row>
    <row r="535" spans="1:2" ht="12.75">
      <c r="A535" s="124">
        <v>531</v>
      </c>
      <c r="B535" s="120">
        <v>3.3733025</v>
      </c>
    </row>
    <row r="536" spans="1:2" ht="12.75">
      <c r="A536" s="124">
        <v>532</v>
      </c>
      <c r="B536" s="120">
        <v>3.37963</v>
      </c>
    </row>
    <row r="537" spans="1:2" ht="12.75">
      <c r="A537" s="124">
        <v>533</v>
      </c>
      <c r="B537" s="120">
        <v>3.3859574999999995</v>
      </c>
    </row>
    <row r="538" spans="1:2" ht="12.75">
      <c r="A538" s="124">
        <v>534</v>
      </c>
      <c r="B538" s="120">
        <v>3.3922849999999998</v>
      </c>
    </row>
    <row r="539" spans="1:2" ht="12.75">
      <c r="A539" s="124">
        <v>535</v>
      </c>
      <c r="B539" s="120">
        <v>3.3986124999999996</v>
      </c>
    </row>
    <row r="540" spans="1:2" ht="12.75">
      <c r="A540" s="124">
        <v>536</v>
      </c>
      <c r="B540" s="120">
        <v>3.40494</v>
      </c>
    </row>
    <row r="541" spans="1:2" ht="12.75">
      <c r="A541" s="124">
        <v>537</v>
      </c>
      <c r="B541" s="120">
        <v>3.4112675</v>
      </c>
    </row>
    <row r="542" spans="1:2" ht="12.75">
      <c r="A542" s="124">
        <v>538</v>
      </c>
      <c r="B542" s="120">
        <v>3.4175949999999995</v>
      </c>
    </row>
    <row r="543" spans="1:2" ht="12.75">
      <c r="A543" s="124">
        <v>539</v>
      </c>
      <c r="B543" s="120">
        <v>3.4239224999999998</v>
      </c>
    </row>
    <row r="544" spans="1:2" ht="12.75">
      <c r="A544" s="124">
        <v>540</v>
      </c>
      <c r="B544" s="120">
        <v>3.4302499999999996</v>
      </c>
    </row>
    <row r="545" spans="1:2" ht="12.75">
      <c r="A545" s="124">
        <v>541</v>
      </c>
      <c r="B545" s="120">
        <v>3.4365775</v>
      </c>
    </row>
    <row r="546" spans="1:2" ht="12.75">
      <c r="A546" s="124">
        <v>542</v>
      </c>
      <c r="B546" s="120">
        <v>3.442905</v>
      </c>
    </row>
    <row r="547" spans="1:2" ht="12.75">
      <c r="A547" s="124">
        <v>543</v>
      </c>
      <c r="B547" s="120">
        <v>3.4492324999999995</v>
      </c>
    </row>
    <row r="548" spans="1:2" ht="12.75">
      <c r="A548" s="124">
        <v>544</v>
      </c>
      <c r="B548" s="120">
        <v>3.4555599999999997</v>
      </c>
    </row>
    <row r="549" spans="1:2" ht="12.75">
      <c r="A549" s="124">
        <v>545</v>
      </c>
      <c r="B549" s="120">
        <v>3.4618874999999996</v>
      </c>
    </row>
    <row r="550" spans="1:2" ht="12.75">
      <c r="A550" s="124">
        <v>546</v>
      </c>
      <c r="B550" s="120">
        <v>3.468215</v>
      </c>
    </row>
    <row r="551" spans="1:2" ht="12.75">
      <c r="A551" s="124">
        <v>547</v>
      </c>
      <c r="B551" s="120">
        <v>3.4745425</v>
      </c>
    </row>
    <row r="552" spans="1:2" ht="12.75">
      <c r="A552" s="124">
        <v>548</v>
      </c>
      <c r="B552" s="120">
        <v>3.4808699999999995</v>
      </c>
    </row>
    <row r="553" spans="1:2" ht="12.75">
      <c r="A553" s="124">
        <v>549</v>
      </c>
      <c r="B553" s="120">
        <v>3.4871974999999997</v>
      </c>
    </row>
    <row r="554" spans="1:2" ht="12.75">
      <c r="A554" s="124">
        <v>550</v>
      </c>
      <c r="B554" s="120">
        <v>3.4935249999999995</v>
      </c>
    </row>
    <row r="555" spans="1:2" ht="12.75">
      <c r="A555" s="124">
        <v>551</v>
      </c>
      <c r="B555" s="120">
        <v>3.4998525</v>
      </c>
    </row>
    <row r="556" spans="1:2" ht="12.75">
      <c r="A556" s="124">
        <v>552</v>
      </c>
      <c r="B556" s="120">
        <v>3.50618</v>
      </c>
    </row>
    <row r="557" spans="1:2" ht="12.75">
      <c r="A557" s="124">
        <v>553</v>
      </c>
      <c r="B557" s="120">
        <v>3.5125074999999994</v>
      </c>
    </row>
    <row r="558" spans="1:2" ht="12.75">
      <c r="A558" s="124">
        <v>554</v>
      </c>
      <c r="B558" s="120">
        <v>3.5188349999999997</v>
      </c>
    </row>
    <row r="559" spans="1:2" ht="12.75">
      <c r="A559" s="124">
        <v>555</v>
      </c>
      <c r="B559" s="120">
        <v>3.5251624999999995</v>
      </c>
    </row>
    <row r="560" spans="1:2" ht="12.75">
      <c r="A560" s="124">
        <v>556</v>
      </c>
      <c r="B560" s="120">
        <v>3.53149</v>
      </c>
    </row>
    <row r="561" spans="1:2" ht="12.75">
      <c r="A561" s="124">
        <v>557</v>
      </c>
      <c r="B561" s="120">
        <v>3.5378175</v>
      </c>
    </row>
    <row r="562" spans="1:2" ht="12.75">
      <c r="A562" s="124">
        <v>558</v>
      </c>
      <c r="B562" s="120">
        <v>3.5441449999999994</v>
      </c>
    </row>
    <row r="563" spans="1:2" ht="12.75">
      <c r="A563" s="124">
        <v>559</v>
      </c>
      <c r="B563" s="120">
        <v>3.5504724999999997</v>
      </c>
    </row>
    <row r="564" spans="1:2" ht="12.75">
      <c r="A564" s="125">
        <v>560</v>
      </c>
      <c r="B564" s="122">
        <v>3.5568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8515625" style="26" customWidth="1"/>
    <col min="2" max="4" width="3.421875" style="27" bestFit="1" customWidth="1"/>
    <col min="5" max="6" width="3.8515625" style="27" bestFit="1" customWidth="1"/>
    <col min="7" max="14" width="4.7109375" style="27" bestFit="1" customWidth="1"/>
    <col min="15" max="27" width="5.140625" style="27" bestFit="1" customWidth="1"/>
    <col min="28" max="28" width="8.28125" style="27" bestFit="1" customWidth="1"/>
    <col min="29" max="16384" width="9.140625" style="27" customWidth="1"/>
  </cols>
  <sheetData>
    <row r="1" spans="1:28" ht="15.75">
      <c r="A1" s="155" t="s">
        <v>72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15.75">
      <c r="A2" s="31" t="s">
        <v>73</v>
      </c>
      <c r="B2" s="157" t="s">
        <v>74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</row>
    <row r="3" spans="1:28" ht="15.75">
      <c r="A3" s="30"/>
      <c r="B3" s="39" t="s">
        <v>100</v>
      </c>
      <c r="C3" s="39" t="s">
        <v>75</v>
      </c>
      <c r="D3" s="39" t="s">
        <v>76</v>
      </c>
      <c r="E3" s="39" t="s">
        <v>77</v>
      </c>
      <c r="F3" s="39" t="s">
        <v>78</v>
      </c>
      <c r="G3" s="39" t="s">
        <v>79</v>
      </c>
      <c r="H3" s="39" t="s">
        <v>80</v>
      </c>
      <c r="I3" s="39" t="s">
        <v>81</v>
      </c>
      <c r="J3" s="39" t="s">
        <v>82</v>
      </c>
      <c r="K3" s="39" t="s">
        <v>83</v>
      </c>
      <c r="L3" s="32" t="s">
        <v>84</v>
      </c>
      <c r="M3" s="39" t="s">
        <v>85</v>
      </c>
      <c r="N3" s="39" t="s">
        <v>86</v>
      </c>
      <c r="O3" s="32" t="s">
        <v>87</v>
      </c>
      <c r="P3" s="39" t="s">
        <v>88</v>
      </c>
      <c r="Q3" s="40" t="s">
        <v>89</v>
      </c>
      <c r="R3" s="40" t="s">
        <v>90</v>
      </c>
      <c r="S3" s="32" t="s">
        <v>91</v>
      </c>
      <c r="T3" s="39" t="s">
        <v>92</v>
      </c>
      <c r="U3" s="40" t="s">
        <v>93</v>
      </c>
      <c r="V3" s="40" t="s">
        <v>94</v>
      </c>
      <c r="W3" s="32" t="s">
        <v>95</v>
      </c>
      <c r="X3" s="39" t="s">
        <v>96</v>
      </c>
      <c r="Y3" s="40" t="s">
        <v>97</v>
      </c>
      <c r="Z3" s="40" t="s">
        <v>98</v>
      </c>
      <c r="AA3" s="39" t="s">
        <v>99</v>
      </c>
      <c r="AB3" s="39" t="s">
        <v>70</v>
      </c>
    </row>
    <row r="4" spans="1:28" ht="15.75">
      <c r="A4" s="28">
        <v>0.5</v>
      </c>
      <c r="B4" s="33" t="s">
        <v>71</v>
      </c>
      <c r="C4" s="33" t="s">
        <v>71</v>
      </c>
      <c r="D4" s="33" t="s">
        <v>71</v>
      </c>
      <c r="E4" s="33">
        <v>1</v>
      </c>
      <c r="F4" s="33">
        <v>1</v>
      </c>
      <c r="G4" s="33">
        <v>1</v>
      </c>
      <c r="H4" s="33">
        <v>1</v>
      </c>
      <c r="I4" s="33">
        <v>2</v>
      </c>
      <c r="J4" s="33">
        <v>2</v>
      </c>
      <c r="K4" s="33">
        <v>3</v>
      </c>
      <c r="L4" s="35">
        <v>3</v>
      </c>
      <c r="M4" s="33">
        <v>4</v>
      </c>
      <c r="N4" s="33">
        <v>5</v>
      </c>
      <c r="O4" s="35">
        <v>6</v>
      </c>
      <c r="P4" s="33">
        <v>7</v>
      </c>
      <c r="Q4" s="36">
        <v>8</v>
      </c>
      <c r="R4" s="36">
        <v>8</v>
      </c>
      <c r="S4" s="35">
        <v>10</v>
      </c>
      <c r="T4" s="33">
        <v>11</v>
      </c>
      <c r="U4" s="36">
        <v>13</v>
      </c>
      <c r="V4" s="36">
        <v>15</v>
      </c>
      <c r="W4" s="35">
        <v>17</v>
      </c>
      <c r="X4" s="33">
        <v>19</v>
      </c>
      <c r="Y4" s="36">
        <v>21</v>
      </c>
      <c r="Z4" s="36">
        <v>24</v>
      </c>
      <c r="AA4" s="33">
        <v>27</v>
      </c>
      <c r="AB4" s="33"/>
    </row>
    <row r="5" spans="1:28" ht="15.75">
      <c r="A5" s="28">
        <v>1</v>
      </c>
      <c r="B5" s="33" t="s">
        <v>71</v>
      </c>
      <c r="C5" s="33" t="s">
        <v>71</v>
      </c>
      <c r="D5" s="33">
        <v>1</v>
      </c>
      <c r="E5" s="33">
        <v>1</v>
      </c>
      <c r="F5" s="33">
        <v>1</v>
      </c>
      <c r="G5" s="33">
        <v>2</v>
      </c>
      <c r="H5" s="33">
        <v>2</v>
      </c>
      <c r="I5" s="33">
        <v>3</v>
      </c>
      <c r="J5" s="33">
        <v>4</v>
      </c>
      <c r="K5" s="33">
        <v>5</v>
      </c>
      <c r="L5" s="35">
        <v>6</v>
      </c>
      <c r="M5" s="33">
        <v>8</v>
      </c>
      <c r="N5" s="33">
        <v>9</v>
      </c>
      <c r="O5" s="35">
        <v>11</v>
      </c>
      <c r="P5" s="33">
        <v>13</v>
      </c>
      <c r="Q5" s="36">
        <v>15</v>
      </c>
      <c r="R5" s="36">
        <v>17</v>
      </c>
      <c r="S5" s="35">
        <v>20</v>
      </c>
      <c r="T5" s="33">
        <v>23</v>
      </c>
      <c r="U5" s="36">
        <v>26</v>
      </c>
      <c r="V5" s="36">
        <v>30</v>
      </c>
      <c r="W5" s="35">
        <v>34</v>
      </c>
      <c r="X5" s="33">
        <v>39</v>
      </c>
      <c r="Y5" s="36">
        <v>43</v>
      </c>
      <c r="Z5" s="36">
        <v>49</v>
      </c>
      <c r="AA5" s="33">
        <v>55</v>
      </c>
      <c r="AB5" s="33"/>
    </row>
    <row r="6" spans="1:28" ht="15.75">
      <c r="A6" s="28">
        <v>1.5</v>
      </c>
      <c r="B6" s="33">
        <v>1</v>
      </c>
      <c r="C6" s="33">
        <v>1</v>
      </c>
      <c r="D6" s="33">
        <v>1</v>
      </c>
      <c r="E6" s="33">
        <v>2</v>
      </c>
      <c r="F6" s="33">
        <v>2</v>
      </c>
      <c r="G6" s="33">
        <v>2</v>
      </c>
      <c r="H6" s="33">
        <v>3</v>
      </c>
      <c r="I6" s="33">
        <v>5</v>
      </c>
      <c r="J6" s="33">
        <v>6</v>
      </c>
      <c r="K6" s="33">
        <v>8</v>
      </c>
      <c r="L6" s="35">
        <v>10</v>
      </c>
      <c r="M6" s="33">
        <v>12</v>
      </c>
      <c r="N6" s="33">
        <v>14</v>
      </c>
      <c r="O6" s="35">
        <v>17</v>
      </c>
      <c r="P6" s="33">
        <v>20</v>
      </c>
      <c r="Q6" s="36">
        <v>23</v>
      </c>
      <c r="R6" s="36">
        <v>26</v>
      </c>
      <c r="S6" s="35">
        <v>30</v>
      </c>
      <c r="T6" s="33">
        <v>35</v>
      </c>
      <c r="U6" s="36">
        <v>40</v>
      </c>
      <c r="V6" s="36">
        <v>45</v>
      </c>
      <c r="W6" s="35">
        <v>51</v>
      </c>
      <c r="X6" s="33">
        <v>58</v>
      </c>
      <c r="Y6" s="36">
        <v>65</v>
      </c>
      <c r="Z6" s="36">
        <v>74</v>
      </c>
      <c r="AA6" s="33">
        <v>83</v>
      </c>
      <c r="AB6" s="33"/>
    </row>
    <row r="7" spans="1:28" ht="15.75">
      <c r="A7" s="28">
        <v>2</v>
      </c>
      <c r="B7" s="33">
        <v>1</v>
      </c>
      <c r="C7" s="33">
        <v>1</v>
      </c>
      <c r="D7" s="33">
        <v>2</v>
      </c>
      <c r="E7" s="33">
        <v>2</v>
      </c>
      <c r="F7" s="33">
        <v>2</v>
      </c>
      <c r="G7" s="33">
        <v>3</v>
      </c>
      <c r="H7" s="33">
        <v>4</v>
      </c>
      <c r="I7" s="33">
        <v>6</v>
      </c>
      <c r="J7" s="33">
        <v>8</v>
      </c>
      <c r="K7" s="33">
        <v>10</v>
      </c>
      <c r="L7" s="35">
        <v>13</v>
      </c>
      <c r="M7" s="33">
        <v>16</v>
      </c>
      <c r="N7" s="33">
        <v>19</v>
      </c>
      <c r="O7" s="35">
        <v>23</v>
      </c>
      <c r="P7" s="33">
        <v>27</v>
      </c>
      <c r="Q7" s="36">
        <v>31</v>
      </c>
      <c r="R7" s="36">
        <v>35</v>
      </c>
      <c r="S7" s="35">
        <v>41</v>
      </c>
      <c r="T7" s="33">
        <v>47</v>
      </c>
      <c r="U7" s="36">
        <v>53</v>
      </c>
      <c r="V7" s="36">
        <v>61</v>
      </c>
      <c r="W7" s="35">
        <v>69</v>
      </c>
      <c r="X7" s="33">
        <v>78</v>
      </c>
      <c r="Y7" s="36">
        <v>87</v>
      </c>
      <c r="Z7" s="36">
        <v>98</v>
      </c>
      <c r="AA7" s="33">
        <v>111</v>
      </c>
      <c r="AB7" s="33"/>
    </row>
    <row r="8" spans="1:28" ht="15.75">
      <c r="A8" s="28">
        <v>2.5</v>
      </c>
      <c r="B8" s="33">
        <v>1</v>
      </c>
      <c r="C8" s="33">
        <v>1</v>
      </c>
      <c r="D8" s="33">
        <v>2</v>
      </c>
      <c r="E8" s="33">
        <v>3</v>
      </c>
      <c r="F8" s="33">
        <v>3</v>
      </c>
      <c r="G8" s="33">
        <v>4</v>
      </c>
      <c r="H8" s="33">
        <v>6</v>
      </c>
      <c r="I8" s="33">
        <v>8</v>
      </c>
      <c r="J8" s="33">
        <v>10</v>
      </c>
      <c r="K8" s="33">
        <v>13</v>
      </c>
      <c r="L8" s="35">
        <v>16</v>
      </c>
      <c r="M8" s="33">
        <v>20</v>
      </c>
      <c r="N8" s="33">
        <v>24</v>
      </c>
      <c r="O8" s="35">
        <v>28</v>
      </c>
      <c r="P8" s="33">
        <v>33</v>
      </c>
      <c r="Q8" s="36">
        <v>39</v>
      </c>
      <c r="R8" s="36">
        <v>44</v>
      </c>
      <c r="S8" s="35">
        <v>51</v>
      </c>
      <c r="T8" s="33">
        <v>59</v>
      </c>
      <c r="U8" s="36">
        <v>67</v>
      </c>
      <c r="V8" s="36">
        <v>76</v>
      </c>
      <c r="W8" s="35">
        <v>86</v>
      </c>
      <c r="X8" s="33">
        <v>97</v>
      </c>
      <c r="Y8" s="36">
        <v>109</v>
      </c>
      <c r="Z8" s="36">
        <v>123</v>
      </c>
      <c r="AA8" s="33">
        <v>138</v>
      </c>
      <c r="AB8" s="33"/>
    </row>
    <row r="9" spans="1:28" ht="15.75">
      <c r="A9" s="28">
        <v>3</v>
      </c>
      <c r="B9" s="33">
        <v>1</v>
      </c>
      <c r="C9" s="33">
        <v>2</v>
      </c>
      <c r="D9" s="33">
        <v>2</v>
      </c>
      <c r="E9" s="33">
        <v>4</v>
      </c>
      <c r="F9" s="33">
        <v>4</v>
      </c>
      <c r="G9" s="33">
        <v>5</v>
      </c>
      <c r="H9" s="33">
        <v>7</v>
      </c>
      <c r="I9" s="33">
        <v>9</v>
      </c>
      <c r="J9" s="33">
        <v>12</v>
      </c>
      <c r="K9" s="33">
        <v>15</v>
      </c>
      <c r="L9" s="35">
        <v>19</v>
      </c>
      <c r="M9" s="33">
        <v>24</v>
      </c>
      <c r="N9" s="33">
        <v>28</v>
      </c>
      <c r="O9" s="35">
        <v>34</v>
      </c>
      <c r="P9" s="33">
        <v>40</v>
      </c>
      <c r="Q9" s="36">
        <v>46</v>
      </c>
      <c r="R9" s="36">
        <v>53</v>
      </c>
      <c r="S9" s="35">
        <v>61</v>
      </c>
      <c r="T9" s="33">
        <v>70</v>
      </c>
      <c r="U9" s="36">
        <v>80</v>
      </c>
      <c r="V9" s="36">
        <v>91</v>
      </c>
      <c r="W9" s="35">
        <v>103</v>
      </c>
      <c r="X9" s="33">
        <v>117</v>
      </c>
      <c r="Y9" s="36">
        <v>131</v>
      </c>
      <c r="Z9" s="36">
        <v>148</v>
      </c>
      <c r="AA9" s="33">
        <v>166</v>
      </c>
      <c r="AB9" s="33"/>
    </row>
    <row r="10" spans="1:28" ht="15.75">
      <c r="A10" s="28">
        <v>3.5</v>
      </c>
      <c r="B10" s="33">
        <v>1</v>
      </c>
      <c r="C10" s="33">
        <v>2</v>
      </c>
      <c r="D10" s="33">
        <v>3</v>
      </c>
      <c r="E10" s="33">
        <v>4</v>
      </c>
      <c r="F10" s="33">
        <v>4</v>
      </c>
      <c r="G10" s="33">
        <v>5</v>
      </c>
      <c r="H10" s="33">
        <v>8</v>
      </c>
      <c r="I10" s="33">
        <v>11</v>
      </c>
      <c r="J10" s="33">
        <v>14</v>
      </c>
      <c r="K10" s="33">
        <v>18</v>
      </c>
      <c r="L10" s="35">
        <v>22</v>
      </c>
      <c r="M10" s="33">
        <v>27</v>
      </c>
      <c r="N10" s="33">
        <v>33</v>
      </c>
      <c r="O10" s="35">
        <v>39</v>
      </c>
      <c r="P10" s="33">
        <v>46</v>
      </c>
      <c r="Q10" s="36">
        <v>54</v>
      </c>
      <c r="R10" s="36">
        <v>62</v>
      </c>
      <c r="S10" s="35">
        <v>72</v>
      </c>
      <c r="T10" s="33">
        <v>82</v>
      </c>
      <c r="U10" s="36">
        <v>94</v>
      </c>
      <c r="V10" s="36">
        <v>106</v>
      </c>
      <c r="W10" s="35">
        <v>120</v>
      </c>
      <c r="X10" s="33">
        <v>136</v>
      </c>
      <c r="Y10" s="36">
        <v>153</v>
      </c>
      <c r="Z10" s="36">
        <v>173</v>
      </c>
      <c r="AA10" s="33">
        <v>194</v>
      </c>
      <c r="AB10" s="33"/>
    </row>
    <row r="11" spans="1:28" ht="15.75">
      <c r="A11" s="28">
        <v>4</v>
      </c>
      <c r="B11" s="33">
        <v>2</v>
      </c>
      <c r="C11" s="33">
        <v>2</v>
      </c>
      <c r="D11" s="33">
        <v>3</v>
      </c>
      <c r="E11" s="33">
        <v>5</v>
      </c>
      <c r="F11" s="33">
        <v>5</v>
      </c>
      <c r="G11" s="33">
        <v>6</v>
      </c>
      <c r="H11" s="33">
        <v>9</v>
      </c>
      <c r="I11" s="33">
        <v>12</v>
      </c>
      <c r="J11" s="33">
        <v>16</v>
      </c>
      <c r="K11" s="33">
        <v>21</v>
      </c>
      <c r="L11" s="35">
        <v>26</v>
      </c>
      <c r="M11" s="33">
        <v>31</v>
      </c>
      <c r="N11" s="33">
        <v>38</v>
      </c>
      <c r="O11" s="35">
        <v>45</v>
      </c>
      <c r="P11" s="33">
        <v>53</v>
      </c>
      <c r="Q11" s="36">
        <v>62</v>
      </c>
      <c r="R11" s="36">
        <v>71</v>
      </c>
      <c r="S11" s="35">
        <v>82</v>
      </c>
      <c r="T11" s="33">
        <v>94</v>
      </c>
      <c r="U11" s="36">
        <v>107</v>
      </c>
      <c r="V11" s="36">
        <v>122</v>
      </c>
      <c r="W11" s="35">
        <v>138</v>
      </c>
      <c r="X11" s="33">
        <v>156</v>
      </c>
      <c r="Y11" s="36">
        <v>175</v>
      </c>
      <c r="Z11" s="36">
        <v>197</v>
      </c>
      <c r="AA11" s="33">
        <v>222</v>
      </c>
      <c r="AB11" s="33"/>
    </row>
    <row r="12" spans="1:28" ht="15.75">
      <c r="A12" s="28">
        <v>4.5</v>
      </c>
      <c r="B12" s="33">
        <v>2</v>
      </c>
      <c r="C12" s="33">
        <v>2</v>
      </c>
      <c r="D12" s="33">
        <v>3</v>
      </c>
      <c r="E12" s="33">
        <v>6</v>
      </c>
      <c r="F12" s="33">
        <v>6</v>
      </c>
      <c r="G12" s="33">
        <v>7</v>
      </c>
      <c r="H12" s="33">
        <v>10</v>
      </c>
      <c r="I12" s="33">
        <v>14</v>
      </c>
      <c r="J12" s="33">
        <v>18</v>
      </c>
      <c r="K12" s="33">
        <v>23</v>
      </c>
      <c r="L12" s="35">
        <v>29</v>
      </c>
      <c r="M12" s="33">
        <v>35</v>
      </c>
      <c r="N12" s="33">
        <v>43</v>
      </c>
      <c r="O12" s="35">
        <v>51</v>
      </c>
      <c r="P12" s="33">
        <v>60</v>
      </c>
      <c r="Q12" s="36">
        <v>70</v>
      </c>
      <c r="R12" s="36">
        <v>80</v>
      </c>
      <c r="S12" s="35">
        <v>92</v>
      </c>
      <c r="T12" s="33">
        <v>106</v>
      </c>
      <c r="U12" s="36">
        <v>121</v>
      </c>
      <c r="V12" s="36">
        <v>137</v>
      </c>
      <c r="W12" s="35">
        <v>155</v>
      </c>
      <c r="X12" s="33">
        <v>175</v>
      </c>
      <c r="Y12" s="36">
        <v>197</v>
      </c>
      <c r="Z12" s="36">
        <v>222</v>
      </c>
      <c r="AA12" s="33">
        <v>250</v>
      </c>
      <c r="AB12" s="33"/>
    </row>
    <row r="13" spans="1:28" ht="15.75">
      <c r="A13" s="28">
        <v>5</v>
      </c>
      <c r="B13" s="33">
        <v>2</v>
      </c>
      <c r="C13" s="33">
        <v>3</v>
      </c>
      <c r="D13" s="33">
        <v>4</v>
      </c>
      <c r="E13" s="33">
        <v>6</v>
      </c>
      <c r="F13" s="33">
        <v>6</v>
      </c>
      <c r="G13" s="33">
        <v>8</v>
      </c>
      <c r="H13" s="33">
        <v>11</v>
      </c>
      <c r="I13" s="33">
        <v>15</v>
      </c>
      <c r="J13" s="33">
        <v>20</v>
      </c>
      <c r="K13" s="33">
        <v>26</v>
      </c>
      <c r="L13" s="35">
        <v>32</v>
      </c>
      <c r="M13" s="33">
        <v>39</v>
      </c>
      <c r="N13" s="33">
        <v>47</v>
      </c>
      <c r="O13" s="35">
        <v>56</v>
      </c>
      <c r="P13" s="33">
        <v>66</v>
      </c>
      <c r="Q13" s="36">
        <v>77</v>
      </c>
      <c r="R13" s="36">
        <v>89</v>
      </c>
      <c r="S13" s="35">
        <v>103</v>
      </c>
      <c r="T13" s="33">
        <v>118</v>
      </c>
      <c r="U13" s="36">
        <v>134</v>
      </c>
      <c r="V13" s="36">
        <v>152</v>
      </c>
      <c r="W13" s="35">
        <v>172</v>
      </c>
      <c r="X13" s="33">
        <v>195</v>
      </c>
      <c r="Y13" s="36">
        <v>219</v>
      </c>
      <c r="Z13" s="36">
        <v>247</v>
      </c>
      <c r="AA13" s="33">
        <v>277</v>
      </c>
      <c r="AB13" s="33"/>
    </row>
    <row r="14" spans="1:28" ht="15.75">
      <c r="A14" s="28">
        <v>5.5</v>
      </c>
      <c r="B14" s="33">
        <v>2</v>
      </c>
      <c r="C14" s="33">
        <v>3</v>
      </c>
      <c r="D14" s="33">
        <v>4</v>
      </c>
      <c r="E14" s="33">
        <v>7</v>
      </c>
      <c r="F14" s="33">
        <v>7</v>
      </c>
      <c r="G14" s="33">
        <v>8</v>
      </c>
      <c r="H14" s="33">
        <v>12</v>
      </c>
      <c r="I14" s="33">
        <v>17</v>
      </c>
      <c r="J14" s="33">
        <v>22</v>
      </c>
      <c r="K14" s="33">
        <v>28</v>
      </c>
      <c r="L14" s="35">
        <v>35</v>
      </c>
      <c r="M14" s="33">
        <v>43</v>
      </c>
      <c r="N14" s="33">
        <v>52</v>
      </c>
      <c r="O14" s="35">
        <v>62</v>
      </c>
      <c r="P14" s="33">
        <v>73</v>
      </c>
      <c r="Q14" s="36">
        <v>85</v>
      </c>
      <c r="R14" s="36">
        <v>98</v>
      </c>
      <c r="S14" s="35">
        <v>113</v>
      </c>
      <c r="T14" s="33">
        <v>129</v>
      </c>
      <c r="U14" s="36">
        <v>147</v>
      </c>
      <c r="V14" s="36">
        <v>167</v>
      </c>
      <c r="W14" s="35">
        <v>190</v>
      </c>
      <c r="X14" s="33">
        <v>214</v>
      </c>
      <c r="Y14" s="36">
        <v>241</v>
      </c>
      <c r="Z14" s="36">
        <v>271</v>
      </c>
      <c r="AA14" s="33">
        <v>305</v>
      </c>
      <c r="AB14" s="33"/>
    </row>
    <row r="15" spans="1:28" ht="15.75">
      <c r="A15" s="28">
        <v>6</v>
      </c>
      <c r="B15" s="33">
        <v>2</v>
      </c>
      <c r="C15" s="33">
        <v>3</v>
      </c>
      <c r="D15" s="33">
        <v>5</v>
      </c>
      <c r="E15" s="33">
        <v>7</v>
      </c>
      <c r="F15" s="33">
        <v>7</v>
      </c>
      <c r="G15" s="33">
        <v>9</v>
      </c>
      <c r="H15" s="33">
        <v>13</v>
      </c>
      <c r="I15" s="33">
        <v>18</v>
      </c>
      <c r="J15" s="33">
        <v>24</v>
      </c>
      <c r="K15" s="33">
        <v>31</v>
      </c>
      <c r="L15" s="35">
        <v>39</v>
      </c>
      <c r="M15" s="33">
        <v>47</v>
      </c>
      <c r="N15" s="33">
        <v>57</v>
      </c>
      <c r="O15" s="35">
        <v>68</v>
      </c>
      <c r="P15" s="33">
        <v>80</v>
      </c>
      <c r="Q15" s="36">
        <v>93</v>
      </c>
      <c r="R15" s="36">
        <v>107</v>
      </c>
      <c r="S15" s="35">
        <v>123</v>
      </c>
      <c r="T15" s="33">
        <v>141</v>
      </c>
      <c r="U15" s="36">
        <v>161</v>
      </c>
      <c r="V15" s="36">
        <v>183</v>
      </c>
      <c r="W15" s="35">
        <v>207</v>
      </c>
      <c r="X15" s="33">
        <v>234</v>
      </c>
      <c r="Y15" s="36">
        <v>263</v>
      </c>
      <c r="Z15" s="36">
        <v>296</v>
      </c>
      <c r="AA15" s="33">
        <v>333</v>
      </c>
      <c r="AB15" s="33"/>
    </row>
    <row r="16" spans="1:28" ht="15.75">
      <c r="A16" s="28">
        <v>6.5</v>
      </c>
      <c r="B16" s="33">
        <v>2</v>
      </c>
      <c r="C16" s="33">
        <v>4</v>
      </c>
      <c r="D16" s="33">
        <v>5</v>
      </c>
      <c r="E16" s="33">
        <v>8</v>
      </c>
      <c r="F16" s="33">
        <v>8</v>
      </c>
      <c r="G16" s="33">
        <v>10</v>
      </c>
      <c r="H16" s="33">
        <v>14</v>
      </c>
      <c r="I16" s="33">
        <v>20</v>
      </c>
      <c r="J16" s="33">
        <v>26</v>
      </c>
      <c r="K16" s="33">
        <v>33</v>
      </c>
      <c r="L16" s="35">
        <v>42</v>
      </c>
      <c r="M16" s="33">
        <v>51</v>
      </c>
      <c r="N16" s="33">
        <v>61</v>
      </c>
      <c r="O16" s="35">
        <v>73</v>
      </c>
      <c r="P16" s="33">
        <v>86</v>
      </c>
      <c r="Q16" s="36">
        <v>100</v>
      </c>
      <c r="R16" s="36">
        <v>116</v>
      </c>
      <c r="S16" s="35">
        <v>134</v>
      </c>
      <c r="T16" s="33">
        <v>153</v>
      </c>
      <c r="U16" s="36">
        <v>174</v>
      </c>
      <c r="V16" s="36">
        <v>198</v>
      </c>
      <c r="W16" s="35">
        <v>224</v>
      </c>
      <c r="X16" s="33">
        <v>253</v>
      </c>
      <c r="Y16" s="36">
        <v>285</v>
      </c>
      <c r="Z16" s="36">
        <v>321</v>
      </c>
      <c r="AA16" s="33">
        <v>361</v>
      </c>
      <c r="AB16" s="33"/>
    </row>
    <row r="17" spans="1:28" ht="15.75">
      <c r="A17" s="28">
        <v>7</v>
      </c>
      <c r="B17" s="33">
        <v>3</v>
      </c>
      <c r="C17" s="33">
        <v>4</v>
      </c>
      <c r="D17" s="33">
        <v>5</v>
      </c>
      <c r="E17" s="33">
        <v>9</v>
      </c>
      <c r="F17" s="33">
        <v>9</v>
      </c>
      <c r="G17" s="33">
        <v>11</v>
      </c>
      <c r="H17" s="33">
        <v>16</v>
      </c>
      <c r="I17" s="33">
        <v>21</v>
      </c>
      <c r="J17" s="33">
        <v>28</v>
      </c>
      <c r="K17" s="33">
        <v>36</v>
      </c>
      <c r="L17" s="35">
        <v>45</v>
      </c>
      <c r="M17" s="33">
        <v>55</v>
      </c>
      <c r="N17" s="33">
        <v>66</v>
      </c>
      <c r="O17" s="35">
        <v>79</v>
      </c>
      <c r="P17" s="33">
        <v>93</v>
      </c>
      <c r="Q17" s="36">
        <v>108</v>
      </c>
      <c r="R17" s="36">
        <v>125</v>
      </c>
      <c r="S17" s="35">
        <v>144</v>
      </c>
      <c r="T17" s="33">
        <v>165</v>
      </c>
      <c r="U17" s="36">
        <v>188</v>
      </c>
      <c r="V17" s="36">
        <v>213</v>
      </c>
      <c r="W17" s="35">
        <v>241</v>
      </c>
      <c r="X17" s="33">
        <v>273</v>
      </c>
      <c r="Y17" s="36">
        <v>307</v>
      </c>
      <c r="Z17" s="36">
        <v>346</v>
      </c>
      <c r="AA17" s="33">
        <v>383</v>
      </c>
      <c r="AB17" s="33"/>
    </row>
    <row r="18" spans="1:28" ht="15.75">
      <c r="A18" s="28">
        <v>7.5</v>
      </c>
      <c r="B18" s="33">
        <v>3</v>
      </c>
      <c r="C18" s="33">
        <v>4</v>
      </c>
      <c r="D18" s="33">
        <v>6</v>
      </c>
      <c r="E18" s="33">
        <v>9</v>
      </c>
      <c r="F18" s="33">
        <v>9</v>
      </c>
      <c r="G18" s="33">
        <v>12</v>
      </c>
      <c r="H18" s="33">
        <v>17</v>
      </c>
      <c r="I18" s="33">
        <v>23</v>
      </c>
      <c r="J18" s="33">
        <v>30</v>
      </c>
      <c r="K18" s="33">
        <v>39</v>
      </c>
      <c r="L18" s="35">
        <v>48</v>
      </c>
      <c r="M18" s="33">
        <v>59</v>
      </c>
      <c r="N18" s="33">
        <v>71</v>
      </c>
      <c r="O18" s="35">
        <v>84</v>
      </c>
      <c r="P18" s="33">
        <v>99</v>
      </c>
      <c r="Q18" s="36">
        <v>116</v>
      </c>
      <c r="R18" s="36">
        <v>134</v>
      </c>
      <c r="S18" s="35">
        <v>154</v>
      </c>
      <c r="T18" s="33">
        <v>177</v>
      </c>
      <c r="U18" s="36">
        <v>201</v>
      </c>
      <c r="V18" s="36">
        <v>229</v>
      </c>
      <c r="W18" s="35">
        <v>259</v>
      </c>
      <c r="X18" s="33">
        <v>292</v>
      </c>
      <c r="Y18" s="36">
        <v>329</v>
      </c>
      <c r="Z18" s="36">
        <v>370</v>
      </c>
      <c r="AA18" s="33">
        <v>416</v>
      </c>
      <c r="AB18" s="33"/>
    </row>
    <row r="19" spans="1:28" ht="15.75">
      <c r="A19" s="28">
        <v>8</v>
      </c>
      <c r="B19" s="33">
        <v>3</v>
      </c>
      <c r="C19" s="33">
        <v>4</v>
      </c>
      <c r="D19" s="33">
        <v>6</v>
      </c>
      <c r="E19" s="33">
        <v>10</v>
      </c>
      <c r="F19" s="33">
        <v>10</v>
      </c>
      <c r="G19" s="33">
        <v>12</v>
      </c>
      <c r="H19" s="33">
        <v>18</v>
      </c>
      <c r="I19" s="33">
        <v>24</v>
      </c>
      <c r="J19" s="33">
        <v>32</v>
      </c>
      <c r="K19" s="33">
        <v>41</v>
      </c>
      <c r="L19" s="35">
        <v>51</v>
      </c>
      <c r="M19" s="33">
        <v>63</v>
      </c>
      <c r="N19" s="33">
        <v>76</v>
      </c>
      <c r="O19" s="35">
        <v>90</v>
      </c>
      <c r="P19" s="33">
        <v>106</v>
      </c>
      <c r="Q19" s="36">
        <v>124</v>
      </c>
      <c r="R19" s="36">
        <v>143</v>
      </c>
      <c r="S19" s="35">
        <v>164</v>
      </c>
      <c r="T19" s="33">
        <v>188</v>
      </c>
      <c r="U19" s="36">
        <v>215</v>
      </c>
      <c r="V19" s="36">
        <v>244</v>
      </c>
      <c r="W19" s="35">
        <v>276</v>
      </c>
      <c r="X19" s="33">
        <v>312</v>
      </c>
      <c r="Y19" s="36">
        <v>351</v>
      </c>
      <c r="Z19" s="36">
        <v>395</v>
      </c>
      <c r="AA19" s="33">
        <v>444</v>
      </c>
      <c r="AB19" s="33"/>
    </row>
    <row r="20" spans="1:28" ht="15.75">
      <c r="A20" s="28">
        <v>8.5</v>
      </c>
      <c r="B20" s="33">
        <v>3</v>
      </c>
      <c r="C20" s="33">
        <v>5</v>
      </c>
      <c r="D20" s="33">
        <v>6</v>
      </c>
      <c r="E20" s="33">
        <v>11</v>
      </c>
      <c r="F20" s="33">
        <v>11</v>
      </c>
      <c r="G20" s="33">
        <v>13</v>
      </c>
      <c r="H20" s="33">
        <v>19</v>
      </c>
      <c r="I20" s="33">
        <v>26</v>
      </c>
      <c r="J20" s="33">
        <v>34</v>
      </c>
      <c r="K20" s="33">
        <v>44</v>
      </c>
      <c r="L20" s="35">
        <v>55</v>
      </c>
      <c r="M20" s="33">
        <v>67</v>
      </c>
      <c r="N20" s="33">
        <v>80</v>
      </c>
      <c r="O20" s="35">
        <v>96</v>
      </c>
      <c r="P20" s="33">
        <v>113</v>
      </c>
      <c r="Q20" s="36">
        <v>131</v>
      </c>
      <c r="R20" s="36">
        <v>152</v>
      </c>
      <c r="S20" s="35">
        <v>175</v>
      </c>
      <c r="T20" s="33">
        <v>200</v>
      </c>
      <c r="U20" s="36">
        <v>228</v>
      </c>
      <c r="V20" s="36">
        <v>259</v>
      </c>
      <c r="W20" s="35">
        <v>293</v>
      </c>
      <c r="X20" s="33">
        <v>331</v>
      </c>
      <c r="Y20" s="36">
        <v>373</v>
      </c>
      <c r="Z20" s="36">
        <v>420</v>
      </c>
      <c r="AA20" s="33">
        <v>472</v>
      </c>
      <c r="AB20" s="33"/>
    </row>
    <row r="21" spans="1:28" ht="15.75">
      <c r="A21" s="28">
        <v>9</v>
      </c>
      <c r="B21" s="33">
        <v>3</v>
      </c>
      <c r="C21" s="33">
        <v>5</v>
      </c>
      <c r="D21" s="33">
        <v>7</v>
      </c>
      <c r="E21" s="33">
        <v>11</v>
      </c>
      <c r="F21" s="33">
        <v>11</v>
      </c>
      <c r="G21" s="33">
        <v>14</v>
      </c>
      <c r="H21" s="33">
        <v>20</v>
      </c>
      <c r="I21" s="33">
        <v>28</v>
      </c>
      <c r="J21" s="33">
        <v>36</v>
      </c>
      <c r="K21" s="33">
        <v>46</v>
      </c>
      <c r="L21" s="35">
        <v>58</v>
      </c>
      <c r="M21" s="33">
        <v>71</v>
      </c>
      <c r="N21" s="33">
        <v>85</v>
      </c>
      <c r="O21" s="35">
        <v>102</v>
      </c>
      <c r="P21" s="33">
        <v>119</v>
      </c>
      <c r="Q21" s="36">
        <v>139</v>
      </c>
      <c r="R21" s="36">
        <v>161</v>
      </c>
      <c r="S21" s="35">
        <v>185</v>
      </c>
      <c r="T21" s="33">
        <v>212</v>
      </c>
      <c r="U21" s="36">
        <v>242</v>
      </c>
      <c r="V21" s="36">
        <v>274</v>
      </c>
      <c r="W21" s="35">
        <v>311</v>
      </c>
      <c r="X21" s="33">
        <v>351</v>
      </c>
      <c r="Y21" s="36">
        <v>395</v>
      </c>
      <c r="Z21" s="36">
        <v>445</v>
      </c>
      <c r="AA21" s="33">
        <v>500</v>
      </c>
      <c r="AB21" s="33"/>
    </row>
    <row r="22" spans="1:28" ht="15.75">
      <c r="A22" s="28">
        <v>9.5</v>
      </c>
      <c r="B22" s="33">
        <v>4</v>
      </c>
      <c r="C22" s="33">
        <v>5</v>
      </c>
      <c r="D22" s="33">
        <v>7</v>
      </c>
      <c r="E22" s="33">
        <v>12</v>
      </c>
      <c r="F22" s="33">
        <v>12</v>
      </c>
      <c r="G22" s="33">
        <v>15</v>
      </c>
      <c r="H22" s="33">
        <v>21</v>
      </c>
      <c r="I22" s="33">
        <v>29</v>
      </c>
      <c r="J22" s="33">
        <v>38</v>
      </c>
      <c r="K22" s="33">
        <v>49</v>
      </c>
      <c r="L22" s="35">
        <v>61</v>
      </c>
      <c r="M22" s="33">
        <v>75</v>
      </c>
      <c r="N22" s="33">
        <v>90</v>
      </c>
      <c r="O22" s="35">
        <v>107</v>
      </c>
      <c r="P22" s="33">
        <v>126</v>
      </c>
      <c r="Q22" s="36">
        <v>147</v>
      </c>
      <c r="R22" s="36">
        <v>170</v>
      </c>
      <c r="S22" s="35">
        <v>195</v>
      </c>
      <c r="T22" s="33">
        <v>224</v>
      </c>
      <c r="U22" s="36">
        <v>255</v>
      </c>
      <c r="V22" s="36">
        <v>290</v>
      </c>
      <c r="W22" s="35">
        <v>328</v>
      </c>
      <c r="X22" s="33">
        <v>370</v>
      </c>
      <c r="Y22" s="36">
        <v>417</v>
      </c>
      <c r="Z22" s="36">
        <v>469</v>
      </c>
      <c r="AA22" s="33">
        <v>527</v>
      </c>
      <c r="AB22" s="33"/>
    </row>
    <row r="23" spans="1:28" ht="15.75">
      <c r="A23" s="29">
        <v>10</v>
      </c>
      <c r="B23" s="34">
        <v>4</v>
      </c>
      <c r="C23" s="34">
        <v>6</v>
      </c>
      <c r="D23" s="34">
        <v>8</v>
      </c>
      <c r="E23" s="34">
        <v>12</v>
      </c>
      <c r="F23" s="34">
        <v>12</v>
      </c>
      <c r="G23" s="34">
        <v>15</v>
      </c>
      <c r="H23" s="34">
        <v>22</v>
      </c>
      <c r="I23" s="34">
        <v>31</v>
      </c>
      <c r="J23" s="34">
        <v>40</v>
      </c>
      <c r="K23" s="34">
        <v>51</v>
      </c>
      <c r="L23" s="37">
        <v>64</v>
      </c>
      <c r="M23" s="34">
        <v>79</v>
      </c>
      <c r="N23" s="34">
        <v>95</v>
      </c>
      <c r="O23" s="37">
        <v>113</v>
      </c>
      <c r="P23" s="34">
        <v>133</v>
      </c>
      <c r="Q23" s="38">
        <v>155</v>
      </c>
      <c r="R23" s="38">
        <v>179</v>
      </c>
      <c r="S23" s="37">
        <v>206</v>
      </c>
      <c r="T23" s="34">
        <v>236</v>
      </c>
      <c r="U23" s="38">
        <v>269</v>
      </c>
      <c r="V23" s="38">
        <v>305</v>
      </c>
      <c r="W23" s="37">
        <v>345</v>
      </c>
      <c r="X23" s="34">
        <v>390</v>
      </c>
      <c r="Y23" s="38">
        <v>439</v>
      </c>
      <c r="Z23" s="38">
        <v>494</v>
      </c>
      <c r="AA23" s="34">
        <v>555</v>
      </c>
      <c r="AB23" s="34"/>
    </row>
  </sheetData>
  <sheetProtection/>
  <mergeCells count="2">
    <mergeCell ref="A1:AB1"/>
    <mergeCell ref="B2:A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19.28125" style="45" bestFit="1" customWidth="1"/>
    <col min="2" max="6" width="3.28125" style="15" bestFit="1" customWidth="1"/>
    <col min="7" max="16" width="4.57421875" style="15" bestFit="1" customWidth="1"/>
    <col min="17" max="27" width="5.140625" style="15" bestFit="1" customWidth="1"/>
    <col min="28" max="28" width="7.7109375" style="15" bestFit="1" customWidth="1"/>
    <col min="29" max="16384" width="9.140625" style="15" customWidth="1"/>
  </cols>
  <sheetData>
    <row r="1" spans="1:28" s="45" customFormat="1" ht="15.75">
      <c r="A1" s="160" t="s">
        <v>41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s="45" customFormat="1" ht="15.75">
      <c r="A2" s="41" t="s">
        <v>42</v>
      </c>
      <c r="B2" s="161" t="s">
        <v>43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8" s="45" customFormat="1" ht="15.75">
      <c r="A3" s="42"/>
      <c r="B3" s="46" t="s">
        <v>44</v>
      </c>
      <c r="C3" s="46" t="s">
        <v>45</v>
      </c>
      <c r="D3" s="46" t="s">
        <v>46</v>
      </c>
      <c r="E3" s="46" t="s">
        <v>47</v>
      </c>
      <c r="F3" s="46" t="s">
        <v>48</v>
      </c>
      <c r="G3" s="46" t="s">
        <v>49</v>
      </c>
      <c r="H3" s="46" t="s">
        <v>50</v>
      </c>
      <c r="I3" s="46" t="s">
        <v>51</v>
      </c>
      <c r="J3" s="46" t="s">
        <v>52</v>
      </c>
      <c r="K3" s="46" t="s">
        <v>53</v>
      </c>
      <c r="L3" s="46" t="s">
        <v>54</v>
      </c>
      <c r="M3" s="46" t="s">
        <v>55</v>
      </c>
      <c r="N3" s="46" t="s">
        <v>56</v>
      </c>
      <c r="O3" s="46" t="s">
        <v>57</v>
      </c>
      <c r="P3" s="46" t="s">
        <v>58</v>
      </c>
      <c r="Q3" s="46" t="s">
        <v>59</v>
      </c>
      <c r="R3" s="46" t="s">
        <v>60</v>
      </c>
      <c r="S3" s="46" t="s">
        <v>61</v>
      </c>
      <c r="T3" s="46" t="s">
        <v>62</v>
      </c>
      <c r="U3" s="46" t="s">
        <v>63</v>
      </c>
      <c r="V3" s="46" t="s">
        <v>64</v>
      </c>
      <c r="W3" s="46" t="s">
        <v>65</v>
      </c>
      <c r="X3" s="46" t="s">
        <v>66</v>
      </c>
      <c r="Y3" s="46" t="s">
        <v>67</v>
      </c>
      <c r="Z3" s="46" t="s">
        <v>68</v>
      </c>
      <c r="AA3" s="46" t="s">
        <v>69</v>
      </c>
      <c r="AB3" s="46" t="s">
        <v>70</v>
      </c>
    </row>
    <row r="4" spans="1:28" ht="15.75">
      <c r="A4" s="43">
        <v>1</v>
      </c>
      <c r="B4" s="16" t="s">
        <v>71</v>
      </c>
      <c r="C4" s="16" t="s">
        <v>71</v>
      </c>
      <c r="D4" s="50" t="s">
        <v>71</v>
      </c>
      <c r="E4" s="18" t="s">
        <v>71</v>
      </c>
      <c r="F4" s="17" t="s">
        <v>71</v>
      </c>
      <c r="G4" s="50">
        <v>1</v>
      </c>
      <c r="H4" s="18">
        <v>1</v>
      </c>
      <c r="I4" s="16">
        <v>1</v>
      </c>
      <c r="J4" s="16">
        <v>1</v>
      </c>
      <c r="K4" s="50">
        <v>2</v>
      </c>
      <c r="L4" s="18">
        <v>2</v>
      </c>
      <c r="M4" s="17">
        <v>3</v>
      </c>
      <c r="N4" s="55">
        <v>3</v>
      </c>
      <c r="O4" s="52">
        <v>4</v>
      </c>
      <c r="P4" s="17">
        <v>4</v>
      </c>
      <c r="Q4" s="50">
        <v>5</v>
      </c>
      <c r="R4" s="17"/>
      <c r="S4" s="16"/>
      <c r="T4" s="50"/>
      <c r="U4" s="18"/>
      <c r="V4" s="17"/>
      <c r="W4" s="50"/>
      <c r="X4" s="18"/>
      <c r="Y4" s="16"/>
      <c r="Z4" s="50"/>
      <c r="AA4" s="18"/>
      <c r="AB4" s="18"/>
    </row>
    <row r="5" spans="1:28" ht="15.75">
      <c r="A5" s="44">
        <v>2</v>
      </c>
      <c r="B5" s="19" t="s">
        <v>71</v>
      </c>
      <c r="C5" s="19" t="s">
        <v>71</v>
      </c>
      <c r="D5" s="51">
        <v>1</v>
      </c>
      <c r="E5" s="21">
        <v>1</v>
      </c>
      <c r="F5" s="20">
        <v>1</v>
      </c>
      <c r="G5" s="51">
        <v>1</v>
      </c>
      <c r="H5" s="21">
        <v>1</v>
      </c>
      <c r="I5" s="19">
        <v>2</v>
      </c>
      <c r="J5" s="19">
        <v>3</v>
      </c>
      <c r="K5" s="51">
        <v>3</v>
      </c>
      <c r="L5" s="21">
        <v>4</v>
      </c>
      <c r="M5" s="20">
        <v>5</v>
      </c>
      <c r="N5" s="56">
        <v>6</v>
      </c>
      <c r="O5" s="53">
        <v>7</v>
      </c>
      <c r="P5" s="20">
        <v>9</v>
      </c>
      <c r="Q5" s="51">
        <v>10</v>
      </c>
      <c r="R5" s="20">
        <v>11</v>
      </c>
      <c r="S5" s="19">
        <v>12</v>
      </c>
      <c r="T5" s="51">
        <v>14</v>
      </c>
      <c r="U5" s="21">
        <v>16</v>
      </c>
      <c r="V5" s="20">
        <v>18</v>
      </c>
      <c r="W5" s="51">
        <v>20</v>
      </c>
      <c r="X5" s="21">
        <v>22</v>
      </c>
      <c r="Y5" s="19">
        <v>25</v>
      </c>
      <c r="Z5" s="51">
        <v>28</v>
      </c>
      <c r="AA5" s="21">
        <v>30</v>
      </c>
      <c r="AB5" s="21"/>
    </row>
    <row r="6" spans="1:28" ht="15.75">
      <c r="A6" s="44">
        <v>3</v>
      </c>
      <c r="B6" s="19" t="s">
        <v>71</v>
      </c>
      <c r="C6" s="19">
        <v>1</v>
      </c>
      <c r="D6" s="51">
        <v>1</v>
      </c>
      <c r="E6" s="21">
        <v>1</v>
      </c>
      <c r="F6" s="20">
        <v>1</v>
      </c>
      <c r="G6" s="51">
        <v>2</v>
      </c>
      <c r="H6" s="21">
        <v>2</v>
      </c>
      <c r="I6" s="19">
        <v>3</v>
      </c>
      <c r="J6" s="19">
        <v>4</v>
      </c>
      <c r="K6" s="51">
        <v>5</v>
      </c>
      <c r="L6" s="21">
        <v>6</v>
      </c>
      <c r="M6" s="20">
        <v>8</v>
      </c>
      <c r="N6" s="56">
        <v>9</v>
      </c>
      <c r="O6" s="53">
        <v>11</v>
      </c>
      <c r="P6" s="20">
        <v>13</v>
      </c>
      <c r="Q6" s="51">
        <v>15</v>
      </c>
      <c r="R6" s="20">
        <v>16</v>
      </c>
      <c r="S6" s="19">
        <v>18</v>
      </c>
      <c r="T6" s="51">
        <v>21</v>
      </c>
      <c r="U6" s="21">
        <v>24</v>
      </c>
      <c r="V6" s="20">
        <v>27</v>
      </c>
      <c r="W6" s="51">
        <v>30</v>
      </c>
      <c r="X6" s="21">
        <v>34</v>
      </c>
      <c r="Y6" s="19">
        <v>37</v>
      </c>
      <c r="Z6" s="51">
        <v>42</v>
      </c>
      <c r="AA6" s="21">
        <v>46</v>
      </c>
      <c r="AB6" s="21"/>
    </row>
    <row r="7" spans="1:28" ht="15.75">
      <c r="A7" s="44">
        <v>4</v>
      </c>
      <c r="B7" s="19">
        <v>1</v>
      </c>
      <c r="C7" s="19">
        <v>1</v>
      </c>
      <c r="D7" s="51">
        <v>1</v>
      </c>
      <c r="E7" s="21">
        <v>1</v>
      </c>
      <c r="F7" s="20">
        <v>2</v>
      </c>
      <c r="G7" s="51">
        <v>2</v>
      </c>
      <c r="H7" s="21">
        <v>3</v>
      </c>
      <c r="I7" s="19">
        <v>4</v>
      </c>
      <c r="J7" s="19">
        <v>5</v>
      </c>
      <c r="K7" s="51">
        <v>7</v>
      </c>
      <c r="L7" s="21">
        <v>9</v>
      </c>
      <c r="M7" s="20">
        <v>10</v>
      </c>
      <c r="N7" s="56">
        <v>13</v>
      </c>
      <c r="O7" s="53">
        <v>15</v>
      </c>
      <c r="P7" s="20">
        <v>18</v>
      </c>
      <c r="Q7" s="51">
        <v>20</v>
      </c>
      <c r="R7" s="20">
        <v>22</v>
      </c>
      <c r="S7" s="19">
        <v>24</v>
      </c>
      <c r="T7" s="51">
        <v>28</v>
      </c>
      <c r="U7" s="21">
        <v>32</v>
      </c>
      <c r="V7" s="20">
        <v>36</v>
      </c>
      <c r="W7" s="51">
        <v>40</v>
      </c>
      <c r="X7" s="21">
        <v>44</v>
      </c>
      <c r="Y7" s="19">
        <v>50</v>
      </c>
      <c r="Z7" s="51">
        <v>56</v>
      </c>
      <c r="AA7" s="21">
        <v>61</v>
      </c>
      <c r="AB7" s="21"/>
    </row>
    <row r="8" spans="1:28" ht="15.75">
      <c r="A8" s="44">
        <v>5</v>
      </c>
      <c r="B8" s="19">
        <v>1</v>
      </c>
      <c r="C8" s="19">
        <v>1</v>
      </c>
      <c r="D8" s="51">
        <v>1</v>
      </c>
      <c r="E8" s="21">
        <v>2</v>
      </c>
      <c r="F8" s="20">
        <v>2</v>
      </c>
      <c r="G8" s="51">
        <v>3</v>
      </c>
      <c r="H8" s="21">
        <v>4</v>
      </c>
      <c r="I8" s="19">
        <v>5</v>
      </c>
      <c r="J8" s="19">
        <v>7</v>
      </c>
      <c r="K8" s="51">
        <v>9</v>
      </c>
      <c r="L8" s="21">
        <v>11</v>
      </c>
      <c r="M8" s="20">
        <v>13</v>
      </c>
      <c r="N8" s="56">
        <v>16</v>
      </c>
      <c r="O8" s="53">
        <v>19</v>
      </c>
      <c r="P8" s="20">
        <v>22</v>
      </c>
      <c r="Q8" s="51">
        <v>26</v>
      </c>
      <c r="R8" s="20">
        <v>28</v>
      </c>
      <c r="S8" s="19">
        <v>31</v>
      </c>
      <c r="T8" s="51">
        <v>35</v>
      </c>
      <c r="U8" s="21">
        <v>40</v>
      </c>
      <c r="V8" s="20">
        <v>44</v>
      </c>
      <c r="W8" s="51">
        <v>50</v>
      </c>
      <c r="X8" s="21">
        <v>54</v>
      </c>
      <c r="Y8" s="19">
        <v>62</v>
      </c>
      <c r="Z8" s="51">
        <v>70</v>
      </c>
      <c r="AA8" s="21">
        <v>76</v>
      </c>
      <c r="AB8" s="21"/>
    </row>
    <row r="9" spans="1:28" ht="15.75">
      <c r="A9" s="44">
        <v>6</v>
      </c>
      <c r="B9" s="19">
        <v>1</v>
      </c>
      <c r="C9" s="19">
        <v>1</v>
      </c>
      <c r="D9" s="51">
        <v>2</v>
      </c>
      <c r="E9" s="21">
        <v>2</v>
      </c>
      <c r="F9" s="20">
        <v>2</v>
      </c>
      <c r="G9" s="51">
        <v>3</v>
      </c>
      <c r="H9" s="21">
        <v>4</v>
      </c>
      <c r="I9" s="19">
        <v>6</v>
      </c>
      <c r="J9" s="19">
        <v>8</v>
      </c>
      <c r="K9" s="51">
        <v>10</v>
      </c>
      <c r="L9" s="21">
        <v>13</v>
      </c>
      <c r="M9" s="20">
        <v>16</v>
      </c>
      <c r="N9" s="56">
        <v>19</v>
      </c>
      <c r="O9" s="53">
        <v>22</v>
      </c>
      <c r="P9" s="20">
        <v>26</v>
      </c>
      <c r="Q9" s="51">
        <v>31</v>
      </c>
      <c r="R9" s="20">
        <v>33</v>
      </c>
      <c r="S9" s="19">
        <v>37</v>
      </c>
      <c r="T9" s="51">
        <v>42</v>
      </c>
      <c r="U9" s="21">
        <v>47</v>
      </c>
      <c r="V9" s="20">
        <v>54</v>
      </c>
      <c r="W9" s="51">
        <v>60</v>
      </c>
      <c r="X9" s="21">
        <v>67</v>
      </c>
      <c r="Y9" s="19">
        <v>75</v>
      </c>
      <c r="Z9" s="51">
        <v>84</v>
      </c>
      <c r="AA9" s="21">
        <v>92</v>
      </c>
      <c r="AB9" s="21"/>
    </row>
    <row r="10" spans="1:28" ht="15.75">
      <c r="A10" s="44">
        <v>7</v>
      </c>
      <c r="B10" s="19">
        <v>1</v>
      </c>
      <c r="C10" s="19">
        <v>1</v>
      </c>
      <c r="D10" s="51">
        <v>2</v>
      </c>
      <c r="E10" s="21">
        <v>2</v>
      </c>
      <c r="F10" s="20">
        <v>3</v>
      </c>
      <c r="G10" s="51">
        <v>4</v>
      </c>
      <c r="H10" s="21">
        <v>5</v>
      </c>
      <c r="I10" s="19">
        <v>7</v>
      </c>
      <c r="J10" s="19">
        <v>9</v>
      </c>
      <c r="K10" s="51">
        <v>12</v>
      </c>
      <c r="L10" s="21">
        <v>15</v>
      </c>
      <c r="M10" s="20">
        <v>18</v>
      </c>
      <c r="N10" s="56">
        <v>22</v>
      </c>
      <c r="O10" s="53">
        <v>26</v>
      </c>
      <c r="P10" s="20">
        <v>31</v>
      </c>
      <c r="Q10" s="51">
        <v>36</v>
      </c>
      <c r="R10" s="20">
        <v>38</v>
      </c>
      <c r="S10" s="19">
        <v>43</v>
      </c>
      <c r="T10" s="51">
        <v>49</v>
      </c>
      <c r="U10" s="21">
        <v>55</v>
      </c>
      <c r="V10" s="20">
        <v>62</v>
      </c>
      <c r="W10" s="51">
        <v>70</v>
      </c>
      <c r="X10" s="21">
        <v>78</v>
      </c>
      <c r="Y10" s="19">
        <v>87</v>
      </c>
      <c r="Z10" s="51">
        <v>98</v>
      </c>
      <c r="AA10" s="21">
        <v>108</v>
      </c>
      <c r="AB10" s="21"/>
    </row>
    <row r="11" spans="1:28" ht="15.75">
      <c r="A11" s="44">
        <v>8</v>
      </c>
      <c r="B11" s="19">
        <v>1</v>
      </c>
      <c r="C11" s="19">
        <v>1</v>
      </c>
      <c r="D11" s="51">
        <v>2</v>
      </c>
      <c r="E11" s="21">
        <v>3</v>
      </c>
      <c r="F11" s="20">
        <v>3</v>
      </c>
      <c r="G11" s="51">
        <v>4</v>
      </c>
      <c r="H11" s="21">
        <v>6</v>
      </c>
      <c r="I11" s="19">
        <v>8</v>
      </c>
      <c r="J11" s="19">
        <v>11</v>
      </c>
      <c r="K11" s="51">
        <v>14</v>
      </c>
      <c r="L11" s="21">
        <v>17</v>
      </c>
      <c r="M11" s="20">
        <v>21</v>
      </c>
      <c r="N11" s="56">
        <v>25</v>
      </c>
      <c r="O11" s="53">
        <v>30</v>
      </c>
      <c r="P11" s="20">
        <v>35</v>
      </c>
      <c r="Q11" s="51">
        <v>41</v>
      </c>
      <c r="R11" s="20">
        <v>44</v>
      </c>
      <c r="S11" s="19">
        <v>50</v>
      </c>
      <c r="T11" s="51">
        <v>56</v>
      </c>
      <c r="U11" s="21">
        <v>63</v>
      </c>
      <c r="V11" s="20">
        <v>71</v>
      </c>
      <c r="W11" s="51">
        <v>80</v>
      </c>
      <c r="X11" s="21">
        <v>89</v>
      </c>
      <c r="Y11" s="19">
        <v>100</v>
      </c>
      <c r="Z11" s="51">
        <v>111</v>
      </c>
      <c r="AA11" s="21">
        <v>123</v>
      </c>
      <c r="AB11" s="21"/>
    </row>
    <row r="12" spans="1:28" ht="15.75">
      <c r="A12" s="44">
        <v>9</v>
      </c>
      <c r="B12" s="19">
        <v>1</v>
      </c>
      <c r="C12" s="19">
        <v>2</v>
      </c>
      <c r="D12" s="51">
        <v>2</v>
      </c>
      <c r="E12" s="21">
        <v>3</v>
      </c>
      <c r="F12" s="20">
        <v>4</v>
      </c>
      <c r="G12" s="51">
        <v>5</v>
      </c>
      <c r="H12" s="21">
        <v>7</v>
      </c>
      <c r="I12" s="19">
        <v>9</v>
      </c>
      <c r="J12" s="19">
        <v>12</v>
      </c>
      <c r="K12" s="51">
        <v>15</v>
      </c>
      <c r="L12" s="21">
        <v>19</v>
      </c>
      <c r="M12" s="20">
        <v>23</v>
      </c>
      <c r="N12" s="56">
        <v>28</v>
      </c>
      <c r="O12" s="53">
        <v>34</v>
      </c>
      <c r="P12" s="20">
        <v>39</v>
      </c>
      <c r="Q12" s="51">
        <v>46</v>
      </c>
      <c r="R12" s="20">
        <v>49</v>
      </c>
      <c r="S12" s="19">
        <v>56</v>
      </c>
      <c r="T12" s="51">
        <v>62</v>
      </c>
      <c r="U12" s="21">
        <v>72</v>
      </c>
      <c r="V12" s="20">
        <v>80</v>
      </c>
      <c r="W12" s="51">
        <v>90</v>
      </c>
      <c r="X12" s="21">
        <v>100</v>
      </c>
      <c r="Y12" s="19">
        <v>112</v>
      </c>
      <c r="Z12" s="51">
        <v>125</v>
      </c>
      <c r="AA12" s="21">
        <v>139</v>
      </c>
      <c r="AB12" s="21"/>
    </row>
    <row r="13" spans="1:28" ht="15.75">
      <c r="A13" s="44">
        <v>10</v>
      </c>
      <c r="B13" s="19">
        <v>1</v>
      </c>
      <c r="C13" s="19">
        <v>2</v>
      </c>
      <c r="D13" s="51">
        <v>3</v>
      </c>
      <c r="E13" s="21">
        <v>3</v>
      </c>
      <c r="F13" s="20">
        <v>4</v>
      </c>
      <c r="G13" s="51">
        <v>5</v>
      </c>
      <c r="H13" s="21">
        <v>7</v>
      </c>
      <c r="I13" s="19">
        <v>10</v>
      </c>
      <c r="J13" s="19">
        <v>13</v>
      </c>
      <c r="K13" s="51">
        <v>17</v>
      </c>
      <c r="L13" s="21">
        <v>21</v>
      </c>
      <c r="M13" s="20">
        <v>26</v>
      </c>
      <c r="N13" s="56">
        <v>31</v>
      </c>
      <c r="O13" s="53">
        <v>37</v>
      </c>
      <c r="P13" s="20">
        <v>44</v>
      </c>
      <c r="Q13" s="51">
        <v>51</v>
      </c>
      <c r="R13" s="20">
        <v>55</v>
      </c>
      <c r="S13" s="19">
        <v>62</v>
      </c>
      <c r="T13" s="51">
        <v>71</v>
      </c>
      <c r="U13" s="21">
        <v>80</v>
      </c>
      <c r="V13" s="20">
        <v>89</v>
      </c>
      <c r="W13" s="51">
        <v>100</v>
      </c>
      <c r="X13" s="21">
        <v>112</v>
      </c>
      <c r="Y13" s="19">
        <v>125</v>
      </c>
      <c r="Z13" s="51">
        <v>139</v>
      </c>
      <c r="AA13" s="21">
        <v>154</v>
      </c>
      <c r="AB13" s="21"/>
    </row>
    <row r="14" spans="1:28" ht="15.75">
      <c r="A14" s="44">
        <v>11</v>
      </c>
      <c r="B14" s="19">
        <v>1</v>
      </c>
      <c r="C14" s="19">
        <v>2</v>
      </c>
      <c r="D14" s="51">
        <v>3</v>
      </c>
      <c r="E14" s="21">
        <v>4</v>
      </c>
      <c r="F14" s="20">
        <v>5</v>
      </c>
      <c r="G14" s="51">
        <v>6</v>
      </c>
      <c r="H14" s="21">
        <v>8</v>
      </c>
      <c r="I14" s="19">
        <v>11</v>
      </c>
      <c r="J14" s="19">
        <v>15</v>
      </c>
      <c r="K14" s="51">
        <v>19</v>
      </c>
      <c r="L14" s="21">
        <v>23</v>
      </c>
      <c r="M14" s="20">
        <v>29</v>
      </c>
      <c r="N14" s="56">
        <v>34</v>
      </c>
      <c r="O14" s="53">
        <v>41</v>
      </c>
      <c r="P14" s="20">
        <v>48</v>
      </c>
      <c r="Q14" s="51">
        <v>56</v>
      </c>
      <c r="R14" s="20">
        <v>60</v>
      </c>
      <c r="S14" s="19">
        <v>68</v>
      </c>
      <c r="T14" s="51">
        <v>78</v>
      </c>
      <c r="U14" s="21">
        <v>88</v>
      </c>
      <c r="V14" s="20">
        <v>98</v>
      </c>
      <c r="W14" s="51">
        <v>110</v>
      </c>
      <c r="X14" s="21">
        <v>122</v>
      </c>
      <c r="Y14" s="19">
        <v>137</v>
      </c>
      <c r="Z14" s="51">
        <v>153</v>
      </c>
      <c r="AA14" s="21">
        <v>169</v>
      </c>
      <c r="AB14" s="21"/>
    </row>
    <row r="15" spans="1:28" ht="15.75">
      <c r="A15" s="44">
        <v>12</v>
      </c>
      <c r="B15" s="19">
        <v>2</v>
      </c>
      <c r="C15" s="19">
        <v>2</v>
      </c>
      <c r="D15" s="51">
        <v>3</v>
      </c>
      <c r="E15" s="21">
        <v>4</v>
      </c>
      <c r="F15" s="20">
        <v>5</v>
      </c>
      <c r="G15" s="51">
        <v>6</v>
      </c>
      <c r="H15" s="21">
        <v>9</v>
      </c>
      <c r="I15" s="19">
        <v>12</v>
      </c>
      <c r="J15" s="19">
        <v>16</v>
      </c>
      <c r="K15" s="51">
        <v>21</v>
      </c>
      <c r="L15" s="21">
        <v>26</v>
      </c>
      <c r="M15" s="20">
        <v>31</v>
      </c>
      <c r="N15" s="56">
        <v>38</v>
      </c>
      <c r="O15" s="53">
        <v>45</v>
      </c>
      <c r="P15" s="20">
        <v>53</v>
      </c>
      <c r="Q15" s="51">
        <v>61</v>
      </c>
      <c r="R15" s="20">
        <v>65</v>
      </c>
      <c r="S15" s="19">
        <v>75</v>
      </c>
      <c r="T15" s="51">
        <v>85</v>
      </c>
      <c r="U15" s="21">
        <v>95</v>
      </c>
      <c r="V15" s="20">
        <v>107</v>
      </c>
      <c r="W15" s="51">
        <v>120</v>
      </c>
      <c r="X15" s="21">
        <v>134</v>
      </c>
      <c r="Y15" s="19">
        <v>150</v>
      </c>
      <c r="Z15" s="51">
        <v>166</v>
      </c>
      <c r="AA15" s="21">
        <v>184</v>
      </c>
      <c r="AB15" s="21"/>
    </row>
    <row r="16" spans="1:28" ht="15.75">
      <c r="A16" s="44">
        <v>13</v>
      </c>
      <c r="B16" s="19">
        <v>2</v>
      </c>
      <c r="C16" s="19">
        <v>2</v>
      </c>
      <c r="D16" s="51">
        <v>3</v>
      </c>
      <c r="E16" s="21">
        <v>4</v>
      </c>
      <c r="F16" s="20">
        <v>5</v>
      </c>
      <c r="G16" s="51">
        <v>7</v>
      </c>
      <c r="H16" s="21">
        <v>10</v>
      </c>
      <c r="I16" s="19">
        <v>13</v>
      </c>
      <c r="J16" s="19">
        <v>17</v>
      </c>
      <c r="K16" s="51">
        <v>22</v>
      </c>
      <c r="L16" s="21">
        <v>28</v>
      </c>
      <c r="M16" s="20">
        <v>34</v>
      </c>
      <c r="N16" s="56">
        <v>41</v>
      </c>
      <c r="O16" s="53">
        <v>48</v>
      </c>
      <c r="P16" s="20">
        <v>57</v>
      </c>
      <c r="Q16" s="51">
        <v>66</v>
      </c>
      <c r="R16" s="20">
        <v>71</v>
      </c>
      <c r="S16" s="19">
        <v>81</v>
      </c>
      <c r="T16" s="51">
        <v>92</v>
      </c>
      <c r="U16" s="21">
        <v>103</v>
      </c>
      <c r="V16" s="20">
        <v>116</v>
      </c>
      <c r="W16" s="51">
        <v>130</v>
      </c>
      <c r="X16" s="21">
        <v>145</v>
      </c>
      <c r="Y16" s="19">
        <v>162</v>
      </c>
      <c r="Z16" s="51">
        <v>180</v>
      </c>
      <c r="AA16" s="21">
        <v>200</v>
      </c>
      <c r="AB16" s="21"/>
    </row>
    <row r="17" spans="1:28" ht="15.75">
      <c r="A17" s="44">
        <v>14</v>
      </c>
      <c r="B17" s="19">
        <v>2</v>
      </c>
      <c r="C17" s="19">
        <v>3</v>
      </c>
      <c r="D17" s="51">
        <v>4</v>
      </c>
      <c r="E17" s="21">
        <v>5</v>
      </c>
      <c r="F17" s="20">
        <v>6</v>
      </c>
      <c r="G17" s="51">
        <v>7</v>
      </c>
      <c r="H17" s="21">
        <v>10</v>
      </c>
      <c r="I17" s="19">
        <v>14</v>
      </c>
      <c r="J17" s="19">
        <v>19</v>
      </c>
      <c r="K17" s="51">
        <v>24</v>
      </c>
      <c r="L17" s="21">
        <v>30</v>
      </c>
      <c r="M17" s="20">
        <v>36</v>
      </c>
      <c r="N17" s="56">
        <v>43</v>
      </c>
      <c r="O17" s="53">
        <v>52</v>
      </c>
      <c r="P17" s="20">
        <v>61</v>
      </c>
      <c r="Q17" s="51">
        <v>71</v>
      </c>
      <c r="R17" s="20">
        <v>77</v>
      </c>
      <c r="S17" s="19">
        <v>87</v>
      </c>
      <c r="T17" s="51">
        <v>98</v>
      </c>
      <c r="U17" s="21">
        <v>111</v>
      </c>
      <c r="V17" s="20">
        <v>124</v>
      </c>
      <c r="W17" s="51">
        <v>140</v>
      </c>
      <c r="X17" s="21">
        <v>156</v>
      </c>
      <c r="Y17" s="19">
        <v>174</v>
      </c>
      <c r="Z17" s="51">
        <v>194</v>
      </c>
      <c r="AA17" s="21">
        <v>215</v>
      </c>
      <c r="AB17" s="21"/>
    </row>
    <row r="18" spans="1:28" ht="15.75">
      <c r="A18" s="44">
        <v>15</v>
      </c>
      <c r="B18" s="19">
        <v>2</v>
      </c>
      <c r="C18" s="19">
        <v>3</v>
      </c>
      <c r="D18" s="51">
        <v>4</v>
      </c>
      <c r="E18" s="21">
        <v>5</v>
      </c>
      <c r="F18" s="20">
        <v>6</v>
      </c>
      <c r="G18" s="51">
        <v>8</v>
      </c>
      <c r="H18" s="21">
        <v>11</v>
      </c>
      <c r="I18" s="19">
        <v>15</v>
      </c>
      <c r="J18" s="19">
        <v>20</v>
      </c>
      <c r="K18" s="51">
        <v>26</v>
      </c>
      <c r="L18" s="21">
        <v>32</v>
      </c>
      <c r="M18" s="20">
        <v>39</v>
      </c>
      <c r="N18" s="56">
        <v>47</v>
      </c>
      <c r="O18" s="53">
        <v>56</v>
      </c>
      <c r="P18" s="20">
        <v>66</v>
      </c>
      <c r="Q18" s="51">
        <v>77</v>
      </c>
      <c r="R18" s="20">
        <v>82</v>
      </c>
      <c r="S18" s="19">
        <v>94</v>
      </c>
      <c r="T18" s="51">
        <v>105</v>
      </c>
      <c r="U18" s="21">
        <v>119</v>
      </c>
      <c r="V18" s="20">
        <v>134</v>
      </c>
      <c r="W18" s="51">
        <v>150</v>
      </c>
      <c r="X18" s="21">
        <v>167</v>
      </c>
      <c r="Y18" s="19">
        <v>187</v>
      </c>
      <c r="Z18" s="51">
        <v>208</v>
      </c>
      <c r="AA18" s="21">
        <v>230</v>
      </c>
      <c r="AB18" s="22"/>
    </row>
    <row r="19" spans="1:28" ht="15.75">
      <c r="A19" s="44">
        <v>16</v>
      </c>
      <c r="B19" s="19">
        <v>2</v>
      </c>
      <c r="C19" s="19">
        <v>3</v>
      </c>
      <c r="D19" s="51">
        <v>4</v>
      </c>
      <c r="E19" s="21">
        <v>5</v>
      </c>
      <c r="F19" s="20">
        <v>7</v>
      </c>
      <c r="G19" s="51">
        <v>8</v>
      </c>
      <c r="H19" s="21">
        <v>12</v>
      </c>
      <c r="I19" s="19">
        <v>16</v>
      </c>
      <c r="J19" s="19">
        <v>21</v>
      </c>
      <c r="K19" s="51">
        <v>27</v>
      </c>
      <c r="L19" s="21">
        <v>34</v>
      </c>
      <c r="M19" s="20">
        <v>42</v>
      </c>
      <c r="N19" s="56">
        <v>50</v>
      </c>
      <c r="O19" s="53">
        <v>60</v>
      </c>
      <c r="P19" s="20">
        <v>70</v>
      </c>
      <c r="Q19" s="51">
        <v>82</v>
      </c>
      <c r="R19" s="20">
        <v>88</v>
      </c>
      <c r="S19" s="19">
        <v>100</v>
      </c>
      <c r="T19" s="51">
        <v>112</v>
      </c>
      <c r="U19" s="21">
        <v>127</v>
      </c>
      <c r="V19" s="20">
        <v>142</v>
      </c>
      <c r="W19" s="51">
        <v>160</v>
      </c>
      <c r="X19" s="21">
        <v>178</v>
      </c>
      <c r="Y19" s="19">
        <v>200</v>
      </c>
      <c r="Z19" s="51">
        <v>222</v>
      </c>
      <c r="AA19" s="21">
        <v>246</v>
      </c>
      <c r="AB19" s="22"/>
    </row>
    <row r="20" spans="1:28" ht="15.75">
      <c r="A20" s="44">
        <v>17</v>
      </c>
      <c r="B20" s="19">
        <v>2</v>
      </c>
      <c r="C20" s="19">
        <v>3</v>
      </c>
      <c r="D20" s="51">
        <v>4</v>
      </c>
      <c r="E20" s="21">
        <v>6</v>
      </c>
      <c r="F20" s="20">
        <v>7</v>
      </c>
      <c r="G20" s="51">
        <v>9</v>
      </c>
      <c r="H20" s="21">
        <v>13</v>
      </c>
      <c r="I20" s="19">
        <v>17</v>
      </c>
      <c r="J20" s="19">
        <v>23</v>
      </c>
      <c r="K20" s="51">
        <v>29</v>
      </c>
      <c r="L20" s="21">
        <v>36</v>
      </c>
      <c r="M20" s="20">
        <v>44</v>
      </c>
      <c r="N20" s="56">
        <v>53</v>
      </c>
      <c r="O20" s="53">
        <v>63</v>
      </c>
      <c r="P20" s="20">
        <v>74</v>
      </c>
      <c r="Q20" s="51">
        <v>87</v>
      </c>
      <c r="R20" s="20">
        <v>93</v>
      </c>
      <c r="S20" s="19">
        <v>106</v>
      </c>
      <c r="T20" s="51">
        <v>119</v>
      </c>
      <c r="U20" s="21">
        <v>135</v>
      </c>
      <c r="V20" s="20">
        <v>151</v>
      </c>
      <c r="W20" s="51">
        <v>170</v>
      </c>
      <c r="X20" s="21">
        <v>190</v>
      </c>
      <c r="Y20" s="19">
        <v>212</v>
      </c>
      <c r="Z20" s="51">
        <v>236</v>
      </c>
      <c r="AA20" s="21">
        <v>262</v>
      </c>
      <c r="AB20" s="22"/>
    </row>
    <row r="21" spans="1:28" ht="15.75">
      <c r="A21" s="44">
        <v>18</v>
      </c>
      <c r="B21" s="19">
        <v>2</v>
      </c>
      <c r="C21" s="19">
        <v>3</v>
      </c>
      <c r="D21" s="51">
        <v>5</v>
      </c>
      <c r="E21" s="21">
        <v>6</v>
      </c>
      <c r="F21" s="20">
        <v>7</v>
      </c>
      <c r="G21" s="51">
        <v>9</v>
      </c>
      <c r="H21" s="21">
        <v>13</v>
      </c>
      <c r="I21" s="19">
        <v>18</v>
      </c>
      <c r="J21" s="19">
        <v>24</v>
      </c>
      <c r="K21" s="51">
        <v>31</v>
      </c>
      <c r="L21" s="21">
        <v>38</v>
      </c>
      <c r="M21" s="20">
        <v>47</v>
      </c>
      <c r="N21" s="56">
        <v>56</v>
      </c>
      <c r="O21" s="53">
        <v>67</v>
      </c>
      <c r="P21" s="20">
        <v>79</v>
      </c>
      <c r="Q21" s="51">
        <v>92</v>
      </c>
      <c r="R21" s="20">
        <v>98</v>
      </c>
      <c r="S21" s="19">
        <v>112</v>
      </c>
      <c r="T21" s="51">
        <v>126</v>
      </c>
      <c r="U21" s="21">
        <v>143</v>
      </c>
      <c r="V21" s="20">
        <v>160</v>
      </c>
      <c r="W21" s="51">
        <v>180</v>
      </c>
      <c r="X21" s="21">
        <v>201</v>
      </c>
      <c r="Y21" s="19">
        <v>224</v>
      </c>
      <c r="Z21" s="51">
        <v>250</v>
      </c>
      <c r="AA21" s="21">
        <v>277</v>
      </c>
      <c r="AB21" s="22"/>
    </row>
    <row r="22" spans="1:28" ht="15.75">
      <c r="A22" s="44">
        <v>19</v>
      </c>
      <c r="B22" s="19">
        <v>2</v>
      </c>
      <c r="C22" s="19">
        <v>3</v>
      </c>
      <c r="D22" s="51">
        <v>5</v>
      </c>
      <c r="E22" s="21">
        <v>6</v>
      </c>
      <c r="F22" s="20">
        <v>8</v>
      </c>
      <c r="G22" s="51">
        <v>10</v>
      </c>
      <c r="H22" s="21">
        <v>14</v>
      </c>
      <c r="I22" s="19">
        <v>19</v>
      </c>
      <c r="J22" s="19">
        <v>25</v>
      </c>
      <c r="K22" s="51">
        <v>32</v>
      </c>
      <c r="L22" s="21">
        <v>41</v>
      </c>
      <c r="M22" s="20">
        <v>50</v>
      </c>
      <c r="N22" s="56">
        <v>60</v>
      </c>
      <c r="O22" s="53">
        <v>71</v>
      </c>
      <c r="P22" s="20">
        <v>83</v>
      </c>
      <c r="Q22" s="51">
        <v>97</v>
      </c>
      <c r="R22" s="20">
        <v>104</v>
      </c>
      <c r="S22" s="19">
        <v>118</v>
      </c>
      <c r="T22" s="51">
        <v>133</v>
      </c>
      <c r="U22" s="21">
        <v>150</v>
      </c>
      <c r="V22" s="20">
        <v>169</v>
      </c>
      <c r="W22" s="51">
        <v>190</v>
      </c>
      <c r="X22" s="21">
        <v>212</v>
      </c>
      <c r="Y22" s="19">
        <v>237</v>
      </c>
      <c r="Z22" s="51">
        <v>264</v>
      </c>
      <c r="AA22" s="21">
        <v>292</v>
      </c>
      <c r="AB22" s="22"/>
    </row>
    <row r="23" spans="1:28" ht="15.75">
      <c r="A23" s="47">
        <v>20</v>
      </c>
      <c r="B23" s="48">
        <v>3</v>
      </c>
      <c r="C23" s="48">
        <v>4</v>
      </c>
      <c r="D23" s="23">
        <v>5</v>
      </c>
      <c r="E23" s="49">
        <v>6</v>
      </c>
      <c r="F23" s="24">
        <v>8</v>
      </c>
      <c r="G23" s="23">
        <v>10</v>
      </c>
      <c r="H23" s="49">
        <v>15</v>
      </c>
      <c r="I23" s="48">
        <v>20</v>
      </c>
      <c r="J23" s="48">
        <v>27</v>
      </c>
      <c r="K23" s="23">
        <v>34</v>
      </c>
      <c r="L23" s="49">
        <v>43</v>
      </c>
      <c r="M23" s="24">
        <v>52</v>
      </c>
      <c r="N23" s="57">
        <v>63</v>
      </c>
      <c r="O23" s="54">
        <v>75</v>
      </c>
      <c r="P23" s="24">
        <v>88</v>
      </c>
      <c r="Q23" s="23">
        <v>102</v>
      </c>
      <c r="R23" s="24">
        <v>109</v>
      </c>
      <c r="S23" s="48">
        <v>124</v>
      </c>
      <c r="T23" s="23">
        <v>140</v>
      </c>
      <c r="U23" s="49">
        <v>158</v>
      </c>
      <c r="V23" s="24">
        <v>178</v>
      </c>
      <c r="W23" s="23">
        <v>200</v>
      </c>
      <c r="X23" s="49">
        <v>223</v>
      </c>
      <c r="Y23" s="48">
        <v>250</v>
      </c>
      <c r="Z23" s="23">
        <v>278</v>
      </c>
      <c r="AA23" s="49">
        <v>308</v>
      </c>
      <c r="AB23" s="25"/>
    </row>
  </sheetData>
  <sheetProtection/>
  <mergeCells count="2">
    <mergeCell ref="A1:AB1"/>
    <mergeCell ref="B2:A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126" customWidth="1"/>
  </cols>
  <sheetData>
    <row r="1" spans="1:7" ht="12.75">
      <c r="A1" t="s">
        <v>101</v>
      </c>
      <c r="B1" t="s">
        <v>17</v>
      </c>
      <c r="C1" t="s">
        <v>102</v>
      </c>
      <c r="D1" t="s">
        <v>19</v>
      </c>
      <c r="E1" t="s">
        <v>20</v>
      </c>
      <c r="F1" t="s">
        <v>21</v>
      </c>
      <c r="G1" s="126" t="s">
        <v>376</v>
      </c>
    </row>
    <row r="2" spans="1:7" ht="12.75">
      <c r="A2" t="s">
        <v>103</v>
      </c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s="126">
        <v>300.5</v>
      </c>
    </row>
    <row r="3" spans="1:7" ht="12.75">
      <c r="A3" t="s">
        <v>109</v>
      </c>
      <c r="B3" t="s">
        <v>110</v>
      </c>
      <c r="C3" t="s">
        <v>111</v>
      </c>
      <c r="D3" t="s">
        <v>112</v>
      </c>
      <c r="E3" t="s">
        <v>113</v>
      </c>
      <c r="F3" t="s">
        <v>108</v>
      </c>
      <c r="G3" s="126">
        <v>334</v>
      </c>
    </row>
    <row r="4" spans="1:7" ht="12.75">
      <c r="A4" t="s">
        <v>114</v>
      </c>
      <c r="B4" t="s">
        <v>115</v>
      </c>
      <c r="C4" t="s">
        <v>116</v>
      </c>
      <c r="D4" t="s">
        <v>117</v>
      </c>
      <c r="E4" t="s">
        <v>107</v>
      </c>
      <c r="F4" t="s">
        <v>118</v>
      </c>
      <c r="G4" s="126">
        <v>288.5</v>
      </c>
    </row>
    <row r="5" spans="1:7" ht="12.75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108</v>
      </c>
      <c r="G5" s="126">
        <v>261.863</v>
      </c>
    </row>
    <row r="6" spans="1:7" ht="12.75">
      <c r="A6" t="s">
        <v>124</v>
      </c>
      <c r="B6" t="s">
        <v>104</v>
      </c>
      <c r="C6" t="s">
        <v>125</v>
      </c>
      <c r="D6" t="s">
        <v>126</v>
      </c>
      <c r="E6" t="s">
        <v>126</v>
      </c>
      <c r="F6" t="s">
        <v>108</v>
      </c>
      <c r="G6" s="126">
        <v>379.9</v>
      </c>
    </row>
    <row r="7" spans="1:7" ht="12.75">
      <c r="A7" t="s">
        <v>127</v>
      </c>
      <c r="B7" t="s">
        <v>128</v>
      </c>
      <c r="C7" t="s">
        <v>129</v>
      </c>
      <c r="D7" t="s">
        <v>130</v>
      </c>
      <c r="E7" t="s">
        <v>131</v>
      </c>
      <c r="F7" t="s">
        <v>108</v>
      </c>
      <c r="G7" s="126">
        <v>319.7</v>
      </c>
    </row>
    <row r="8" spans="1:7" ht="12.75">
      <c r="A8" t="s">
        <v>132</v>
      </c>
      <c r="B8" t="s">
        <v>133</v>
      </c>
      <c r="C8" t="s">
        <v>134</v>
      </c>
      <c r="D8" t="s">
        <v>135</v>
      </c>
      <c r="E8" t="s">
        <v>123</v>
      </c>
      <c r="F8" t="s">
        <v>108</v>
      </c>
      <c r="G8" s="126">
        <v>275</v>
      </c>
    </row>
    <row r="9" spans="1:7" ht="12.75">
      <c r="A9" t="s">
        <v>136</v>
      </c>
      <c r="B9" t="s">
        <v>137</v>
      </c>
      <c r="C9" t="s">
        <v>138</v>
      </c>
      <c r="D9" t="s">
        <v>139</v>
      </c>
      <c r="E9" t="s">
        <v>140</v>
      </c>
      <c r="F9" t="s">
        <v>108</v>
      </c>
      <c r="G9" s="126">
        <v>408.3</v>
      </c>
    </row>
    <row r="10" spans="1:7" ht="12.75">
      <c r="A10" t="s">
        <v>141</v>
      </c>
      <c r="B10" t="s">
        <v>104</v>
      </c>
      <c r="C10" t="s">
        <v>142</v>
      </c>
      <c r="D10" t="s">
        <v>143</v>
      </c>
      <c r="E10" t="s">
        <v>144</v>
      </c>
      <c r="F10" t="s">
        <v>108</v>
      </c>
      <c r="G10" s="126">
        <v>315.926</v>
      </c>
    </row>
    <row r="11" spans="1:7" ht="12.75">
      <c r="A11" t="s">
        <v>145</v>
      </c>
      <c r="B11" t="s">
        <v>146</v>
      </c>
      <c r="C11" t="s">
        <v>147</v>
      </c>
      <c r="D11" t="s">
        <v>147</v>
      </c>
      <c r="E11" t="s">
        <v>148</v>
      </c>
      <c r="F11" t="s">
        <v>108</v>
      </c>
      <c r="G11" s="126">
        <v>283.285</v>
      </c>
    </row>
    <row r="12" spans="1:7" ht="12.75">
      <c r="A12" t="s">
        <v>149</v>
      </c>
      <c r="B12" t="s">
        <v>104</v>
      </c>
      <c r="C12" t="s">
        <v>150</v>
      </c>
      <c r="D12" t="s">
        <v>151</v>
      </c>
      <c r="E12" t="s">
        <v>123</v>
      </c>
      <c r="F12" t="s">
        <v>108</v>
      </c>
      <c r="G12" s="126">
        <v>261.75</v>
      </c>
    </row>
    <row r="13" spans="1:7" ht="12.75">
      <c r="A13" t="s">
        <v>152</v>
      </c>
      <c r="B13" t="s">
        <v>104</v>
      </c>
      <c r="C13" t="s">
        <v>153</v>
      </c>
      <c r="D13" t="s">
        <v>154</v>
      </c>
      <c r="E13" t="s">
        <v>113</v>
      </c>
      <c r="F13" t="s">
        <v>108</v>
      </c>
      <c r="G13" s="126">
        <v>337.6</v>
      </c>
    </row>
    <row r="14" spans="1:7" ht="12.75">
      <c r="A14" t="s">
        <v>155</v>
      </c>
      <c r="B14" t="s">
        <v>156</v>
      </c>
      <c r="C14" t="s">
        <v>157</v>
      </c>
      <c r="D14" t="s">
        <v>158</v>
      </c>
      <c r="E14" t="s">
        <v>159</v>
      </c>
      <c r="F14" t="s">
        <v>118</v>
      </c>
      <c r="G14" s="126">
        <v>363.617</v>
      </c>
    </row>
    <row r="15" spans="1:7" ht="12.75">
      <c r="A15" t="s">
        <v>160</v>
      </c>
      <c r="B15" t="s">
        <v>161</v>
      </c>
      <c r="C15" t="s">
        <v>162</v>
      </c>
      <c r="D15" t="s">
        <v>163</v>
      </c>
      <c r="E15" t="s">
        <v>164</v>
      </c>
      <c r="F15" t="s">
        <v>118</v>
      </c>
      <c r="G15" s="126">
        <v>364.378</v>
      </c>
    </row>
    <row r="16" spans="1:7" ht="12.75">
      <c r="A16" t="s">
        <v>165</v>
      </c>
      <c r="B16" t="s">
        <v>115</v>
      </c>
      <c r="C16" t="s">
        <v>166</v>
      </c>
      <c r="D16" t="s">
        <v>167</v>
      </c>
      <c r="E16" t="s">
        <v>168</v>
      </c>
      <c r="F16" t="s">
        <v>108</v>
      </c>
      <c r="G16" s="126">
        <v>442.3</v>
      </c>
    </row>
    <row r="17" spans="1:7" ht="12.75">
      <c r="A17" t="s">
        <v>169</v>
      </c>
      <c r="B17" t="s">
        <v>170</v>
      </c>
      <c r="C17" t="s">
        <v>171</v>
      </c>
      <c r="D17" t="s">
        <v>167</v>
      </c>
      <c r="E17" t="s">
        <v>168</v>
      </c>
      <c r="F17" t="s">
        <v>108</v>
      </c>
      <c r="G17" s="126">
        <v>455.096</v>
      </c>
    </row>
    <row r="18" spans="1:7" ht="12.75">
      <c r="A18" t="s">
        <v>172</v>
      </c>
      <c r="B18" t="s">
        <v>115</v>
      </c>
      <c r="C18" t="s">
        <v>173</v>
      </c>
      <c r="D18" t="s">
        <v>174</v>
      </c>
      <c r="E18" t="s">
        <v>175</v>
      </c>
      <c r="F18" t="s">
        <v>108</v>
      </c>
      <c r="G18" s="126">
        <v>289.919</v>
      </c>
    </row>
    <row r="19" spans="1:7" ht="12.75">
      <c r="A19" t="s">
        <v>176</v>
      </c>
      <c r="B19" t="s">
        <v>177</v>
      </c>
      <c r="C19" t="s">
        <v>178</v>
      </c>
      <c r="D19" t="s">
        <v>179</v>
      </c>
      <c r="E19" t="s">
        <v>180</v>
      </c>
      <c r="F19" t="s">
        <v>108</v>
      </c>
      <c r="G19" s="126">
        <v>400.196</v>
      </c>
    </row>
    <row r="20" spans="1:7" ht="12.75">
      <c r="A20" t="s">
        <v>181</v>
      </c>
      <c r="B20" t="s">
        <v>177</v>
      </c>
      <c r="C20" t="s">
        <v>182</v>
      </c>
      <c r="D20" t="s">
        <v>183</v>
      </c>
      <c r="E20" t="s">
        <v>180</v>
      </c>
      <c r="F20" t="s">
        <v>108</v>
      </c>
      <c r="G20" s="126">
        <v>303.244</v>
      </c>
    </row>
    <row r="21" spans="1:7" ht="12.75">
      <c r="A21" t="s">
        <v>184</v>
      </c>
      <c r="B21" t="s">
        <v>156</v>
      </c>
      <c r="C21" t="s">
        <v>185</v>
      </c>
      <c r="D21" t="s">
        <v>186</v>
      </c>
      <c r="E21" t="s">
        <v>187</v>
      </c>
      <c r="F21" t="s">
        <v>118</v>
      </c>
      <c r="G21" s="126">
        <v>290.368</v>
      </c>
    </row>
    <row r="22" spans="1:7" ht="12.75">
      <c r="A22" t="s">
        <v>188</v>
      </c>
      <c r="B22" t="s">
        <v>189</v>
      </c>
      <c r="C22" t="s">
        <v>190</v>
      </c>
      <c r="D22" t="s">
        <v>191</v>
      </c>
      <c r="E22" t="s">
        <v>175</v>
      </c>
      <c r="F22" t="s">
        <v>108</v>
      </c>
      <c r="G22" s="126">
        <v>341.205</v>
      </c>
    </row>
    <row r="23" spans="1:7" ht="12.75">
      <c r="A23" t="s">
        <v>192</v>
      </c>
      <c r="B23" t="s">
        <v>161</v>
      </c>
      <c r="C23" t="s">
        <v>193</v>
      </c>
      <c r="D23" t="s">
        <v>194</v>
      </c>
      <c r="E23" t="s">
        <v>194</v>
      </c>
      <c r="F23" t="s">
        <v>118</v>
      </c>
      <c r="G23" s="126">
        <v>288.954</v>
      </c>
    </row>
    <row r="24" spans="1:7" ht="12.75">
      <c r="A24" t="s">
        <v>195</v>
      </c>
      <c r="B24" t="s">
        <v>104</v>
      </c>
      <c r="C24" t="s">
        <v>196</v>
      </c>
      <c r="D24" t="s">
        <v>197</v>
      </c>
      <c r="E24" t="s">
        <v>113</v>
      </c>
      <c r="F24" t="s">
        <v>108</v>
      </c>
      <c r="G24" s="126">
        <v>343.338</v>
      </c>
    </row>
    <row r="25" spans="1:7" ht="12.75">
      <c r="A25" t="s">
        <v>198</v>
      </c>
      <c r="B25" t="s">
        <v>199</v>
      </c>
      <c r="C25" t="s">
        <v>200</v>
      </c>
      <c r="D25" t="s">
        <v>201</v>
      </c>
      <c r="E25" t="s">
        <v>140</v>
      </c>
      <c r="F25" t="s">
        <v>108</v>
      </c>
      <c r="G25" s="126">
        <v>413.1</v>
      </c>
    </row>
    <row r="26" spans="1:7" ht="12.75">
      <c r="A26" t="s">
        <v>202</v>
      </c>
      <c r="B26" t="s">
        <v>110</v>
      </c>
      <c r="C26" t="s">
        <v>203</v>
      </c>
      <c r="D26" t="s">
        <v>204</v>
      </c>
      <c r="E26" t="s">
        <v>113</v>
      </c>
      <c r="F26" t="s">
        <v>108</v>
      </c>
      <c r="G26" s="126">
        <v>440.645</v>
      </c>
    </row>
    <row r="27" spans="1:7" ht="12.75">
      <c r="A27" t="s">
        <v>205</v>
      </c>
      <c r="B27" t="s">
        <v>128</v>
      </c>
      <c r="C27" t="s">
        <v>206</v>
      </c>
      <c r="D27" t="s">
        <v>207</v>
      </c>
      <c r="E27" t="s">
        <v>131</v>
      </c>
      <c r="F27" t="s">
        <v>108</v>
      </c>
      <c r="G27" s="126">
        <v>340.588</v>
      </c>
    </row>
    <row r="28" spans="1:7" ht="12.75">
      <c r="A28" t="s">
        <v>208</v>
      </c>
      <c r="B28" t="s">
        <v>209</v>
      </c>
      <c r="C28" t="s">
        <v>210</v>
      </c>
      <c r="D28" t="s">
        <v>211</v>
      </c>
      <c r="E28" t="s">
        <v>107</v>
      </c>
      <c r="F28" t="s">
        <v>212</v>
      </c>
      <c r="G28" s="126">
        <v>229.3</v>
      </c>
    </row>
    <row r="29" spans="1:7" ht="12.75">
      <c r="A29" t="s">
        <v>213</v>
      </c>
      <c r="B29" t="s">
        <v>209</v>
      </c>
      <c r="C29" t="s">
        <v>214</v>
      </c>
      <c r="D29" t="s">
        <v>215</v>
      </c>
      <c r="E29" t="s">
        <v>216</v>
      </c>
      <c r="F29" t="s">
        <v>212</v>
      </c>
      <c r="G29" s="126">
        <v>161</v>
      </c>
    </row>
    <row r="30" spans="1:7" ht="12.75">
      <c r="A30" t="s">
        <v>217</v>
      </c>
      <c r="B30" t="s">
        <v>209</v>
      </c>
      <c r="C30" t="s">
        <v>218</v>
      </c>
      <c r="D30" t="s">
        <v>219</v>
      </c>
      <c r="E30" t="s">
        <v>220</v>
      </c>
      <c r="F30" t="s">
        <v>212</v>
      </c>
      <c r="G30" s="126">
        <v>216.86</v>
      </c>
    </row>
    <row r="31" spans="1:7" ht="12.75">
      <c r="A31" t="s">
        <v>221</v>
      </c>
      <c r="B31" t="s">
        <v>209</v>
      </c>
      <c r="C31" t="s">
        <v>222</v>
      </c>
      <c r="D31" t="s">
        <v>223</v>
      </c>
      <c r="E31" t="s">
        <v>223</v>
      </c>
      <c r="F31" t="s">
        <v>212</v>
      </c>
      <c r="G31" s="126">
        <v>184.05</v>
      </c>
    </row>
    <row r="32" spans="1:7" ht="12.75">
      <c r="A32" t="s">
        <v>224</v>
      </c>
      <c r="B32" t="s">
        <v>209</v>
      </c>
      <c r="C32" t="s">
        <v>225</v>
      </c>
      <c r="D32" t="s">
        <v>226</v>
      </c>
      <c r="E32" t="s">
        <v>107</v>
      </c>
      <c r="F32" t="s">
        <v>212</v>
      </c>
      <c r="G32" s="126">
        <v>259</v>
      </c>
    </row>
    <row r="33" spans="1:7" ht="12.75">
      <c r="A33" t="s">
        <v>227</v>
      </c>
      <c r="B33" t="s">
        <v>209</v>
      </c>
      <c r="C33" t="s">
        <v>228</v>
      </c>
      <c r="D33" t="s">
        <v>229</v>
      </c>
      <c r="E33" t="s">
        <v>230</v>
      </c>
      <c r="F33" t="s">
        <v>212</v>
      </c>
      <c r="G33" s="126">
        <v>304</v>
      </c>
    </row>
    <row r="34" spans="1:7" ht="12.75">
      <c r="A34" t="s">
        <v>231</v>
      </c>
      <c r="B34" t="s">
        <v>232</v>
      </c>
      <c r="C34" t="s">
        <v>233</v>
      </c>
      <c r="D34" t="s">
        <v>230</v>
      </c>
      <c r="E34" t="s">
        <v>230</v>
      </c>
      <c r="F34" t="s">
        <v>212</v>
      </c>
      <c r="G34" s="126">
        <v>292</v>
      </c>
    </row>
    <row r="35" spans="1:7" ht="12.75">
      <c r="A35" t="s">
        <v>234</v>
      </c>
      <c r="B35" t="s">
        <v>232</v>
      </c>
      <c r="C35" t="s">
        <v>235</v>
      </c>
      <c r="D35" t="s">
        <v>230</v>
      </c>
      <c r="E35" t="s">
        <v>230</v>
      </c>
      <c r="F35" t="s">
        <v>212</v>
      </c>
      <c r="G35" s="126">
        <v>295.66</v>
      </c>
    </row>
    <row r="36" spans="1:7" ht="12.75">
      <c r="A36" t="s">
        <v>236</v>
      </c>
      <c r="B36" t="s">
        <v>237</v>
      </c>
      <c r="C36" t="s">
        <v>238</v>
      </c>
      <c r="D36" t="s">
        <v>220</v>
      </c>
      <c r="E36" t="s">
        <v>220</v>
      </c>
      <c r="F36" t="s">
        <v>212</v>
      </c>
      <c r="G36" s="126">
        <v>204.92</v>
      </c>
    </row>
    <row r="37" spans="1:7" ht="12.75">
      <c r="A37" t="s">
        <v>239</v>
      </c>
      <c r="B37" t="s">
        <v>240</v>
      </c>
      <c r="C37" t="s">
        <v>241</v>
      </c>
      <c r="D37" t="s">
        <v>242</v>
      </c>
      <c r="E37" t="s">
        <v>107</v>
      </c>
      <c r="F37" t="s">
        <v>212</v>
      </c>
      <c r="G37" s="126">
        <v>230.42</v>
      </c>
    </row>
    <row r="38" spans="1:7" ht="12.75">
      <c r="A38" t="s">
        <v>243</v>
      </c>
      <c r="B38" t="s">
        <v>209</v>
      </c>
      <c r="C38" t="s">
        <v>244</v>
      </c>
      <c r="D38" t="s">
        <v>245</v>
      </c>
      <c r="E38" t="s">
        <v>107</v>
      </c>
      <c r="F38" t="s">
        <v>212</v>
      </c>
      <c r="G38" s="126">
        <v>232</v>
      </c>
    </row>
    <row r="39" spans="1:7" ht="12.75">
      <c r="A39" t="s">
        <v>246</v>
      </c>
      <c r="B39" t="s">
        <v>247</v>
      </c>
      <c r="C39" t="s">
        <v>248</v>
      </c>
      <c r="D39" t="s">
        <v>249</v>
      </c>
      <c r="E39" t="s">
        <v>220</v>
      </c>
      <c r="F39" t="s">
        <v>212</v>
      </c>
      <c r="G39" s="126">
        <v>215.161</v>
      </c>
    </row>
    <row r="40" spans="1:7" ht="12.75">
      <c r="A40" t="s">
        <v>250</v>
      </c>
      <c r="B40" t="s">
        <v>209</v>
      </c>
      <c r="C40" t="s">
        <v>251</v>
      </c>
      <c r="D40" t="s">
        <v>252</v>
      </c>
      <c r="E40" t="s">
        <v>253</v>
      </c>
      <c r="F40" t="s">
        <v>212</v>
      </c>
      <c r="G40" s="126">
        <v>381.903</v>
      </c>
    </row>
    <row r="41" spans="1:7" ht="12.75">
      <c r="A41" t="s">
        <v>254</v>
      </c>
      <c r="B41" t="s">
        <v>255</v>
      </c>
      <c r="C41" t="s">
        <v>256</v>
      </c>
      <c r="D41" t="s">
        <v>257</v>
      </c>
      <c r="E41" t="s">
        <v>230</v>
      </c>
      <c r="F41" t="s">
        <v>212</v>
      </c>
      <c r="G41" s="126">
        <v>286.47</v>
      </c>
    </row>
    <row r="42" spans="1:7" ht="12.75">
      <c r="A42" t="s">
        <v>258</v>
      </c>
      <c r="B42" t="s">
        <v>259</v>
      </c>
      <c r="C42" t="s">
        <v>260</v>
      </c>
      <c r="D42" t="s">
        <v>261</v>
      </c>
      <c r="E42" t="s">
        <v>107</v>
      </c>
      <c r="F42" t="s">
        <v>262</v>
      </c>
      <c r="G42" s="126">
        <v>143.5</v>
      </c>
    </row>
    <row r="43" spans="1:7" ht="12.75">
      <c r="A43" t="s">
        <v>263</v>
      </c>
      <c r="B43" t="s">
        <v>264</v>
      </c>
      <c r="C43" t="s">
        <v>265</v>
      </c>
      <c r="D43" t="s">
        <v>266</v>
      </c>
      <c r="E43" t="s">
        <v>267</v>
      </c>
      <c r="F43" t="s">
        <v>212</v>
      </c>
      <c r="G43" s="126">
        <v>268.3</v>
      </c>
    </row>
    <row r="44" spans="1:7" ht="12.75">
      <c r="A44" t="s">
        <v>268</v>
      </c>
      <c r="B44" t="s">
        <v>259</v>
      </c>
      <c r="C44" t="s">
        <v>269</v>
      </c>
      <c r="D44" t="s">
        <v>270</v>
      </c>
      <c r="E44" t="s">
        <v>271</v>
      </c>
      <c r="F44" t="s">
        <v>262</v>
      </c>
      <c r="G44" s="126">
        <v>181</v>
      </c>
    </row>
    <row r="45" spans="1:7" ht="12.75">
      <c r="A45" t="s">
        <v>272</v>
      </c>
      <c r="B45" t="s">
        <v>273</v>
      </c>
      <c r="C45" t="s">
        <v>274</v>
      </c>
      <c r="D45" t="s">
        <v>275</v>
      </c>
      <c r="E45" t="s">
        <v>276</v>
      </c>
      <c r="F45" t="s">
        <v>277</v>
      </c>
      <c r="G45" s="126">
        <v>257.765</v>
      </c>
    </row>
    <row r="46" spans="1:7" ht="12.75">
      <c r="A46" t="s">
        <v>278</v>
      </c>
      <c r="B46" t="s">
        <v>279</v>
      </c>
      <c r="C46" t="s">
        <v>173</v>
      </c>
      <c r="D46" t="s">
        <v>173</v>
      </c>
      <c r="E46" t="s">
        <v>267</v>
      </c>
      <c r="F46" t="s">
        <v>212</v>
      </c>
      <c r="G46" s="126">
        <v>265.63</v>
      </c>
    </row>
    <row r="47" spans="1:7" ht="12.75">
      <c r="A47" t="s">
        <v>280</v>
      </c>
      <c r="B47" t="s">
        <v>259</v>
      </c>
      <c r="C47" t="s">
        <v>281</v>
      </c>
      <c r="D47" t="s">
        <v>282</v>
      </c>
      <c r="E47" t="s">
        <v>276</v>
      </c>
      <c r="F47" t="s">
        <v>277</v>
      </c>
      <c r="G47" s="126">
        <v>257</v>
      </c>
    </row>
    <row r="48" spans="1:7" ht="12.75">
      <c r="A48" t="s">
        <v>283</v>
      </c>
      <c r="B48" t="s">
        <v>284</v>
      </c>
      <c r="C48" t="s">
        <v>285</v>
      </c>
      <c r="D48" t="s">
        <v>286</v>
      </c>
      <c r="E48" t="s">
        <v>107</v>
      </c>
      <c r="F48" t="s">
        <v>262</v>
      </c>
      <c r="G48" s="126">
        <v>157.27</v>
      </c>
    </row>
    <row r="49" spans="1:7" ht="12.75">
      <c r="A49" t="s">
        <v>287</v>
      </c>
      <c r="B49" t="s">
        <v>288</v>
      </c>
      <c r="C49" t="s">
        <v>289</v>
      </c>
      <c r="D49" t="s">
        <v>290</v>
      </c>
      <c r="E49" t="s">
        <v>291</v>
      </c>
      <c r="F49" t="s">
        <v>277</v>
      </c>
      <c r="G49" s="126">
        <v>298.586</v>
      </c>
    </row>
    <row r="50" spans="1:7" ht="12.75">
      <c r="A50" t="s">
        <v>292</v>
      </c>
      <c r="B50" t="s">
        <v>259</v>
      </c>
      <c r="C50" t="s">
        <v>293</v>
      </c>
      <c r="D50" t="s">
        <v>294</v>
      </c>
      <c r="E50" t="s">
        <v>294</v>
      </c>
      <c r="F50" t="s">
        <v>262</v>
      </c>
      <c r="G50" s="126">
        <v>92.28</v>
      </c>
    </row>
    <row r="51" spans="1:7" ht="12.75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t="s">
        <v>262</v>
      </c>
      <c r="G51" s="126">
        <v>170.1</v>
      </c>
    </row>
    <row r="52" spans="1:7" ht="12.75">
      <c r="A52" t="s">
        <v>300</v>
      </c>
      <c r="B52" t="s">
        <v>301</v>
      </c>
      <c r="C52" t="s">
        <v>302</v>
      </c>
      <c r="D52" t="s">
        <v>117</v>
      </c>
      <c r="E52" t="s">
        <v>107</v>
      </c>
      <c r="F52" t="s">
        <v>303</v>
      </c>
      <c r="G52" s="126">
        <v>192.2</v>
      </c>
    </row>
    <row r="53" spans="1:7" ht="12.75">
      <c r="A53" t="s">
        <v>304</v>
      </c>
      <c r="B53" t="s">
        <v>301</v>
      </c>
      <c r="C53" t="s">
        <v>305</v>
      </c>
      <c r="D53" t="s">
        <v>306</v>
      </c>
      <c r="E53" t="s">
        <v>307</v>
      </c>
      <c r="F53" t="s">
        <v>303</v>
      </c>
      <c r="G53" s="126">
        <v>177.4</v>
      </c>
    </row>
    <row r="54" spans="1:7" ht="12.75">
      <c r="A54" t="s">
        <v>308</v>
      </c>
      <c r="B54" t="s">
        <v>309</v>
      </c>
      <c r="C54" t="s">
        <v>310</v>
      </c>
      <c r="D54" t="s">
        <v>311</v>
      </c>
      <c r="E54" t="s">
        <v>312</v>
      </c>
      <c r="F54" t="s">
        <v>303</v>
      </c>
      <c r="G54" s="126">
        <v>263.983</v>
      </c>
    </row>
    <row r="55" spans="1:7" ht="12.75">
      <c r="A55" t="s">
        <v>313</v>
      </c>
      <c r="B55" t="s">
        <v>301</v>
      </c>
      <c r="C55" t="s">
        <v>314</v>
      </c>
      <c r="D55" t="s">
        <v>315</v>
      </c>
      <c r="E55" t="s">
        <v>107</v>
      </c>
      <c r="F55" t="s">
        <v>303</v>
      </c>
      <c r="G55" s="126">
        <v>210.9</v>
      </c>
    </row>
    <row r="56" spans="1:7" ht="12.75">
      <c r="A56" t="s">
        <v>316</v>
      </c>
      <c r="B56" t="s">
        <v>317</v>
      </c>
      <c r="C56" t="s">
        <v>318</v>
      </c>
      <c r="D56" t="s">
        <v>319</v>
      </c>
      <c r="E56" t="s">
        <v>320</v>
      </c>
      <c r="F56" t="s">
        <v>303</v>
      </c>
      <c r="G56" s="126">
        <v>248.891</v>
      </c>
    </row>
    <row r="57" spans="1:7" ht="12.75">
      <c r="A57" t="s">
        <v>321</v>
      </c>
      <c r="B57" t="s">
        <v>322</v>
      </c>
      <c r="C57" t="s">
        <v>323</v>
      </c>
      <c r="D57" t="s">
        <v>306</v>
      </c>
      <c r="E57" t="s">
        <v>307</v>
      </c>
      <c r="F57" t="s">
        <v>303</v>
      </c>
      <c r="G57" s="126">
        <v>182.805</v>
      </c>
    </row>
    <row r="58" spans="1:7" ht="12.75">
      <c r="A58" t="s">
        <v>324</v>
      </c>
      <c r="B58" t="s">
        <v>325</v>
      </c>
      <c r="C58" t="s">
        <v>326</v>
      </c>
      <c r="D58" t="s">
        <v>327</v>
      </c>
      <c r="E58" t="s">
        <v>107</v>
      </c>
      <c r="F58" t="s">
        <v>328</v>
      </c>
      <c r="G58" s="126">
        <v>461.7</v>
      </c>
    </row>
    <row r="59" spans="1:7" ht="12.75">
      <c r="A59" t="s">
        <v>329</v>
      </c>
      <c r="B59" t="s">
        <v>330</v>
      </c>
      <c r="C59" t="s">
        <v>331</v>
      </c>
      <c r="D59" t="s">
        <v>332</v>
      </c>
      <c r="E59" t="s">
        <v>333</v>
      </c>
      <c r="F59" t="s">
        <v>328</v>
      </c>
      <c r="G59" s="126">
        <v>405.1</v>
      </c>
    </row>
    <row r="60" spans="1:7" ht="12.75">
      <c r="A60" t="s">
        <v>334</v>
      </c>
      <c r="B60" t="s">
        <v>335</v>
      </c>
      <c r="C60" t="s">
        <v>336</v>
      </c>
      <c r="D60" t="s">
        <v>337</v>
      </c>
      <c r="E60" t="s">
        <v>338</v>
      </c>
      <c r="F60" t="s">
        <v>328</v>
      </c>
      <c r="G60" s="126">
        <v>514.656</v>
      </c>
    </row>
    <row r="61" spans="1:7" ht="12.75">
      <c r="A61" t="s">
        <v>339</v>
      </c>
      <c r="B61" t="s">
        <v>330</v>
      </c>
      <c r="C61" t="s">
        <v>340</v>
      </c>
      <c r="D61" t="s">
        <v>338</v>
      </c>
      <c r="E61" t="s">
        <v>338</v>
      </c>
      <c r="F61" t="s">
        <v>328</v>
      </c>
      <c r="G61" s="126">
        <v>433.473</v>
      </c>
    </row>
    <row r="62" spans="1:7" ht="12.75">
      <c r="A62" t="s">
        <v>341</v>
      </c>
      <c r="B62" t="s">
        <v>330</v>
      </c>
      <c r="C62" t="s">
        <v>342</v>
      </c>
      <c r="D62" t="s">
        <v>343</v>
      </c>
      <c r="E62" t="s">
        <v>338</v>
      </c>
      <c r="F62" t="s">
        <v>328</v>
      </c>
      <c r="G62" s="126">
        <v>462.835</v>
      </c>
    </row>
    <row r="63" spans="1:7" ht="12.75">
      <c r="A63" t="s">
        <v>344</v>
      </c>
      <c r="B63" t="s">
        <v>345</v>
      </c>
      <c r="C63" t="s">
        <v>346</v>
      </c>
      <c r="D63" t="s">
        <v>347</v>
      </c>
      <c r="E63" t="s">
        <v>348</v>
      </c>
      <c r="F63" t="s">
        <v>277</v>
      </c>
      <c r="G63" s="126">
        <v>390.745</v>
      </c>
    </row>
    <row r="64" spans="1:7" ht="12.75">
      <c r="A64" t="s">
        <v>349</v>
      </c>
      <c r="B64" t="s">
        <v>350</v>
      </c>
      <c r="C64" t="s">
        <v>351</v>
      </c>
      <c r="D64" t="s">
        <v>352</v>
      </c>
      <c r="E64" t="s">
        <v>353</v>
      </c>
      <c r="F64" t="s">
        <v>328</v>
      </c>
      <c r="G64" s="126">
        <v>351.43</v>
      </c>
    </row>
    <row r="65" spans="1:7" ht="12.75">
      <c r="A65" t="s">
        <v>354</v>
      </c>
      <c r="B65" t="s">
        <v>350</v>
      </c>
      <c r="C65" t="s">
        <v>355</v>
      </c>
      <c r="D65" t="s">
        <v>356</v>
      </c>
      <c r="E65" t="s">
        <v>107</v>
      </c>
      <c r="F65" t="s">
        <v>277</v>
      </c>
      <c r="G65" s="126">
        <v>386.266</v>
      </c>
    </row>
    <row r="66" spans="1:7" ht="12.75">
      <c r="A66" t="s">
        <v>357</v>
      </c>
      <c r="B66" t="s">
        <v>358</v>
      </c>
      <c r="C66" t="s">
        <v>359</v>
      </c>
      <c r="D66" t="s">
        <v>360</v>
      </c>
      <c r="E66" t="s">
        <v>361</v>
      </c>
      <c r="F66" t="s">
        <v>328</v>
      </c>
      <c r="G66" s="126">
        <v>393.4</v>
      </c>
    </row>
    <row r="67" spans="1:7" ht="12.75">
      <c r="A67" t="s">
        <v>362</v>
      </c>
      <c r="B67" t="s">
        <v>363</v>
      </c>
      <c r="C67" t="s">
        <v>364</v>
      </c>
      <c r="D67" t="s">
        <v>194</v>
      </c>
      <c r="E67" t="s">
        <v>361</v>
      </c>
      <c r="F67" t="s">
        <v>328</v>
      </c>
      <c r="G67" s="126">
        <v>406.385</v>
      </c>
    </row>
    <row r="68" spans="1:7" ht="12.75">
      <c r="A68" t="s">
        <v>365</v>
      </c>
      <c r="B68" t="s">
        <v>366</v>
      </c>
      <c r="C68" t="s">
        <v>367</v>
      </c>
      <c r="D68" t="s">
        <v>368</v>
      </c>
      <c r="E68" t="s">
        <v>107</v>
      </c>
      <c r="F68" t="s">
        <v>369</v>
      </c>
      <c r="G68" s="126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Ohmmy</cp:lastModifiedBy>
  <dcterms:created xsi:type="dcterms:W3CDTF">2014-04-28T08:57:45Z</dcterms:created>
  <dcterms:modified xsi:type="dcterms:W3CDTF">2014-08-22T07:17:48Z</dcterms:modified>
  <cp:category/>
  <cp:version/>
  <cp:contentType/>
  <cp:contentStatus/>
</cp:coreProperties>
</file>