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2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definedNames/>
  <calcPr fullCalcOnLoad="1"/>
</workbook>
</file>

<file path=xl/sharedStrings.xml><?xml version="1.0" encoding="utf-8"?>
<sst xmlns="http://schemas.openxmlformats.org/spreadsheetml/2006/main" count="543" uniqueCount="385">
  <si>
    <t>คามุม ทางราบ</t>
  </si>
  <si>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</si>
  <si>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</si>
  <si>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</si>
  <si>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</si>
  <si>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</si>
  <si>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</si>
  <si>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</si>
  <si>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</si>
  <si>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</si>
  <si>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</si>
  <si>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</si>
  <si>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</si>
  <si>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</si>
  <si>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</si>
  <si>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</si>
  <si>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</si>
  <si>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</si>
  <si>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</si>
  <si>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</si>
  <si>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</si>
  <si>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</si>
  <si>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</si>
  <si>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</si>
  <si>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</si>
  <si>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</si>
  <si>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</si>
  <si>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</si>
  <si>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</si>
  <si>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</si>
  <si>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</si>
  <si>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</si>
  <si>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</si>
  <si>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</si>
  <si>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</si>
  <si>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</si>
  <si>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</si>
  <si>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</si>
  <si>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</si>
  <si>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</si>
  <si>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</si>
  <si>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</si>
  <si>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</si>
  <si>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</si>
  <si>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</si>
  <si>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</si>
  <si>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</si>
  <si>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</si>
  <si>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</si>
  <si>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</si>
  <si>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</si>
  <si>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</si>
  <si>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</si>
  <si>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</si>
  <si>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</si>
  <si>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</si>
  <si>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</si>
  <si>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</si>
  <si>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</si>
  <si>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</si>
  <si>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</si>
  <si>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</si>
  <si>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</si>
  <si>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</si>
  <si>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</si>
  <si>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</si>
  <si>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</si>
  <si>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</si>
  <si>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</si>
  <si>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</si>
  <si>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</si>
  <si>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</si>
  <si>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</si>
  <si>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</si>
  <si>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</si>
  <si>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</si>
  <si>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</si>
  <si>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</si>
  <si>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</si>
  <si>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</si>
  <si>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</si>
  <si>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</si>
  <si>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</si>
  <si>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</si>
  <si>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</si>
  <si>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</si>
  <si>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</si>
  <si>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</si>
  <si>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</si>
  <si>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</si>
  <si>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</si>
  <si>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</si>
  <si>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</si>
  <si>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</si>
  <si>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</si>
  <si>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</si>
  <si>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</si>
  <si>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</si>
  <si>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</si>
  <si>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</si>
  <si>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</si>
  <si>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</si>
  <si>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</si>
  <si>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</si>
  <si>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</si>
  <si>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</si>
  <si>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</si>
  <si>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</si>
  <si>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</si>
  <si>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</si>
  <si>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</si>
  <si>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</si>
  <si>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</si>
  <si>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</si>
  <si>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</si>
  <si>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</si>
  <si>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</si>
  <si>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</si>
  <si>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</si>
  <si>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</si>
  <si>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</si>
  <si>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</si>
  <si>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</si>
  <si>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</si>
  <si>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</si>
  <si>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</si>
  <si>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</si>
  <si>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</si>
  <si>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</si>
  <si>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</si>
  <si>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</si>
  <si>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</si>
  <si>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</si>
  <si>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</si>
  <si>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</si>
  <si>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</si>
  <si>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</si>
  <si>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</si>
  <si>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</si>
  <si>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</si>
  <si>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</si>
  <si>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</si>
  <si>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</si>
  <si>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</si>
  <si>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</si>
  <si>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</si>
  <si>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</si>
  <si>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</si>
  <si>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</si>
  <si>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</si>
  <si>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</si>
  <si>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</si>
  <si>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</si>
  <si>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</si>
  <si>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</si>
  <si>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</si>
  <si>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</si>
  <si>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</si>
  <si>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</si>
  <si>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</si>
  <si>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</si>
  <si>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</si>
  <si>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</si>
  <si>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</si>
  <si>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</si>
  <si>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</si>
  <si>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</si>
  <si>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</si>
  <si>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</si>
  <si>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</si>
  <si>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</si>
  <si>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</si>
  <si>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</si>
  <si>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</si>
  <si>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</si>
  <si>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</si>
  <si>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</si>
  <si>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</si>
  <si>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</si>
  <si>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</si>
  <si>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</si>
  <si>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</si>
  <si>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</si>
  <si>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</si>
  <si>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</si>
  <si>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</si>
  <si>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</si>
  <si>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</si>
  <si>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</si>
  <si>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</si>
  <si>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</si>
  <si>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</si>
  <si>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</si>
  <si>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</si>
  <si>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</si>
  <si>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</si>
  <si>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</si>
  <si>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</si>
  <si>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</si>
  <si>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</si>
  <si>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</si>
  <si>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</si>
  <si>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</si>
  <si>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</si>
  <si>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</si>
  <si>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</si>
  <si>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</si>
  <si>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</si>
  <si>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</si>
  <si>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</si>
  <si>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</si>
  <si>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</si>
  <si>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</si>
  <si>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</si>
  <si>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</si>
  <si>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</si>
  <si>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</si>
  <si>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</si>
  <si>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</si>
  <si>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</si>
  <si>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</si>
  <si>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</si>
  <si>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</si>
  <si>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</si>
  <si>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</si>
  <si>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</si>
  <si>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</si>
  <si>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</si>
  <si>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</si>
  <si>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</si>
  <si>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</si>
  <si>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</si>
  <si>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</si>
  <si>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</si>
  <si>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</si>
  <si>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</si>
  <si>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</si>
  <si>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</si>
  <si>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</si>
  <si>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</si>
  <si>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</si>
  <si>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</si>
  <si>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</si>
  <si>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</si>
  <si>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</si>
  <si>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</si>
  <si>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</si>
  <si>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</si>
  <si>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</si>
  <si>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</si>
  <si>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</si>
  <si>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</si>
  <si>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</si>
  <si>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</si>
  <si>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</si>
  <si>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</si>
  <si>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</si>
  <si>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</si>
  <si>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</si>
  <si>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</si>
  <si>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</si>
  <si>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</si>
  <si>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</si>
  <si>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</si>
  <si>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</si>
  <si>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</si>
  <si>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</si>
  <si>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</si>
  <si>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</si>
  <si>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</si>
  <si>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</si>
  <si>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</si>
  <si>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</si>
  <si>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</si>
  <si>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</si>
  <si>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</si>
  <si>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</si>
  <si>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</si>
  <si>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</si>
  <si>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</si>
  <si>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</si>
  <si>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</si>
  <si>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</si>
  <si>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</si>
  <si>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</si>
  <si>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</si>
  <si>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</si>
  <si>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</si>
  <si>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</si>
  <si>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</si>
  <si>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</si>
  <si>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</si>
  <si>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</si>
  <si>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</si>
  <si>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</si>
  <si>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</si>
  <si>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</si>
  <si>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</si>
  <si>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</si>
  <si>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</si>
  <si>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</si>
  <si>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</si>
  <si>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</si>
  <si>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</si>
  <si>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</si>
  <si>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</si>
  <si>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</si>
  <si>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</si>
  <si>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</si>
  <si>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</si>
  <si>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</si>
  <si>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</si>
  <si>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</si>
  <si>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</si>
  <si>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</si>
  <si>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</si>
  <si>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</si>
  <si>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</si>
  <si>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</si>
  <si>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</si>
  <si>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</si>
  <si>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</si>
  <si>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</si>
  <si>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</si>
  <si>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</si>
  <si>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</si>
  <si>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</si>
  <si>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</si>
  <si>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</si>
  <si>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</si>
  <si>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</si>
  <si>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</si>
  <si>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</si>
  <si>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</si>
  <si>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</si>
  <si>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</si>
  <si>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</si>
  <si>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</si>
  <si>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</si>
  <si>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</si>
  <si>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</si>
  <si>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</si>
  <si>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</si>
  <si>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</si>
  <si>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</si>
  <si>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</si>
  <si>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</si>
  <si>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</si>
  <si>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</si>
  <si>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</si>
  <si>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</si>
  <si>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</si>
  <si>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</si>
  <si>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</si>
  <si>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</si>
  <si>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</si>
  <si>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</si>
  <si>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</si>
  <si>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</si>
  <si>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</si>
  <si>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</si>
  <si>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</si>
  <si>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</si>
  <si>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</si>
  <si>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</si>
  <si>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</si>
  <si>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</si>
  <si>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</si>
  <si>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</si>
  <si>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</si>
  <si>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</si>
  <si>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</si>
  <si>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</si>
  <si>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</si>
  <si>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</si>
  <si>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ศูนย์เสาระดับ ม.(Z.G.)</t>
  </si>
  <si>
    <t>A-OTT</t>
  </si>
  <si>
    <t>ตรม.</t>
  </si>
  <si>
    <t xml:space="preserve"> ลบม./วินาที</t>
  </si>
  <si>
    <t>เมตร/วินาที</t>
  </si>
  <si>
    <t>ความเร็วของน้ำ (ม./วินาที)</t>
  </si>
  <si>
    <t>เนื้อที่ในช่อง, A (ตรม.)</t>
  </si>
  <si>
    <t>เมตร</t>
  </si>
  <si>
    <t xml:space="preserve">A-OTT  PC1  </t>
  </si>
  <si>
    <t>IF N&lt;0.63V=0.2390N+0.0094,IF N=0.613&lt;7.87V=0.2474N+0.0041,IF N&gt;7.87 V=0.2500N+0.0169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</si>
</sst>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52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14"/>
      <color indexed="17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199" fontId="5" fillId="0" borderId="12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5" fillId="33" borderId="25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38" borderId="0" xfId="0" applyNumberFormat="1" applyFont="1" applyFill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2" fontId="2" fillId="38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zoomScale="70" zoomScaleNormal="70" workbookViewId="0" topLeftCell="B1">
      <selection activeCell="K1" sqref="K1"/>
    </sheetView>
  </sheetViews>
  <sheetFormatPr defaultColWidth="9.140625" defaultRowHeight="12.75"/>
  <cols>
    <col min="1" max="1" width="9.421875" style="79" customWidth="1"/>
    <col min="2" max="2" width="13.57421875" style="61" customWidth="1"/>
    <col min="3" max="3" width="17.57421875" style="61" customWidth="1"/>
    <col min="4" max="4" width="11.28125" style="61" customWidth="1"/>
    <col min="5" max="5" width="16.28125" style="61" bestFit="1" customWidth="1"/>
    <col min="6" max="6" width="18.421875" style="61" customWidth="1"/>
    <col min="7" max="7" width="26.8515625" style="61" bestFit="1" customWidth="1"/>
    <col min="8" max="8" width="14.28125" style="61" customWidth="1"/>
    <col min="9" max="9" width="15.00390625" style="61" customWidth="1"/>
    <col min="10" max="10" width="24.00390625" style="102" bestFit="1" customWidth="1"/>
    <col min="11" max="11" width="17.7109375" style="61" bestFit="1" customWidth="1"/>
    <col min="12" max="12" width="13.421875" style="61" bestFit="1" customWidth="1"/>
    <col min="13" max="13" width="12.7109375" style="6" bestFit="1" customWidth="1"/>
    <col min="14" max="14" width="16.28125" style="61" bestFit="1" customWidth="1"/>
    <col min="15" max="15" width="10.28125" style="61" bestFit="1" customWidth="1"/>
    <col min="16" max="16" width="13.7109375" style="61" customWidth="1"/>
    <col min="17" max="17" width="14.421875" style="61" bestFit="1" customWidth="1"/>
    <col min="18" max="18" width="16.8515625" style="61" bestFit="1" customWidth="1"/>
    <col min="19" max="19" width="17.8515625" style="61" bestFit="1" customWidth="1"/>
    <col min="20" max="20" width="20.140625" style="61" bestFit="1" customWidth="1"/>
    <col min="21" max="21" width="14.57421875" style="61" customWidth="1"/>
    <col min="22" max="22" width="9.140625" style="79" customWidth="1"/>
    <col min="23" max="16384" width="9.140625" style="61" customWidth="1"/>
  </cols>
  <sheetData>
    <row r="1" spans="1:21" ht="15.75">
      <c r="A1" s="80"/>
      <c r="B1" s="59"/>
      <c r="C1" s="59"/>
      <c r="D1" s="59"/>
      <c r="E1" s="59"/>
      <c r="F1" s="59"/>
      <c r="G1" s="59"/>
      <c r="H1" s="59"/>
      <c r="I1" s="59"/>
      <c r="J1" s="15" t="s">
        <v>102</v>
      </c>
      <c r="K1" s="73"/>
      <c r="L1" s="59"/>
      <c r="M1" s="5"/>
      <c r="N1" s="59"/>
      <c r="O1" s="59"/>
      <c r="P1" s="59"/>
      <c r="Q1" s="59"/>
      <c r="R1" s="59"/>
      <c r="S1" s="59"/>
      <c r="T1" s="59"/>
      <c r="U1" s="59"/>
    </row>
    <row r="2" spans="3:16" ht="15.75">
      <c r="C2" s="59" t="s">
        <v>18</v>
      </c>
      <c r="D2" s="62" t="e">
        <f>VLOOKUP(K1,สถานี!A2:F68,2,0)</f>
        <v>#N/A</v>
      </c>
      <c r="F2" s="59" t="s">
        <v>19</v>
      </c>
      <c r="G2" s="114"/>
      <c r="I2" s="61" t="s">
        <v>20</v>
      </c>
      <c r="J2" s="4" t="e">
        <f>VLOOKUP(K1,สถานี!A2:F68,4,0)</f>
        <v>#N/A</v>
      </c>
      <c r="L2" s="59" t="s">
        <v>21</v>
      </c>
      <c r="M2" s="74" t="e">
        <f>VLOOKUP(K1,สถานี!A2:F68,5,0)</f>
        <v>#N/A</v>
      </c>
      <c r="N2" s="59"/>
      <c r="O2" s="59" t="s">
        <v>22</v>
      </c>
      <c r="P2" s="62" t="e">
        <f>VLOOKUP(K1,สถานี!A2:F68,6,0)</f>
        <v>#N/A</v>
      </c>
    </row>
    <row r="3" spans="3:14" ht="15.75">
      <c r="C3" s="59" t="s">
        <v>23</v>
      </c>
      <c r="D3" s="115"/>
      <c r="F3" s="59" t="s">
        <v>24</v>
      </c>
      <c r="G3" s="61" t="s">
        <v>376</v>
      </c>
      <c r="I3" s="61" t="s">
        <v>37</v>
      </c>
      <c r="J3" s="61">
        <v>49478</v>
      </c>
      <c r="L3" s="59"/>
      <c r="M3" s="74"/>
      <c r="N3" s="59"/>
    </row>
    <row r="4" spans="3:14" ht="15.75">
      <c r="C4" s="59" t="s">
        <v>26</v>
      </c>
      <c r="D4" s="116"/>
      <c r="E4" s="59" t="s">
        <v>27</v>
      </c>
      <c r="F4" s="59" t="s">
        <v>34</v>
      </c>
      <c r="G4" s="115"/>
      <c r="H4" s="59" t="s">
        <v>36</v>
      </c>
      <c r="I4" s="61" t="s">
        <v>25</v>
      </c>
      <c r="J4" s="4">
        <f>R155</f>
        <v>0</v>
      </c>
      <c r="K4" s="61" t="s">
        <v>382</v>
      </c>
      <c r="L4" s="59"/>
      <c r="N4" s="59"/>
    </row>
    <row r="5" spans="3:14" ht="15.75">
      <c r="C5" s="59" t="s">
        <v>29</v>
      </c>
      <c r="D5" s="116"/>
      <c r="E5" s="59" t="s">
        <v>27</v>
      </c>
      <c r="F5" s="59" t="s">
        <v>35</v>
      </c>
      <c r="G5" s="115"/>
      <c r="H5" s="59" t="s">
        <v>36</v>
      </c>
      <c r="I5" s="61" t="s">
        <v>28</v>
      </c>
      <c r="J5" s="4">
        <f>Q155</f>
        <v>0</v>
      </c>
      <c r="K5" s="61" t="s">
        <v>377</v>
      </c>
      <c r="L5" s="59"/>
      <c r="N5" s="59"/>
    </row>
    <row r="6" spans="3:14" ht="15.75">
      <c r="C6" s="59" t="s">
        <v>31</v>
      </c>
      <c r="D6" s="4">
        <f>(D4+D5)/2</f>
        <v>0</v>
      </c>
      <c r="E6" s="59" t="s">
        <v>32</v>
      </c>
      <c r="F6" s="8" t="s">
        <v>38</v>
      </c>
      <c r="G6" s="6" t="e">
        <f>VLOOKUP(K1,สถานี!A1:G68,7,0)</f>
        <v>#N/A</v>
      </c>
      <c r="H6" s="59" t="s">
        <v>32</v>
      </c>
      <c r="I6" s="61" t="s">
        <v>30</v>
      </c>
      <c r="J6" s="4">
        <f>T155</f>
        <v>0</v>
      </c>
      <c r="K6" s="61" t="s">
        <v>378</v>
      </c>
      <c r="L6" s="59"/>
      <c r="N6" s="59"/>
    </row>
    <row r="7" spans="1:247" ht="15.75">
      <c r="A7" s="81"/>
      <c r="B7" s="2"/>
      <c r="C7" s="7"/>
      <c r="D7" s="7"/>
      <c r="E7" s="2"/>
      <c r="F7" s="59" t="s">
        <v>31</v>
      </c>
      <c r="G7" s="63" t="e">
        <f>G6+D6</f>
        <v>#N/A</v>
      </c>
      <c r="H7" s="9" t="s">
        <v>32</v>
      </c>
      <c r="I7" s="61" t="s">
        <v>33</v>
      </c>
      <c r="J7" s="10" t="e">
        <f>J6/J5</f>
        <v>#DIV/0!</v>
      </c>
      <c r="K7" s="7" t="s">
        <v>379</v>
      </c>
      <c r="L7" s="7"/>
      <c r="M7" s="11"/>
      <c r="N7" s="2"/>
      <c r="O7" s="7"/>
      <c r="P7" s="7"/>
      <c r="Q7" s="2"/>
      <c r="R7" s="2"/>
      <c r="S7" s="7"/>
      <c r="T7" s="7"/>
      <c r="U7" s="2"/>
      <c r="V7" s="81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82"/>
      <c r="B8" s="2"/>
      <c r="C8" s="7"/>
      <c r="D8" s="7"/>
      <c r="E8" s="2"/>
      <c r="F8" s="8"/>
      <c r="G8" s="63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81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82"/>
      <c r="B9" s="117" t="s">
        <v>3</v>
      </c>
      <c r="C9" s="117" t="s">
        <v>0</v>
      </c>
      <c r="D9" s="117" t="s">
        <v>1</v>
      </c>
      <c r="E9" s="117" t="s">
        <v>2</v>
      </c>
      <c r="F9" s="117" t="s">
        <v>4</v>
      </c>
      <c r="G9" s="117" t="s">
        <v>5</v>
      </c>
      <c r="H9" s="117" t="s">
        <v>6</v>
      </c>
      <c r="I9" s="117" t="s">
        <v>7</v>
      </c>
      <c r="J9" s="128" t="s">
        <v>8</v>
      </c>
      <c r="K9" s="117" t="s">
        <v>9</v>
      </c>
      <c r="L9" s="117" t="s">
        <v>10</v>
      </c>
      <c r="M9" s="125" t="s">
        <v>380</v>
      </c>
      <c r="N9" s="126"/>
      <c r="O9" s="126"/>
      <c r="P9" s="127"/>
      <c r="Q9" s="120" t="s">
        <v>381</v>
      </c>
      <c r="R9" s="117" t="s">
        <v>15</v>
      </c>
      <c r="S9" s="117" t="s">
        <v>16</v>
      </c>
      <c r="T9" s="117" t="s">
        <v>39</v>
      </c>
      <c r="U9" s="117" t="s">
        <v>17</v>
      </c>
    </row>
    <row r="10" spans="1:21" ht="15">
      <c r="A10" s="82"/>
      <c r="B10" s="118"/>
      <c r="C10" s="118"/>
      <c r="D10" s="118"/>
      <c r="E10" s="118"/>
      <c r="F10" s="118"/>
      <c r="G10" s="118"/>
      <c r="H10" s="118"/>
      <c r="I10" s="118"/>
      <c r="J10" s="129"/>
      <c r="K10" s="118"/>
      <c r="L10" s="118"/>
      <c r="M10" s="123" t="s">
        <v>11</v>
      </c>
      <c r="N10" s="117" t="s">
        <v>12</v>
      </c>
      <c r="O10" s="117" t="s">
        <v>13</v>
      </c>
      <c r="P10" s="117" t="s">
        <v>14</v>
      </c>
      <c r="Q10" s="121"/>
      <c r="R10" s="118"/>
      <c r="S10" s="118"/>
      <c r="T10" s="118"/>
      <c r="U10" s="118"/>
    </row>
    <row r="11" spans="1:21" ht="15">
      <c r="A11" s="82"/>
      <c r="B11" s="119"/>
      <c r="C11" s="119"/>
      <c r="D11" s="119"/>
      <c r="E11" s="119"/>
      <c r="F11" s="119"/>
      <c r="G11" s="119"/>
      <c r="H11" s="119"/>
      <c r="I11" s="119"/>
      <c r="J11" s="130"/>
      <c r="K11" s="119"/>
      <c r="L11" s="119"/>
      <c r="M11" s="124"/>
      <c r="N11" s="119"/>
      <c r="O11" s="119"/>
      <c r="P11" s="119"/>
      <c r="Q11" s="122"/>
      <c r="R11" s="119"/>
      <c r="S11" s="119"/>
      <c r="T11" s="119"/>
      <c r="U11" s="119"/>
    </row>
    <row r="12" spans="1:21" ht="15">
      <c r="A12" s="82"/>
      <c r="B12" s="64"/>
      <c r="C12" s="65"/>
      <c r="D12" s="64"/>
      <c r="E12" s="64"/>
      <c r="F12" s="64"/>
      <c r="G12" s="64"/>
      <c r="H12" s="64"/>
      <c r="I12" s="64"/>
      <c r="J12" s="12"/>
      <c r="K12" s="64"/>
      <c r="L12" s="64"/>
      <c r="M12" s="13"/>
      <c r="N12" s="64"/>
      <c r="O12" s="64"/>
      <c r="P12" s="64"/>
      <c r="Q12" s="64"/>
      <c r="R12" s="64"/>
      <c r="S12" s="64"/>
      <c r="T12" s="64"/>
      <c r="U12" s="64"/>
    </row>
    <row r="13" spans="1:21" ht="15">
      <c r="A13" s="82"/>
      <c r="B13" s="66">
        <v>0</v>
      </c>
      <c r="C13" s="67" t="s">
        <v>40</v>
      </c>
      <c r="D13" s="66"/>
      <c r="E13" s="66"/>
      <c r="F13" s="66"/>
      <c r="G13" s="66"/>
      <c r="H13" s="66"/>
      <c r="I13" s="66">
        <v>0</v>
      </c>
      <c r="J13" s="1">
        <v>0</v>
      </c>
      <c r="K13" s="66">
        <v>0</v>
      </c>
      <c r="L13" s="66">
        <v>0</v>
      </c>
      <c r="M13" s="3">
        <v>0</v>
      </c>
      <c r="N13" s="66"/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/>
    </row>
    <row r="14" spans="1:21" ht="15">
      <c r="A14" s="82"/>
      <c r="B14" s="66"/>
      <c r="C14" s="67"/>
      <c r="D14" s="66"/>
      <c r="E14" s="66"/>
      <c r="F14" s="66"/>
      <c r="G14" s="66"/>
      <c r="H14" s="66"/>
      <c r="I14" s="66"/>
      <c r="J14" s="1"/>
      <c r="K14" s="66"/>
      <c r="L14" s="66"/>
      <c r="M14" s="3"/>
      <c r="N14" s="66"/>
      <c r="O14" s="66"/>
      <c r="P14" s="66"/>
      <c r="Q14" s="66"/>
      <c r="R14" s="66"/>
      <c r="S14" s="66"/>
      <c r="T14" s="66"/>
      <c r="U14" s="66"/>
    </row>
    <row r="15" spans="1:21" ht="15">
      <c r="A15" s="82"/>
      <c r="B15" s="68"/>
      <c r="C15" s="67"/>
      <c r="D15" s="68"/>
      <c r="E15" s="68"/>
      <c r="F15" s="66">
        <f>'สูตรการคำนวณ (ห้ามแก้ไข)'!F3</f>
        <v>0</v>
      </c>
      <c r="G15" s="68"/>
      <c r="H15" s="66">
        <f>G15-(E15+F15)</f>
        <v>0</v>
      </c>
      <c r="I15" s="66">
        <f>H15-((SUM(V15:V19))/100)</f>
        <v>0</v>
      </c>
      <c r="J15" s="1">
        <f>IF(I15=0,"",IF(I15&lt;0.35,I15*0.5,IF(I15&lt;=0.59,I15*0.6,IF(I15&lt;=0.99,I15*0.2,IF(I15&lt;=2.49,I15*0.2,IF(I15&gt;=2.5,0.2))))))</f>
      </c>
      <c r="K15" s="68"/>
      <c r="L15" s="66">
        <v>40</v>
      </c>
      <c r="M15" s="3">
        <f>IF(K15=0,"",IF(K15&gt;0,VLOOKUP(K15,ตารางรอบต่อวินาที!A$1:B$600,2,0)))</f>
      </c>
      <c r="N15" s="66"/>
      <c r="O15" s="66">
        <f>IF(I15&lt;0.35,M15,IF(I15&lt;=0.59,M15,IF(I15&lt;=0.99,(M15+M16)/2,IF(I15&lt;=2.49,((M15+M17)/2+M16)/2,IF(I15&gt;=2.5,((M15+M20)/2+M16+M17+M18+M19)/5)))))</f>
      </c>
      <c r="P15" s="66">
        <f>SUM(O13:O15)/2</f>
        <v>0</v>
      </c>
      <c r="Q15" s="66">
        <f>R15*S15</f>
        <v>0</v>
      </c>
      <c r="R15" s="66">
        <f>IF(B15&gt;0,B15-B13,IF(B15=0,0))</f>
        <v>0</v>
      </c>
      <c r="S15" s="66">
        <f>SUM(I13:I15)/2</f>
        <v>0</v>
      </c>
      <c r="T15" s="66">
        <f>P15*Q15</f>
        <v>0</v>
      </c>
      <c r="U15" s="66"/>
    </row>
    <row r="16" spans="1:21" ht="15">
      <c r="A16" s="82"/>
      <c r="B16" s="66"/>
      <c r="C16" s="67"/>
      <c r="D16" s="75"/>
      <c r="E16" s="75"/>
      <c r="F16" s="75"/>
      <c r="G16" s="75"/>
      <c r="H16" s="78"/>
      <c r="I16" s="79"/>
      <c r="J16" s="1">
        <f>IF(I15&lt;0.35,"",IF(I15&lt;=0.59,"",IF(I15&lt;=0.99,I15*0.8,IF(I15&lt;=2.49,I15*0.6,IF(I15&gt;=2.5,I15*0.2)))))</f>
      </c>
      <c r="K16" s="68"/>
      <c r="L16" s="66">
        <v>40</v>
      </c>
      <c r="M16" s="3">
        <f>IF(K16=0,"",IF(K16&gt;0,VLOOKUP(K16,ตารางรอบต่อวินาที!A$1:B$600,2,0)))</f>
      </c>
      <c r="N16" s="66"/>
      <c r="O16" s="66"/>
      <c r="P16" s="66"/>
      <c r="Q16" s="66"/>
      <c r="R16" s="66"/>
      <c r="S16" s="66"/>
      <c r="T16" s="66"/>
      <c r="U16" s="66"/>
    </row>
    <row r="17" spans="1:21" ht="15">
      <c r="A17" s="82"/>
      <c r="B17" s="66"/>
      <c r="C17" s="67"/>
      <c r="D17" s="75"/>
      <c r="E17" s="75"/>
      <c r="F17" s="75"/>
      <c r="G17" s="75"/>
      <c r="H17" s="78"/>
      <c r="I17" s="78"/>
      <c r="J17" s="1">
        <f>IF(I15&lt;0.35,"",IF(I15&lt;=0.59,"",IF(I15&lt;=0.99,"",IF(I15&lt;=2.49,I15*0.8,IF(I15&gt;=2.5,I15*0.4)))))</f>
      </c>
      <c r="K17" s="68"/>
      <c r="L17" s="66">
        <v>40</v>
      </c>
      <c r="M17" s="3">
        <f>IF(K17=0,"",IF(K17&gt;0,VLOOKUP(K17,ตารางรอบต่อวินาที!A$1:B$600,2,0)))</f>
      </c>
      <c r="N17" s="66"/>
      <c r="O17" s="66"/>
      <c r="P17" s="66"/>
      <c r="Q17" s="66"/>
      <c r="R17" s="66"/>
      <c r="S17" s="66"/>
      <c r="T17" s="66"/>
      <c r="U17" s="66"/>
    </row>
    <row r="18" spans="1:21" ht="15">
      <c r="A18" s="82"/>
      <c r="B18" s="66"/>
      <c r="C18" s="67"/>
      <c r="D18" s="75"/>
      <c r="E18" s="75"/>
      <c r="F18" s="75"/>
      <c r="G18" s="75"/>
      <c r="H18" s="78"/>
      <c r="I18" s="78"/>
      <c r="J18" s="1">
        <f>IF(I15&lt;0.35,"",IF(I15&lt;=0.59,"",IF(I15&lt;=0.99,"",IF(I15&lt;=2.49,"",IF(I15&gt;=2.5,I15*0.6)))))</f>
      </c>
      <c r="K18" s="68"/>
      <c r="L18" s="66">
        <v>40</v>
      </c>
      <c r="M18" s="3">
        <f>IF(K18=0,"",IF(K18&gt;0,VLOOKUP(K18,ตารางรอบต่อวินาที!A$1:B$600,2,0)))</f>
      </c>
      <c r="N18" s="66"/>
      <c r="O18" s="66"/>
      <c r="P18" s="66"/>
      <c r="Q18" s="66"/>
      <c r="R18" s="66"/>
      <c r="S18" s="66"/>
      <c r="T18" s="66"/>
      <c r="U18" s="66"/>
    </row>
    <row r="19" spans="1:21" ht="15">
      <c r="A19" s="82"/>
      <c r="B19" s="66"/>
      <c r="C19" s="67"/>
      <c r="D19" s="75"/>
      <c r="E19" s="75"/>
      <c r="F19" s="75"/>
      <c r="G19" s="75"/>
      <c r="H19" s="78"/>
      <c r="I19" s="78"/>
      <c r="J19" s="1">
        <f>IF(I15&lt;0.35,"",IF(I15&lt;=0.59,"",IF(I15&lt;=0.99,"",IF(I15&lt;=2.49,"",IF(I15&gt;=2.5,I15*0.8)))))</f>
      </c>
      <c r="K19" s="68"/>
      <c r="L19" s="66">
        <v>40</v>
      </c>
      <c r="M19" s="3">
        <f>IF(K19=0,"",IF(K19&gt;0,VLOOKUP(K19,ตารางรอบต่อวินาที!A$1:B$600,2,0)))</f>
      </c>
      <c r="N19" s="66"/>
      <c r="O19" s="66"/>
      <c r="P19" s="66"/>
      <c r="Q19" s="66"/>
      <c r="R19" s="66"/>
      <c r="S19" s="66"/>
      <c r="T19" s="66"/>
      <c r="U19" s="66"/>
    </row>
    <row r="20" spans="1:21" ht="15">
      <c r="A20" s="82"/>
      <c r="B20" s="66"/>
      <c r="C20" s="67"/>
      <c r="D20" s="75"/>
      <c r="E20" s="75"/>
      <c r="F20" s="75"/>
      <c r="G20" s="75"/>
      <c r="H20" s="78"/>
      <c r="I20" s="78"/>
      <c r="J20" s="1">
        <f>IF(I15&lt;0.35,"",IF(I15&lt;=0.59,"",IF(I15&lt;=0.99,"",IF(I15&lt;=2.49,"",IF(I15&gt;=2.5,I15-J15)))))</f>
      </c>
      <c r="K20" s="68"/>
      <c r="L20" s="66">
        <v>40</v>
      </c>
      <c r="M20" s="3">
        <f>IF(K20=0,"",IF(K20&gt;0,VLOOKUP(K20,ตารางรอบต่อวินาที!A$1:B$600,2,0)))</f>
      </c>
      <c r="N20" s="66"/>
      <c r="O20" s="66"/>
      <c r="P20" s="66"/>
      <c r="Q20" s="66"/>
      <c r="R20" s="66"/>
      <c r="S20" s="66"/>
      <c r="T20" s="66"/>
      <c r="U20" s="66"/>
    </row>
    <row r="21" spans="1:21" ht="15">
      <c r="A21" s="82"/>
      <c r="B21" s="66"/>
      <c r="C21" s="67"/>
      <c r="D21" s="75"/>
      <c r="E21" s="75"/>
      <c r="F21" s="75"/>
      <c r="G21" s="75"/>
      <c r="H21" s="78"/>
      <c r="I21" s="78"/>
      <c r="J21" s="1"/>
      <c r="K21" s="66"/>
      <c r="L21" s="66"/>
      <c r="M21" s="75"/>
      <c r="N21" s="66"/>
      <c r="O21" s="66"/>
      <c r="P21" s="66"/>
      <c r="Q21" s="66"/>
      <c r="R21" s="66"/>
      <c r="S21" s="66"/>
      <c r="T21" s="66"/>
      <c r="U21" s="66"/>
    </row>
    <row r="22" spans="1:21" ht="15">
      <c r="A22" s="82"/>
      <c r="B22" s="68"/>
      <c r="C22" s="67"/>
      <c r="D22" s="68"/>
      <c r="E22" s="68"/>
      <c r="F22" s="66">
        <f>'สูตรการคำนวณ (ห้ามแก้ไข)'!F4</f>
        <v>0</v>
      </c>
      <c r="G22" s="68"/>
      <c r="H22" s="66">
        <f>G22-(E22+F22)</f>
        <v>0</v>
      </c>
      <c r="I22" s="66">
        <f>H22-((SUM(V22:V26))/100)</f>
        <v>0</v>
      </c>
      <c r="J22" s="1">
        <f>IF(I22=0,"",IF(I22&lt;0.35,I22*0.5,IF(I22&lt;=0.59,I22*0.6,IF(I22&lt;=0.99,I22*0.2,IF(I22&lt;=2.49,I22*0.2,IF(I22&gt;=2.5,0.2))))))</f>
      </c>
      <c r="K22" s="68"/>
      <c r="L22" s="66">
        <v>40</v>
      </c>
      <c r="M22" s="3">
        <f>IF(K22=0,"",IF(K22&gt;0,VLOOKUP(K22,ตารางรอบต่อวินาที!A$1:B$600,2,0)))</f>
      </c>
      <c r="N22" s="66"/>
      <c r="O22" s="66">
        <f>IF(I22&lt;0.35,M22,IF(I22&lt;=0.59,M22,IF(I22&lt;=0.99,(M22+M23)/2,IF(I22&lt;=2.49,((M22+M24)/2+M23)/2,IF(I22&gt;=2.5,((M22+M27)/2+M23+M24+M25+M26)/5)))))</f>
      </c>
      <c r="P22" s="66">
        <f>SUM(O15:O22)/2</f>
        <v>0</v>
      </c>
      <c r="Q22" s="66">
        <f>R22*S22</f>
        <v>0</v>
      </c>
      <c r="R22" s="66">
        <f>IF(B22&gt;0,B22-B15,IF(B22=0,0))</f>
        <v>0</v>
      </c>
      <c r="S22" s="66">
        <f>SUM(I15:I22)/2</f>
        <v>0</v>
      </c>
      <c r="T22" s="66">
        <f>P22*Q22</f>
        <v>0</v>
      </c>
      <c r="U22" s="66"/>
    </row>
    <row r="23" spans="1:21" ht="15">
      <c r="A23" s="82"/>
      <c r="B23" s="66"/>
      <c r="C23" s="67"/>
      <c r="D23" s="75"/>
      <c r="E23" s="75"/>
      <c r="F23" s="75"/>
      <c r="G23" s="75"/>
      <c r="H23" s="66"/>
      <c r="J23" s="1">
        <f>IF(I22&lt;0.35,"",IF(I22&lt;=0.59,"",IF(I22&lt;=0.99,I22*0.8,IF(I22&lt;=2.49,I22*0.6,IF(I22&gt;=2.5,I22*0.2)))))</f>
      </c>
      <c r="K23" s="68"/>
      <c r="L23" s="66">
        <v>40</v>
      </c>
      <c r="M23" s="3">
        <f>IF(K23=0,"",IF(K23&gt;0,VLOOKUP(K23,ตารางรอบต่อวินาที!A$1:B$600,2,0)))</f>
      </c>
      <c r="N23" s="66"/>
      <c r="O23" s="66"/>
      <c r="P23" s="66"/>
      <c r="Q23" s="66"/>
      <c r="R23" s="66"/>
      <c r="S23" s="66"/>
      <c r="T23" s="66"/>
      <c r="U23" s="66"/>
    </row>
    <row r="24" spans="1:21" ht="15">
      <c r="A24" s="82"/>
      <c r="B24" s="66"/>
      <c r="C24" s="67"/>
      <c r="D24" s="75"/>
      <c r="E24" s="75"/>
      <c r="F24" s="75"/>
      <c r="G24" s="75"/>
      <c r="H24" s="66"/>
      <c r="I24" s="66"/>
      <c r="J24" s="1">
        <f>IF(I22&lt;0.35,"",IF(I22&lt;=0.59,"",IF(I22&lt;=0.99,"",IF(I22&lt;=2.49,I22*0.8,IF(I22&gt;=2.5,I22*0.4)))))</f>
      </c>
      <c r="K24" s="68"/>
      <c r="L24" s="66">
        <v>40</v>
      </c>
      <c r="M24" s="3">
        <f>IF(K24=0,"",IF(K24&gt;0,VLOOKUP(K24,ตารางรอบต่อวินาที!A$1:B$600,2,0)))</f>
      </c>
      <c r="N24" s="66"/>
      <c r="O24" s="66"/>
      <c r="P24" s="66"/>
      <c r="Q24" s="66"/>
      <c r="R24" s="66"/>
      <c r="S24" s="66"/>
      <c r="T24" s="66"/>
      <c r="U24" s="66"/>
    </row>
    <row r="25" spans="1:21" ht="15">
      <c r="A25" s="82"/>
      <c r="B25" s="66"/>
      <c r="C25" s="67"/>
      <c r="D25" s="75"/>
      <c r="E25" s="75"/>
      <c r="F25" s="75"/>
      <c r="G25" s="75"/>
      <c r="H25" s="66"/>
      <c r="I25" s="66"/>
      <c r="J25" s="1">
        <f>IF(I22&lt;0.35,"",IF(I22&lt;=0.59,"",IF(I22&lt;=0.99,"",IF(I22&lt;=2.49,"",IF(I22&gt;=2.5,I22*0.6)))))</f>
      </c>
      <c r="K25" s="68"/>
      <c r="L25" s="66">
        <v>40</v>
      </c>
      <c r="M25" s="3">
        <f>IF(K25=0,"",IF(K25&gt;0,VLOOKUP(K25,ตารางรอบต่อวินาที!A$1:B$600,2,0)))</f>
      </c>
      <c r="N25" s="66"/>
      <c r="O25" s="66"/>
      <c r="P25" s="66"/>
      <c r="Q25" s="66"/>
      <c r="R25" s="66"/>
      <c r="S25" s="66"/>
      <c r="T25" s="66"/>
      <c r="U25" s="66"/>
    </row>
    <row r="26" spans="1:21" ht="15">
      <c r="A26" s="82"/>
      <c r="B26" s="66"/>
      <c r="C26" s="67"/>
      <c r="D26" s="75"/>
      <c r="E26" s="75"/>
      <c r="F26" s="75"/>
      <c r="G26" s="75"/>
      <c r="H26" s="66"/>
      <c r="I26" s="66"/>
      <c r="J26" s="1">
        <f>IF(I22&lt;0.35,"",IF(I22&lt;=0.59,"",IF(I22&lt;=0.99,"",IF(I22&lt;=2.49,"",IF(I22&gt;=2.5,I22*0.8)))))</f>
      </c>
      <c r="K26" s="68"/>
      <c r="L26" s="66">
        <v>40</v>
      </c>
      <c r="M26" s="3">
        <f>IF(K26=0,"",IF(K26&gt;0,VLOOKUP(K26,ตารางรอบต่อวินาที!A$1:B$600,2,0)))</f>
      </c>
      <c r="N26" s="66"/>
      <c r="O26" s="66"/>
      <c r="P26" s="66"/>
      <c r="Q26" s="66"/>
      <c r="R26" s="66"/>
      <c r="S26" s="66"/>
      <c r="T26" s="66"/>
      <c r="U26" s="66"/>
    </row>
    <row r="27" spans="1:21" ht="15">
      <c r="A27" s="82"/>
      <c r="B27" s="66"/>
      <c r="C27" s="67"/>
      <c r="D27" s="75"/>
      <c r="E27" s="75"/>
      <c r="F27" s="75"/>
      <c r="G27" s="75"/>
      <c r="H27" s="66"/>
      <c r="I27" s="66"/>
      <c r="J27" s="1">
        <f>IF(I22&lt;0.35,"",IF(I22&lt;=0.59,"",IF(I22&lt;=0.99,"",IF(I22&lt;=2.49,"",IF(I22&gt;=2.5,I22-J22)))))</f>
      </c>
      <c r="K27" s="68"/>
      <c r="L27" s="66">
        <v>40</v>
      </c>
      <c r="M27" s="3">
        <f>IF(K27=0,"",IF(K27&gt;0,VLOOKUP(K27,ตารางรอบต่อวินาที!A$1:B$600,2,0)))</f>
      </c>
      <c r="N27" s="66"/>
      <c r="O27" s="66"/>
      <c r="P27" s="66"/>
      <c r="Q27" s="66"/>
      <c r="R27" s="66"/>
      <c r="S27" s="66"/>
      <c r="T27" s="66"/>
      <c r="U27" s="66"/>
    </row>
    <row r="28" spans="1:21" ht="15">
      <c r="A28" s="82"/>
      <c r="B28" s="66"/>
      <c r="C28" s="67"/>
      <c r="D28" s="75"/>
      <c r="E28" s="75"/>
      <c r="F28" s="75"/>
      <c r="G28" s="75"/>
      <c r="H28" s="66"/>
      <c r="I28" s="66"/>
      <c r="J28" s="1"/>
      <c r="K28" s="66"/>
      <c r="L28" s="66"/>
      <c r="M28" s="75"/>
      <c r="N28" s="66"/>
      <c r="O28" s="66"/>
      <c r="P28" s="66"/>
      <c r="Q28" s="66"/>
      <c r="R28" s="66"/>
      <c r="S28" s="66"/>
      <c r="T28" s="66"/>
      <c r="U28" s="66"/>
    </row>
    <row r="29" spans="1:21" ht="15">
      <c r="A29" s="82"/>
      <c r="B29" s="68"/>
      <c r="C29" s="67"/>
      <c r="D29" s="68"/>
      <c r="E29" s="68"/>
      <c r="F29" s="66">
        <f>'สูตรการคำนวณ (ห้ามแก้ไข)'!F5</f>
        <v>0</v>
      </c>
      <c r="G29" s="68"/>
      <c r="H29" s="66">
        <f>G29-(E29+F29)</f>
        <v>0</v>
      </c>
      <c r="I29" s="66">
        <f>H29-((SUM(V29:V33))/100)</f>
        <v>0</v>
      </c>
      <c r="J29" s="1">
        <f>IF(I29=0,"",IF(I29&lt;0.35,I29*0.5,IF(I29&lt;=0.59,I29*0.6,IF(I29&lt;=0.99,I29*0.2,IF(I29&lt;=2.49,I29*0.2,IF(I29&gt;=2.5,0.2))))))</f>
      </c>
      <c r="K29" s="68"/>
      <c r="L29" s="66">
        <v>40</v>
      </c>
      <c r="M29" s="3">
        <f>IF(K29=0,"",IF(K29&gt;0,VLOOKUP(K29,ตารางรอบต่อวินาที!A$1:B$600,2,0)))</f>
      </c>
      <c r="N29" s="66"/>
      <c r="O29" s="66">
        <f>IF(I29&lt;0.35,M29,IF(I29&lt;=0.59,M29,IF(I29&lt;=0.99,(M29+M30)/2,IF(I29&lt;=2.49,((M29+M31)/2+M30)/2,IF(I29&gt;=2.5,((M29+M34)/2+M30+M31+M32+M33)/5)))))</f>
      </c>
      <c r="P29" s="66">
        <f>SUM(O22:O29)/2</f>
        <v>0</v>
      </c>
      <c r="Q29" s="66">
        <f>R29*S29</f>
        <v>0</v>
      </c>
      <c r="R29" s="66">
        <f>IF(B29&gt;0,B29-B22,IF(B29=0,0))</f>
        <v>0</v>
      </c>
      <c r="S29" s="66">
        <f>SUM(I22:I29)/2</f>
        <v>0</v>
      </c>
      <c r="T29" s="66">
        <f>P29*Q29</f>
        <v>0</v>
      </c>
      <c r="U29" s="66"/>
    </row>
    <row r="30" spans="1:21" ht="15">
      <c r="A30" s="82"/>
      <c r="B30" s="66"/>
      <c r="C30" s="67"/>
      <c r="D30" s="75"/>
      <c r="E30" s="75"/>
      <c r="F30" s="75"/>
      <c r="G30" s="75"/>
      <c r="H30" s="66"/>
      <c r="J30" s="1">
        <f>IF(I29&lt;0.35,"",IF(I29&lt;=0.59,"",IF(I29&lt;=0.99,I29*0.8,IF(I29&lt;=2.49,I29*0.6,IF(I29&gt;=2.5,I29*0.2)))))</f>
      </c>
      <c r="K30" s="68"/>
      <c r="L30" s="66">
        <v>40</v>
      </c>
      <c r="M30" s="3">
        <f>IF(K30=0,"",IF(K30&gt;0,VLOOKUP(K30,ตารางรอบต่อวินาที!A$1:B$600,2,0)))</f>
      </c>
      <c r="N30" s="66"/>
      <c r="O30" s="66"/>
      <c r="P30" s="66"/>
      <c r="Q30" s="66"/>
      <c r="R30" s="66"/>
      <c r="S30" s="66"/>
      <c r="T30" s="66"/>
      <c r="U30" s="66"/>
    </row>
    <row r="31" spans="1:21" ht="15">
      <c r="A31" s="82"/>
      <c r="B31" s="66"/>
      <c r="C31" s="67"/>
      <c r="D31" s="75"/>
      <c r="E31" s="75"/>
      <c r="F31" s="75"/>
      <c r="G31" s="75"/>
      <c r="H31" s="66"/>
      <c r="I31" s="66"/>
      <c r="J31" s="1">
        <f>IF(I29&lt;0.35,"",IF(I29&lt;=0.59,"",IF(I29&lt;=0.99,"",IF(I29&lt;=2.49,I29*0.8,IF(I29&gt;=2.5,I29*0.4)))))</f>
      </c>
      <c r="K31" s="68"/>
      <c r="L31" s="66">
        <v>40</v>
      </c>
      <c r="M31" s="3">
        <f>IF(K31=0,"",IF(K31&gt;0,VLOOKUP(K31,ตารางรอบต่อวินาที!A$1:B$600,2,0)))</f>
      </c>
      <c r="N31" s="66"/>
      <c r="O31" s="66"/>
      <c r="P31" s="66"/>
      <c r="Q31" s="66"/>
      <c r="R31" s="66"/>
      <c r="S31" s="66"/>
      <c r="T31" s="66"/>
      <c r="U31" s="66"/>
    </row>
    <row r="32" spans="1:21" ht="15">
      <c r="A32" s="82"/>
      <c r="B32" s="66"/>
      <c r="C32" s="67"/>
      <c r="D32" s="75"/>
      <c r="E32" s="75"/>
      <c r="F32" s="75"/>
      <c r="G32" s="75"/>
      <c r="H32" s="66"/>
      <c r="I32" s="66"/>
      <c r="J32" s="1">
        <f>IF(I29&lt;0.35,"",IF(I29&lt;=0.59,"",IF(I29&lt;=0.99,"",IF(I29&lt;=2.49,"",IF(I29&gt;=2.5,I29*0.6)))))</f>
      </c>
      <c r="K32" s="68"/>
      <c r="L32" s="66">
        <v>40</v>
      </c>
      <c r="M32" s="3">
        <f>IF(K32=0,"",IF(K32&gt;0,VLOOKUP(K32,ตารางรอบต่อวินาที!A$1:B$600,2,0)))</f>
      </c>
      <c r="N32" s="66"/>
      <c r="O32" s="66"/>
      <c r="P32" s="66"/>
      <c r="Q32" s="66"/>
      <c r="R32" s="66"/>
      <c r="S32" s="66"/>
      <c r="T32" s="66"/>
      <c r="U32" s="66"/>
    </row>
    <row r="33" spans="1:21" ht="15">
      <c r="A33" s="82"/>
      <c r="B33" s="66"/>
      <c r="C33" s="67"/>
      <c r="D33" s="75"/>
      <c r="E33" s="75"/>
      <c r="F33" s="75"/>
      <c r="G33" s="75"/>
      <c r="H33" s="66"/>
      <c r="I33" s="66"/>
      <c r="J33" s="1">
        <f>IF(I29&lt;0.35,"",IF(I29&lt;=0.59,"",IF(I29&lt;=0.99,"",IF(I29&lt;=2.49,"",IF(I29&gt;=2.5,I29*0.8)))))</f>
      </c>
      <c r="K33" s="68"/>
      <c r="L33" s="66">
        <v>40</v>
      </c>
      <c r="M33" s="3">
        <f>IF(K33=0,"",IF(K33&gt;0,VLOOKUP(K33,ตารางรอบต่อวินาที!A$1:B$600,2,0)))</f>
      </c>
      <c r="N33" s="66"/>
      <c r="O33" s="66"/>
      <c r="P33" s="66"/>
      <c r="Q33" s="66"/>
      <c r="R33" s="66"/>
      <c r="S33" s="66"/>
      <c r="T33" s="66"/>
      <c r="U33" s="66"/>
    </row>
    <row r="34" spans="1:21" ht="15">
      <c r="A34" s="82"/>
      <c r="B34" s="66"/>
      <c r="C34" s="67"/>
      <c r="D34" s="75"/>
      <c r="E34" s="75"/>
      <c r="F34" s="75"/>
      <c r="G34" s="75"/>
      <c r="H34" s="66"/>
      <c r="I34" s="66"/>
      <c r="J34" s="1">
        <f>IF(I29&lt;0.35,"",IF(I29&lt;=0.59,"",IF(I29&lt;=0.99,"",IF(I29&lt;=2.49,"",IF(I29&gt;=2.5,I29-J29)))))</f>
      </c>
      <c r="K34" s="68"/>
      <c r="L34" s="66">
        <v>40</v>
      </c>
      <c r="M34" s="3">
        <f>IF(K34=0,"",IF(K34&gt;0,VLOOKUP(K34,ตารางรอบต่อวินาที!A$1:B$600,2,0)))</f>
      </c>
      <c r="N34" s="66"/>
      <c r="O34" s="66"/>
      <c r="P34" s="66"/>
      <c r="Q34" s="66"/>
      <c r="R34" s="66"/>
      <c r="S34" s="66"/>
      <c r="T34" s="66"/>
      <c r="U34" s="66"/>
    </row>
    <row r="35" spans="1:21" ht="15">
      <c r="A35" s="82"/>
      <c r="B35" s="66"/>
      <c r="C35" s="67"/>
      <c r="D35" s="75"/>
      <c r="E35" s="75"/>
      <c r="F35" s="75"/>
      <c r="G35" s="75"/>
      <c r="H35" s="66"/>
      <c r="I35" s="66"/>
      <c r="J35" s="1"/>
      <c r="K35" s="66"/>
      <c r="L35" s="66"/>
      <c r="M35" s="75"/>
      <c r="N35" s="66"/>
      <c r="O35" s="66"/>
      <c r="P35" s="66"/>
      <c r="Q35" s="66"/>
      <c r="R35" s="66"/>
      <c r="S35" s="66"/>
      <c r="T35" s="66"/>
      <c r="U35" s="66"/>
    </row>
    <row r="36" spans="1:21" ht="15">
      <c r="A36" s="82"/>
      <c r="B36" s="68"/>
      <c r="C36" s="67"/>
      <c r="D36" s="68"/>
      <c r="E36" s="68"/>
      <c r="F36" s="66">
        <f>'สูตรการคำนวณ (ห้ามแก้ไข)'!F6</f>
        <v>0</v>
      </c>
      <c r="G36" s="68"/>
      <c r="H36" s="66">
        <f>G36-(E36+F36)</f>
        <v>0</v>
      </c>
      <c r="I36" s="66">
        <f>H36-((SUM(V36:V40))/100)</f>
        <v>0</v>
      </c>
      <c r="J36" s="1">
        <f>IF(I36=0,"",IF(I36&lt;0.35,I36*0.5,IF(I36&lt;=0.59,I36*0.6,IF(I36&lt;=0.99,I36*0.2,IF(I36&lt;=2.49,I36*0.2,IF(I36&gt;=2.5,0.2))))))</f>
      </c>
      <c r="K36" s="68"/>
      <c r="L36" s="66">
        <v>40</v>
      </c>
      <c r="M36" s="3">
        <f>IF(K36=0,"",IF(K36&gt;0,VLOOKUP(K36,ตารางรอบต่อวินาที!A$1:B$600,2,0)))</f>
      </c>
      <c r="N36" s="66"/>
      <c r="O36" s="66">
        <f>IF(I36&lt;0.35,M36,IF(I36&lt;=0.59,M36,IF(I36&lt;=0.99,(M36+M37)/2,IF(I36&lt;=2.49,((M36+M38)/2+M37)/2,IF(I36&gt;=2.5,((M36+M41)/2+M37+M38+M39+M40)/5)))))</f>
      </c>
      <c r="P36" s="66">
        <f>SUM(O29:O36)/2</f>
        <v>0</v>
      </c>
      <c r="Q36" s="66">
        <f>R36*S36</f>
        <v>0</v>
      </c>
      <c r="R36" s="66">
        <f>IF(B36&gt;0,B36-B29,IF(B36=0,0))</f>
        <v>0</v>
      </c>
      <c r="S36" s="66">
        <f>SUM(I29:I36)/2</f>
        <v>0</v>
      </c>
      <c r="T36" s="66">
        <f>P36*Q36</f>
        <v>0</v>
      </c>
      <c r="U36" s="66"/>
    </row>
    <row r="37" spans="1:21" ht="15">
      <c r="A37" s="82"/>
      <c r="B37" s="66"/>
      <c r="C37" s="67"/>
      <c r="D37" s="75"/>
      <c r="E37" s="75"/>
      <c r="F37" s="75"/>
      <c r="G37" s="75"/>
      <c r="H37" s="66"/>
      <c r="J37" s="1">
        <f>IF(I36&lt;0.35,"",IF(I36&lt;=0.59,"",IF(I36&lt;=0.99,I36*0.8,IF(I36&lt;=2.49,I36*0.6,IF(I36&gt;=2.5,I36*0.2)))))</f>
      </c>
      <c r="K37" s="68"/>
      <c r="L37" s="66">
        <v>40</v>
      </c>
      <c r="M37" s="3">
        <f>IF(K37=0,"",IF(K37&gt;0,VLOOKUP(K37,ตารางรอบต่อวินาที!A$1:B$600,2,0)))</f>
      </c>
      <c r="N37" s="66"/>
      <c r="O37" s="66"/>
      <c r="P37" s="66"/>
      <c r="Q37" s="66"/>
      <c r="R37" s="66"/>
      <c r="S37" s="66"/>
      <c r="T37" s="66"/>
      <c r="U37" s="66"/>
    </row>
    <row r="38" spans="1:21" ht="15">
      <c r="A38" s="82"/>
      <c r="B38" s="66"/>
      <c r="C38" s="67"/>
      <c r="D38" s="75"/>
      <c r="E38" s="75"/>
      <c r="F38" s="75"/>
      <c r="G38" s="75"/>
      <c r="H38" s="66"/>
      <c r="I38" s="66"/>
      <c r="J38" s="1">
        <f>IF(I36&lt;0.35,"",IF(I36&lt;=0.59,"",IF(I36&lt;=0.99,"",IF(I36&lt;=2.49,I36*0.8,IF(I36&gt;=2.5,I36*0.4)))))</f>
      </c>
      <c r="K38" s="68"/>
      <c r="L38" s="66">
        <v>40</v>
      </c>
      <c r="M38" s="3">
        <f>IF(K38=0,"",IF(K38&gt;0,VLOOKUP(K38,ตารางรอบต่อวินาที!A$1:B$600,2,0)))</f>
      </c>
      <c r="N38" s="66"/>
      <c r="O38" s="66"/>
      <c r="P38" s="66"/>
      <c r="Q38" s="66"/>
      <c r="R38" s="66"/>
      <c r="S38" s="66"/>
      <c r="T38" s="66"/>
      <c r="U38" s="66"/>
    </row>
    <row r="39" spans="1:21" ht="15">
      <c r="A39" s="82"/>
      <c r="B39" s="66"/>
      <c r="C39" s="67"/>
      <c r="D39" s="75"/>
      <c r="E39" s="75"/>
      <c r="F39" s="75"/>
      <c r="G39" s="75"/>
      <c r="H39" s="66"/>
      <c r="I39" s="66"/>
      <c r="J39" s="1">
        <f>IF(I36&lt;0.35,"",IF(I36&lt;=0.59,"",IF(I36&lt;=0.99,"",IF(I36&lt;=2.49,"",IF(I36&gt;=2.5,I36*0.6)))))</f>
      </c>
      <c r="K39" s="68"/>
      <c r="L39" s="66">
        <v>40</v>
      </c>
      <c r="M39" s="3">
        <f>IF(K39=0,"",IF(K39&gt;0,VLOOKUP(K39,ตารางรอบต่อวินาที!A$1:B$600,2,0)))</f>
      </c>
      <c r="N39" s="66"/>
      <c r="O39" s="66"/>
      <c r="P39" s="66"/>
      <c r="Q39" s="66"/>
      <c r="R39" s="66"/>
      <c r="S39" s="66"/>
      <c r="T39" s="66"/>
      <c r="U39" s="66"/>
    </row>
    <row r="40" spans="1:21" ht="15">
      <c r="A40" s="82"/>
      <c r="B40" s="66"/>
      <c r="C40" s="67"/>
      <c r="D40" s="75"/>
      <c r="E40" s="75"/>
      <c r="F40" s="75"/>
      <c r="G40" s="75"/>
      <c r="H40" s="66"/>
      <c r="I40" s="66"/>
      <c r="J40" s="1">
        <f>IF(I36&lt;0.35,"",IF(I36&lt;=0.59,"",IF(I36&lt;=0.99,"",IF(I36&lt;=2.49,"",IF(I36&gt;=2.5,I36*0.8)))))</f>
      </c>
      <c r="K40" s="68"/>
      <c r="L40" s="66">
        <v>40</v>
      </c>
      <c r="M40" s="3">
        <f>IF(K40=0,"",IF(K40&gt;0,VLOOKUP(K40,ตารางรอบต่อวินาที!A$1:B$600,2,0)))</f>
      </c>
      <c r="N40" s="66"/>
      <c r="O40" s="66"/>
      <c r="P40" s="66"/>
      <c r="Q40" s="66"/>
      <c r="R40" s="66"/>
      <c r="S40" s="66"/>
      <c r="T40" s="66"/>
      <c r="U40" s="66"/>
    </row>
    <row r="41" spans="1:21" ht="15">
      <c r="A41" s="82"/>
      <c r="B41" s="66"/>
      <c r="C41" s="67"/>
      <c r="D41" s="75"/>
      <c r="E41" s="75"/>
      <c r="F41" s="75"/>
      <c r="G41" s="75"/>
      <c r="H41" s="66"/>
      <c r="I41" s="66"/>
      <c r="J41" s="1">
        <f>IF(I36&lt;0.35,"",IF(I36&lt;=0.59,"",IF(I36&lt;=0.99,"",IF(I36&lt;=2.49,"",IF(I36&gt;=2.5,I36-J36)))))</f>
      </c>
      <c r="K41" s="68"/>
      <c r="L41" s="66">
        <v>40</v>
      </c>
      <c r="M41" s="3">
        <f>IF(K41=0,"",IF(K41&gt;0,VLOOKUP(K41,ตารางรอบต่อวินาที!A$1:B$600,2,0)))</f>
      </c>
      <c r="N41" s="66"/>
      <c r="O41" s="66"/>
      <c r="P41" s="66"/>
      <c r="Q41" s="66"/>
      <c r="R41" s="66"/>
      <c r="S41" s="66"/>
      <c r="T41" s="66"/>
      <c r="U41" s="66"/>
    </row>
    <row r="42" spans="1:21" ht="15">
      <c r="A42" s="82"/>
      <c r="B42" s="66"/>
      <c r="C42" s="67"/>
      <c r="D42" s="75"/>
      <c r="E42" s="75"/>
      <c r="F42" s="75"/>
      <c r="G42" s="75"/>
      <c r="H42" s="66"/>
      <c r="I42" s="66"/>
      <c r="J42" s="1"/>
      <c r="K42" s="66"/>
      <c r="L42" s="66"/>
      <c r="M42" s="75"/>
      <c r="N42" s="66"/>
      <c r="O42" s="66"/>
      <c r="P42" s="66"/>
      <c r="Q42" s="66"/>
      <c r="R42" s="66"/>
      <c r="S42" s="66"/>
      <c r="T42" s="66"/>
      <c r="U42" s="66"/>
    </row>
    <row r="43" spans="1:21" ht="15">
      <c r="A43" s="82"/>
      <c r="B43" s="68"/>
      <c r="C43" s="67"/>
      <c r="D43" s="68"/>
      <c r="E43" s="68"/>
      <c r="F43" s="66">
        <f>'สูตรการคำนวณ (ห้ามแก้ไข)'!F7</f>
        <v>0</v>
      </c>
      <c r="G43" s="68"/>
      <c r="H43" s="66">
        <f>G43-(E43+F43)</f>
        <v>0</v>
      </c>
      <c r="I43" s="66">
        <f>H43-((SUM(V43:V47))/100)</f>
        <v>0</v>
      </c>
      <c r="J43" s="1">
        <f>IF(I43=0,"",IF(I43&lt;0.35,I43*0.5,IF(I43&lt;=0.59,I43*0.6,IF(I43&lt;=0.99,I43*0.2,IF(I43&lt;=2.49,I43*0.2,IF(I43&gt;=2.5,0.2))))))</f>
      </c>
      <c r="K43" s="68"/>
      <c r="L43" s="66">
        <v>40</v>
      </c>
      <c r="M43" s="3">
        <f>IF(K43=0,"",IF(K43&gt;0,VLOOKUP(K43,ตารางรอบต่อวินาที!A$1:B$600,2,0)))</f>
      </c>
      <c r="N43" s="66"/>
      <c r="O43" s="66">
        <f>IF(I43&lt;0.35,M43,IF(I43&lt;=0.59,M43,IF(I43&lt;=0.99,(M43+M44)/2,IF(I43&lt;=2.49,((M43+M45)/2+M44)/2,IF(I43&gt;=2.5,((M43+M48)/2+M44+M45+M46+M47)/5)))))</f>
      </c>
      <c r="P43" s="66">
        <f>SUM(O36:O43)/2</f>
        <v>0</v>
      </c>
      <c r="Q43" s="66">
        <f>R43*S43</f>
        <v>0</v>
      </c>
      <c r="R43" s="66">
        <f>IF(B43&gt;0,B43-B36,IF(B43=0,0))</f>
        <v>0</v>
      </c>
      <c r="S43" s="66">
        <f>SUM(I36:I43)/2</f>
        <v>0</v>
      </c>
      <c r="T43" s="66">
        <f>P43*Q43</f>
        <v>0</v>
      </c>
      <c r="U43" s="66"/>
    </row>
    <row r="44" spans="1:21" ht="15">
      <c r="A44" s="82"/>
      <c r="B44" s="66"/>
      <c r="C44" s="67"/>
      <c r="D44" s="75"/>
      <c r="E44" s="75"/>
      <c r="F44" s="75"/>
      <c r="G44" s="75"/>
      <c r="H44" s="66"/>
      <c r="J44" s="1">
        <f>IF(I43&lt;0.35,"",IF(I43&lt;=0.59,"",IF(I43&lt;=0.99,I43*0.8,IF(I43&lt;=2.49,I43*0.6,IF(I43&gt;=2.5,I43*0.2)))))</f>
      </c>
      <c r="K44" s="68"/>
      <c r="L44" s="66">
        <v>40</v>
      </c>
      <c r="M44" s="3">
        <f>IF(K44=0,"",IF(K44&gt;0,VLOOKUP(K44,ตารางรอบต่อวินาที!A$1:B$600,2,0)))</f>
      </c>
      <c r="N44" s="66"/>
      <c r="O44" s="66"/>
      <c r="P44" s="66"/>
      <c r="Q44" s="66"/>
      <c r="R44" s="66"/>
      <c r="S44" s="66"/>
      <c r="T44" s="66"/>
      <c r="U44" s="66"/>
    </row>
    <row r="45" spans="1:21" ht="15">
      <c r="A45" s="82"/>
      <c r="B45" s="66"/>
      <c r="C45" s="67"/>
      <c r="D45" s="75"/>
      <c r="E45" s="75"/>
      <c r="F45" s="75"/>
      <c r="G45" s="75"/>
      <c r="H45" s="66"/>
      <c r="I45" s="66"/>
      <c r="J45" s="1">
        <f>IF(I43&lt;0.35,"",IF(I43&lt;=0.59,"",IF(I43&lt;=0.99,"",IF(I43&lt;=2.49,I43*0.8,IF(I43&gt;=2.5,I43*0.4)))))</f>
      </c>
      <c r="K45" s="68"/>
      <c r="L45" s="66">
        <v>40</v>
      </c>
      <c r="M45" s="3">
        <f>IF(K45=0,"",IF(K45&gt;0,VLOOKUP(K45,ตารางรอบต่อวินาที!A$1:B$600,2,0)))</f>
      </c>
      <c r="N45" s="66"/>
      <c r="O45" s="66"/>
      <c r="P45" s="66"/>
      <c r="Q45" s="66"/>
      <c r="R45" s="66"/>
      <c r="S45" s="66"/>
      <c r="T45" s="66"/>
      <c r="U45" s="66"/>
    </row>
    <row r="46" spans="1:21" ht="15">
      <c r="A46" s="82"/>
      <c r="B46" s="66"/>
      <c r="C46" s="67"/>
      <c r="D46" s="75"/>
      <c r="E46" s="75"/>
      <c r="F46" s="75"/>
      <c r="G46" s="75"/>
      <c r="H46" s="66"/>
      <c r="I46" s="66"/>
      <c r="J46" s="1">
        <f>IF(I43&lt;0.35,"",IF(I43&lt;=0.59,"",IF(I43&lt;=0.99,"",IF(I43&lt;=2.49,"",IF(I43&gt;=2.5,I43*0.6)))))</f>
      </c>
      <c r="K46" s="68"/>
      <c r="L46" s="66">
        <v>40</v>
      </c>
      <c r="M46" s="3">
        <f>IF(K46=0,"",IF(K46&gt;0,VLOOKUP(K46,ตารางรอบต่อวินาที!A$1:B$600,2,0)))</f>
      </c>
      <c r="N46" s="66"/>
      <c r="O46" s="66"/>
      <c r="P46" s="66"/>
      <c r="Q46" s="66"/>
      <c r="R46" s="66"/>
      <c r="S46" s="66"/>
      <c r="T46" s="66"/>
      <c r="U46" s="66"/>
    </row>
    <row r="47" spans="1:21" ht="15">
      <c r="A47" s="82"/>
      <c r="B47" s="66"/>
      <c r="C47" s="67"/>
      <c r="D47" s="75"/>
      <c r="E47" s="75"/>
      <c r="F47" s="75"/>
      <c r="G47" s="75"/>
      <c r="H47" s="66"/>
      <c r="I47" s="66"/>
      <c r="J47" s="1">
        <f>IF(I43&lt;0.35,"",IF(I43&lt;=0.59,"",IF(I43&lt;=0.99,"",IF(I43&lt;=2.49,"",IF(I43&gt;=2.5,I43*0.8)))))</f>
      </c>
      <c r="K47" s="68"/>
      <c r="L47" s="66">
        <v>40</v>
      </c>
      <c r="M47" s="3">
        <f>IF(K47=0,"",IF(K47&gt;0,VLOOKUP(K47,ตารางรอบต่อวินาที!A$1:B$600,2,0)))</f>
      </c>
      <c r="N47" s="66"/>
      <c r="O47" s="66"/>
      <c r="P47" s="66"/>
      <c r="Q47" s="66"/>
      <c r="R47" s="66"/>
      <c r="S47" s="66"/>
      <c r="T47" s="66"/>
      <c r="U47" s="66"/>
    </row>
    <row r="48" spans="1:21" ht="15">
      <c r="A48" s="82"/>
      <c r="B48" s="66"/>
      <c r="C48" s="67"/>
      <c r="D48" s="75"/>
      <c r="E48" s="75"/>
      <c r="F48" s="75"/>
      <c r="G48" s="75"/>
      <c r="H48" s="66"/>
      <c r="I48" s="66"/>
      <c r="J48" s="1">
        <f>IF(I43&lt;0.35,"",IF(I43&lt;=0.59,"",IF(I43&lt;=0.99,"",IF(I43&lt;=2.49,"",IF(I43&gt;=2.5,I43-J43)))))</f>
      </c>
      <c r="K48" s="68"/>
      <c r="L48" s="66">
        <v>40</v>
      </c>
      <c r="M48" s="3">
        <f>IF(K48=0,"",IF(K48&gt;0,VLOOKUP(K48,ตารางรอบต่อวินาที!A$1:B$600,2,0)))</f>
      </c>
      <c r="N48" s="66"/>
      <c r="O48" s="66"/>
      <c r="P48" s="66"/>
      <c r="Q48" s="66"/>
      <c r="R48" s="66"/>
      <c r="S48" s="66"/>
      <c r="T48" s="66"/>
      <c r="U48" s="66"/>
    </row>
    <row r="49" spans="1:21" ht="15">
      <c r="A49" s="82"/>
      <c r="B49" s="66"/>
      <c r="C49" s="67"/>
      <c r="D49" s="75"/>
      <c r="E49" s="75"/>
      <c r="F49" s="75"/>
      <c r="G49" s="75"/>
      <c r="H49" s="66"/>
      <c r="I49" s="66"/>
      <c r="J49" s="1"/>
      <c r="K49" s="66"/>
      <c r="L49" s="66"/>
      <c r="M49" s="75"/>
      <c r="N49" s="66"/>
      <c r="O49" s="66"/>
      <c r="P49" s="66"/>
      <c r="Q49" s="66"/>
      <c r="R49" s="66"/>
      <c r="S49" s="66"/>
      <c r="T49" s="66"/>
      <c r="U49" s="66"/>
    </row>
    <row r="50" spans="1:21" ht="15">
      <c r="A50" s="82"/>
      <c r="B50" s="68"/>
      <c r="C50" s="67"/>
      <c r="D50" s="68"/>
      <c r="E50" s="68"/>
      <c r="F50" s="66">
        <f>'สูตรการคำนวณ (ห้ามแก้ไข)'!F8</f>
        <v>0</v>
      </c>
      <c r="G50" s="68"/>
      <c r="H50" s="66">
        <f>G50-(E50+F50)</f>
        <v>0</v>
      </c>
      <c r="I50" s="66">
        <f>H50-((SUM(V50:V54))/100)</f>
        <v>0</v>
      </c>
      <c r="J50" s="1">
        <f>IF(I50=0,"",IF(I50&lt;0.35,I50*0.5,IF(I50&lt;=0.59,I50*0.6,IF(I50&lt;=0.99,I50*0.2,IF(I50&lt;=2.49,I50*0.2,IF(I50&gt;=2.5,0.2))))))</f>
      </c>
      <c r="K50" s="68"/>
      <c r="L50" s="66">
        <v>40</v>
      </c>
      <c r="M50" s="3">
        <f>IF(K50=0,"",IF(K50&gt;0,VLOOKUP(K50,ตารางรอบต่อวินาที!A$1:B$600,2,0)))</f>
      </c>
      <c r="N50" s="66"/>
      <c r="O50" s="66">
        <f>IF(I50&lt;0.35,M50,IF(I50&lt;=0.59,M50,IF(I50&lt;=0.99,(M50+M51)/2,IF(I50&lt;=2.49,((M50+M52)/2+M51)/2,IF(I50&gt;=2.5,((M50+M55)/2+M51+M52+M53+M54)/5)))))</f>
      </c>
      <c r="P50" s="66">
        <f>SUM(O43:O50)/2</f>
        <v>0</v>
      </c>
      <c r="Q50" s="66">
        <f>R50*S50</f>
        <v>0</v>
      </c>
      <c r="R50" s="66">
        <f>IF(B50&gt;0,B50-B43,IF(B50=0,0))</f>
        <v>0</v>
      </c>
      <c r="S50" s="66">
        <f>SUM(I43:I50)/2</f>
        <v>0</v>
      </c>
      <c r="T50" s="66">
        <f>P50*Q50</f>
        <v>0</v>
      </c>
      <c r="U50" s="66"/>
    </row>
    <row r="51" spans="1:21" ht="15">
      <c r="A51" s="82"/>
      <c r="B51" s="66"/>
      <c r="C51" s="67"/>
      <c r="D51" s="75"/>
      <c r="E51" s="75"/>
      <c r="F51" s="75"/>
      <c r="G51" s="75"/>
      <c r="H51" s="66"/>
      <c r="J51" s="1">
        <f>IF(I50&lt;0.35,"",IF(I50&lt;=0.59,"",IF(I50&lt;=0.99,I50*0.8,IF(I50&lt;=2.49,I50*0.6,IF(I50&gt;=2.5,I50*0.2)))))</f>
      </c>
      <c r="K51" s="68"/>
      <c r="L51" s="66">
        <v>40</v>
      </c>
      <c r="M51" s="3">
        <f>IF(K51=0,"",IF(K51&gt;0,VLOOKUP(K51,ตารางรอบต่อวินาที!A$1:B$600,2,0)))</f>
      </c>
      <c r="N51" s="66"/>
      <c r="O51" s="66"/>
      <c r="P51" s="66"/>
      <c r="Q51" s="66"/>
      <c r="R51" s="66"/>
      <c r="S51" s="66"/>
      <c r="T51" s="66"/>
      <c r="U51" s="66"/>
    </row>
    <row r="52" spans="1:21" ht="15">
      <c r="A52" s="82"/>
      <c r="B52" s="66"/>
      <c r="C52" s="67"/>
      <c r="D52" s="75"/>
      <c r="E52" s="75"/>
      <c r="F52" s="75"/>
      <c r="G52" s="75"/>
      <c r="H52" s="66"/>
      <c r="I52" s="66"/>
      <c r="J52" s="1">
        <f>IF(I50&lt;0.35,"",IF(I50&lt;=0.59,"",IF(I50&lt;=0.99,"",IF(I50&lt;=2.49,I50*0.8,IF(I50&gt;=2.5,I50*0.4)))))</f>
      </c>
      <c r="K52" s="68"/>
      <c r="L52" s="66">
        <v>40</v>
      </c>
      <c r="M52" s="3">
        <f>IF(K52=0,"",IF(K52&gt;0,VLOOKUP(K52,ตารางรอบต่อวินาที!A$1:B$600,2,0)))</f>
      </c>
      <c r="N52" s="66"/>
      <c r="O52" s="66"/>
      <c r="P52" s="66"/>
      <c r="Q52" s="66"/>
      <c r="R52" s="66"/>
      <c r="S52" s="66"/>
      <c r="T52" s="66"/>
      <c r="U52" s="66"/>
    </row>
    <row r="53" spans="1:21" ht="15">
      <c r="A53" s="82"/>
      <c r="B53" s="66"/>
      <c r="C53" s="67"/>
      <c r="D53" s="75"/>
      <c r="E53" s="75"/>
      <c r="F53" s="75"/>
      <c r="G53" s="75"/>
      <c r="H53" s="66"/>
      <c r="I53" s="66"/>
      <c r="J53" s="1">
        <f>IF(I50&lt;0.35,"",IF(I50&lt;=0.59,"",IF(I50&lt;=0.99,"",IF(I50&lt;=2.49,"",IF(I50&gt;=2.5,I50*0.6)))))</f>
      </c>
      <c r="K53" s="68"/>
      <c r="L53" s="66">
        <v>40</v>
      </c>
      <c r="M53" s="3">
        <f>IF(K53=0,"",IF(K53&gt;0,VLOOKUP(K53,ตารางรอบต่อวินาที!A$1:B$600,2,0)))</f>
      </c>
      <c r="N53" s="66"/>
      <c r="O53" s="66"/>
      <c r="P53" s="66"/>
      <c r="Q53" s="66"/>
      <c r="R53" s="66"/>
      <c r="S53" s="66"/>
      <c r="T53" s="66"/>
      <c r="U53" s="66"/>
    </row>
    <row r="54" spans="1:21" ht="15">
      <c r="A54" s="82"/>
      <c r="B54" s="66"/>
      <c r="C54" s="67"/>
      <c r="D54" s="75"/>
      <c r="E54" s="75"/>
      <c r="F54" s="75"/>
      <c r="G54" s="75"/>
      <c r="H54" s="66"/>
      <c r="I54" s="66"/>
      <c r="J54" s="1">
        <f>IF(I50&lt;0.35,"",IF(I50&lt;=0.59,"",IF(I50&lt;=0.99,"",IF(I50&lt;=2.49,"",IF(I50&gt;=2.5,I50*0.8)))))</f>
      </c>
      <c r="K54" s="68"/>
      <c r="L54" s="66">
        <v>40</v>
      </c>
      <c r="M54" s="3">
        <f>IF(K54=0,"",IF(K54&gt;0,VLOOKUP(K54,ตารางรอบต่อวินาที!A$1:B$600,2,0)))</f>
      </c>
      <c r="N54" s="66"/>
      <c r="O54" s="66"/>
      <c r="P54" s="66"/>
      <c r="Q54" s="66"/>
      <c r="R54" s="66"/>
      <c r="S54" s="66"/>
      <c r="T54" s="66"/>
      <c r="U54" s="66"/>
    </row>
    <row r="55" spans="1:21" ht="15">
      <c r="A55" s="82"/>
      <c r="B55" s="66"/>
      <c r="C55" s="67"/>
      <c r="D55" s="75"/>
      <c r="E55" s="75"/>
      <c r="F55" s="75"/>
      <c r="G55" s="75"/>
      <c r="H55" s="66"/>
      <c r="I55" s="66"/>
      <c r="J55" s="1">
        <f>IF(I50&lt;0.35,"",IF(I50&lt;=0.59,"",IF(I50&lt;=0.99,"",IF(I50&lt;=2.49,"",IF(I50&gt;=2.5,I50-J50)))))</f>
      </c>
      <c r="K55" s="68"/>
      <c r="L55" s="66">
        <v>40</v>
      </c>
      <c r="M55" s="3">
        <f>IF(K55=0,"",IF(K55&gt;0,VLOOKUP(K55,ตารางรอบต่อวินาที!A$1:B$600,2,0)))</f>
      </c>
      <c r="N55" s="66"/>
      <c r="O55" s="66"/>
      <c r="P55" s="66"/>
      <c r="Q55" s="66"/>
      <c r="R55" s="66"/>
      <c r="S55" s="66"/>
      <c r="T55" s="66"/>
      <c r="U55" s="66"/>
    </row>
    <row r="56" spans="1:21" ht="15">
      <c r="A56" s="82"/>
      <c r="B56" s="66"/>
      <c r="C56" s="67"/>
      <c r="D56" s="75"/>
      <c r="E56" s="75"/>
      <c r="F56" s="75"/>
      <c r="G56" s="75"/>
      <c r="H56" s="66"/>
      <c r="I56" s="66"/>
      <c r="J56" s="1"/>
      <c r="K56" s="66"/>
      <c r="L56" s="66"/>
      <c r="M56" s="75"/>
      <c r="N56" s="66"/>
      <c r="O56" s="66"/>
      <c r="P56" s="66"/>
      <c r="Q56" s="66"/>
      <c r="R56" s="66"/>
      <c r="S56" s="66"/>
      <c r="T56" s="66"/>
      <c r="U56" s="66"/>
    </row>
    <row r="57" spans="1:21" ht="15">
      <c r="A57" s="82"/>
      <c r="B57" s="68"/>
      <c r="C57" s="67"/>
      <c r="D57" s="68"/>
      <c r="E57" s="68"/>
      <c r="F57" s="66">
        <f>'สูตรการคำนวณ (ห้ามแก้ไข)'!F9</f>
        <v>0</v>
      </c>
      <c r="G57" s="68"/>
      <c r="H57" s="66">
        <f>G57-(E57+F57)</f>
        <v>0</v>
      </c>
      <c r="I57" s="66">
        <f>H57-((SUM(V57:V61))/100)</f>
        <v>0</v>
      </c>
      <c r="J57" s="1">
        <f>IF(I57=0,"",IF(I57&lt;0.35,I57*0.5,IF(I57&lt;=0.59,I57*0.6,IF(I57&lt;=0.99,I57*0.2,IF(I57&lt;=2.49,I57*0.2,IF(I57&gt;=2.5,0.2))))))</f>
      </c>
      <c r="K57" s="68"/>
      <c r="L57" s="66">
        <v>40</v>
      </c>
      <c r="M57" s="3">
        <f>IF(K57=0,"",IF(K57&gt;0,VLOOKUP(K57,ตารางรอบต่อวินาที!A$1:B$600,2,0)))</f>
      </c>
      <c r="N57" s="66"/>
      <c r="O57" s="66">
        <f>IF(I57&lt;0.35,M57,IF(I57&lt;=0.59,M57,IF(I57&lt;=0.99,(M57+M58)/2,IF(I57&lt;=2.49,((M57+M59)/2+M58)/2,IF(I57&gt;=2.5,((M57+M62)/2+M58+M59+M60+M61)/5)))))</f>
      </c>
      <c r="P57" s="66">
        <f>SUM(O50:O57)/2</f>
        <v>0</v>
      </c>
      <c r="Q57" s="66">
        <f>R57*S57</f>
        <v>0</v>
      </c>
      <c r="R57" s="66">
        <f>IF(B57&gt;0,B57-B50,IF(B57=0,0))</f>
        <v>0</v>
      </c>
      <c r="S57" s="66">
        <f>SUM(I50:I57)/2</f>
        <v>0</v>
      </c>
      <c r="T57" s="66">
        <f>P57*Q57</f>
        <v>0</v>
      </c>
      <c r="U57" s="66"/>
    </row>
    <row r="58" spans="1:21" ht="15">
      <c r="A58" s="82"/>
      <c r="B58" s="66"/>
      <c r="C58" s="67"/>
      <c r="D58" s="75"/>
      <c r="E58" s="75"/>
      <c r="F58" s="75"/>
      <c r="G58" s="75"/>
      <c r="H58" s="66"/>
      <c r="J58" s="1">
        <f>IF(I57&lt;0.35,"",IF(I57&lt;=0.59,"",IF(I57&lt;=0.99,I57*0.8,IF(I57&lt;=2.49,I57*0.6,IF(I57&gt;=2.5,I57*0.2)))))</f>
      </c>
      <c r="K58" s="68"/>
      <c r="L58" s="66">
        <v>40</v>
      </c>
      <c r="M58" s="3">
        <f>IF(K58=0,"",IF(K58&gt;0,VLOOKUP(K58,ตารางรอบต่อวินาที!A$1:B$600,2,0)))</f>
      </c>
      <c r="N58" s="66"/>
      <c r="O58" s="66"/>
      <c r="P58" s="66"/>
      <c r="Q58" s="66"/>
      <c r="R58" s="66"/>
      <c r="S58" s="66"/>
      <c r="T58" s="66"/>
      <c r="U58" s="66"/>
    </row>
    <row r="59" spans="1:21" ht="15">
      <c r="A59" s="82"/>
      <c r="B59" s="66"/>
      <c r="C59" s="67"/>
      <c r="D59" s="75"/>
      <c r="E59" s="75"/>
      <c r="F59" s="75"/>
      <c r="G59" s="75"/>
      <c r="H59" s="66"/>
      <c r="I59" s="66"/>
      <c r="J59" s="1">
        <f>IF(I57&lt;0.35,"",IF(I57&lt;=0.59,"",IF(I57&lt;=0.99,"",IF(I57&lt;=2.49,I57*0.8,IF(I57&gt;=2.5,I57*0.4)))))</f>
      </c>
      <c r="K59" s="68"/>
      <c r="L59" s="66">
        <v>40</v>
      </c>
      <c r="M59" s="3">
        <f>IF(K59=0,"",IF(K59&gt;0,VLOOKUP(K59,ตารางรอบต่อวินาที!A$1:B$600,2,0)))</f>
      </c>
      <c r="N59" s="66"/>
      <c r="O59" s="66"/>
      <c r="P59" s="66"/>
      <c r="Q59" s="66"/>
      <c r="R59" s="66"/>
      <c r="S59" s="66"/>
      <c r="T59" s="66"/>
      <c r="U59" s="66"/>
    </row>
    <row r="60" spans="1:21" ht="15">
      <c r="A60" s="82"/>
      <c r="B60" s="66"/>
      <c r="C60" s="67"/>
      <c r="D60" s="75"/>
      <c r="E60" s="75"/>
      <c r="F60" s="75"/>
      <c r="G60" s="75"/>
      <c r="H60" s="66"/>
      <c r="I60" s="66"/>
      <c r="J60" s="1">
        <f>IF(I57&lt;0.35,"",IF(I57&lt;=0.59,"",IF(I57&lt;=0.99,"",IF(I57&lt;=2.49,"",IF(I57&gt;=2.5,I57*0.6)))))</f>
      </c>
      <c r="K60" s="68"/>
      <c r="L60" s="66">
        <v>40</v>
      </c>
      <c r="M60" s="3">
        <f>IF(K60=0,"",IF(K60&gt;0,VLOOKUP(K60,ตารางรอบต่อวินาที!A$1:B$600,2,0)))</f>
      </c>
      <c r="N60" s="66"/>
      <c r="O60" s="66"/>
      <c r="P60" s="66"/>
      <c r="Q60" s="66"/>
      <c r="R60" s="66"/>
      <c r="S60" s="66"/>
      <c r="T60" s="66"/>
      <c r="U60" s="66"/>
    </row>
    <row r="61" spans="1:21" ht="15">
      <c r="A61" s="82"/>
      <c r="B61" s="66"/>
      <c r="C61" s="67"/>
      <c r="D61" s="75"/>
      <c r="E61" s="75"/>
      <c r="F61" s="75"/>
      <c r="G61" s="75"/>
      <c r="H61" s="66"/>
      <c r="I61" s="66"/>
      <c r="J61" s="1">
        <f>IF(I57&lt;0.35,"",IF(I57&lt;=0.59,"",IF(I57&lt;=0.99,"",IF(I57&lt;=2.49,"",IF(I57&gt;=2.5,I57*0.8)))))</f>
      </c>
      <c r="K61" s="68"/>
      <c r="L61" s="66">
        <v>40</v>
      </c>
      <c r="M61" s="3">
        <f>IF(K61=0,"",IF(K61&gt;0,VLOOKUP(K61,ตารางรอบต่อวินาที!A$1:B$600,2,0)))</f>
      </c>
      <c r="N61" s="66"/>
      <c r="O61" s="66"/>
      <c r="P61" s="66"/>
      <c r="Q61" s="66"/>
      <c r="R61" s="66"/>
      <c r="S61" s="66"/>
      <c r="T61" s="66"/>
      <c r="U61" s="66"/>
    </row>
    <row r="62" spans="1:21" ht="15">
      <c r="A62" s="82"/>
      <c r="B62" s="66"/>
      <c r="C62" s="67"/>
      <c r="D62" s="75"/>
      <c r="E62" s="75"/>
      <c r="F62" s="75"/>
      <c r="G62" s="75"/>
      <c r="H62" s="66"/>
      <c r="I62" s="66"/>
      <c r="J62" s="1">
        <f>IF(I57&lt;0.35,"",IF(I57&lt;=0.59,"",IF(I57&lt;=0.99,"",IF(I57&lt;=2.49,"",IF(I57&gt;=2.5,I57-J57)))))</f>
      </c>
      <c r="K62" s="68"/>
      <c r="L62" s="66">
        <v>40</v>
      </c>
      <c r="M62" s="3">
        <f>IF(K62=0,"",IF(K62&gt;0,VLOOKUP(K62,ตารางรอบต่อวินาที!A$1:B$600,2,0)))</f>
      </c>
      <c r="N62" s="66"/>
      <c r="O62" s="66"/>
      <c r="P62" s="66"/>
      <c r="Q62" s="66"/>
      <c r="R62" s="66"/>
      <c r="S62" s="66"/>
      <c r="T62" s="66"/>
      <c r="U62" s="66"/>
    </row>
    <row r="63" spans="1:21" ht="15">
      <c r="A63" s="82"/>
      <c r="B63" s="66"/>
      <c r="C63" s="67"/>
      <c r="D63" s="75"/>
      <c r="E63" s="75"/>
      <c r="F63" s="75"/>
      <c r="G63" s="75"/>
      <c r="H63" s="66"/>
      <c r="I63" s="66"/>
      <c r="J63" s="1"/>
      <c r="K63" s="66"/>
      <c r="L63" s="66"/>
      <c r="M63" s="75"/>
      <c r="N63" s="66"/>
      <c r="O63" s="66"/>
      <c r="P63" s="66"/>
      <c r="Q63" s="66"/>
      <c r="R63" s="66"/>
      <c r="S63" s="66"/>
      <c r="T63" s="66"/>
      <c r="U63" s="66"/>
    </row>
    <row r="64" spans="1:21" ht="15">
      <c r="A64" s="82"/>
      <c r="B64" s="68"/>
      <c r="C64" s="67"/>
      <c r="D64" s="68"/>
      <c r="E64" s="68"/>
      <c r="F64" s="66">
        <f>'สูตรการคำนวณ (ห้ามแก้ไข)'!F10</f>
        <v>0</v>
      </c>
      <c r="G64" s="68"/>
      <c r="H64" s="66">
        <f>G64-(E64+F64)</f>
        <v>0</v>
      </c>
      <c r="I64" s="66">
        <f>H64-((SUM(V64:V68))/100)</f>
        <v>0</v>
      </c>
      <c r="J64" s="1">
        <f>IF(I64=0,"",IF(I64&lt;0.35,I64*0.5,IF(I64&lt;=0.59,I64*0.6,IF(I64&lt;=0.99,I64*0.2,IF(I64&lt;=2.49,I64*0.2,IF(I64&gt;=2.5,0.2))))))</f>
      </c>
      <c r="K64" s="68"/>
      <c r="L64" s="66">
        <v>40</v>
      </c>
      <c r="M64" s="3">
        <f>IF(K64=0,"",IF(K64&gt;0,VLOOKUP(K64,ตารางรอบต่อวินาที!A$1:B$600,2,0)))</f>
      </c>
      <c r="N64" s="66"/>
      <c r="O64" s="66">
        <f>IF(I64&lt;0.35,M64,IF(I64&lt;=0.59,M64,IF(I64&lt;=0.99,(M64+M65)/2,IF(I64&lt;=2.49,((M64+M66)/2+M65)/2,IF(I64&gt;=2.5,((M64+M69)/2+M65+M66+M67+M68)/5)))))</f>
      </c>
      <c r="P64" s="66">
        <f>SUM(O57:O64)/2</f>
        <v>0</v>
      </c>
      <c r="Q64" s="66">
        <f>R64*S64</f>
        <v>0</v>
      </c>
      <c r="R64" s="66">
        <f>IF(B64&gt;0,B64-B57,IF(B64=0,0))</f>
        <v>0</v>
      </c>
      <c r="S64" s="66">
        <f>SUM(I57:I64)/2</f>
        <v>0</v>
      </c>
      <c r="T64" s="66">
        <f>P64*Q64</f>
        <v>0</v>
      </c>
      <c r="U64" s="66"/>
    </row>
    <row r="65" spans="1:21" ht="15">
      <c r="A65" s="82"/>
      <c r="B65" s="66"/>
      <c r="C65" s="67"/>
      <c r="D65" s="75"/>
      <c r="E65" s="75"/>
      <c r="F65" s="75"/>
      <c r="G65" s="75"/>
      <c r="H65" s="66"/>
      <c r="J65" s="1">
        <f>IF(I64&lt;0.35,"",IF(I64&lt;=0.59,"",IF(I64&lt;=0.99,I64*0.8,IF(I64&lt;=2.49,I64*0.6,IF(I64&gt;=2.5,I64*0.2)))))</f>
      </c>
      <c r="K65" s="68"/>
      <c r="L65" s="66">
        <v>40</v>
      </c>
      <c r="M65" s="3">
        <f>IF(K65=0,"",IF(K65&gt;0,VLOOKUP(K65,ตารางรอบต่อวินาที!A$1:B$600,2,0)))</f>
      </c>
      <c r="N65" s="66"/>
      <c r="O65" s="66"/>
      <c r="P65" s="66"/>
      <c r="Q65" s="66"/>
      <c r="R65" s="66"/>
      <c r="S65" s="66"/>
      <c r="T65" s="66"/>
      <c r="U65" s="66"/>
    </row>
    <row r="66" spans="1:21" ht="15">
      <c r="A66" s="82"/>
      <c r="B66" s="66"/>
      <c r="C66" s="67"/>
      <c r="D66" s="75"/>
      <c r="E66" s="75"/>
      <c r="F66" s="75"/>
      <c r="G66" s="75"/>
      <c r="H66" s="66"/>
      <c r="I66" s="66"/>
      <c r="J66" s="1">
        <f>IF(I64&lt;0.35,"",IF(I64&lt;=0.59,"",IF(I64&lt;=0.99,"",IF(I64&lt;=2.49,I64*0.8,IF(I64&gt;=2.5,I64*0.4)))))</f>
      </c>
      <c r="K66" s="68"/>
      <c r="L66" s="66">
        <v>40</v>
      </c>
      <c r="M66" s="3">
        <f>IF(K66=0,"",IF(K66&gt;0,VLOOKUP(K66,ตารางรอบต่อวินาที!A$1:B$600,2,0)))</f>
      </c>
      <c r="N66" s="66"/>
      <c r="O66" s="66"/>
      <c r="P66" s="66"/>
      <c r="Q66" s="66"/>
      <c r="R66" s="66"/>
      <c r="S66" s="66"/>
      <c r="T66" s="66"/>
      <c r="U66" s="66"/>
    </row>
    <row r="67" spans="1:21" ht="15">
      <c r="A67" s="82"/>
      <c r="B67" s="66"/>
      <c r="C67" s="67"/>
      <c r="D67" s="75"/>
      <c r="E67" s="75"/>
      <c r="F67" s="75"/>
      <c r="G67" s="75"/>
      <c r="H67" s="66"/>
      <c r="I67" s="66"/>
      <c r="J67" s="1">
        <f>IF(I64&lt;0.35,"",IF(I64&lt;=0.59,"",IF(I64&lt;=0.99,"",IF(I64&lt;=2.49,"",IF(I64&gt;=2.5,I64*0.6)))))</f>
      </c>
      <c r="K67" s="68"/>
      <c r="L67" s="66">
        <v>40</v>
      </c>
      <c r="M67" s="3">
        <f>IF(K67=0,"",IF(K67&gt;0,VLOOKUP(K67,ตารางรอบต่อวินาที!A$1:B$600,2,0)))</f>
      </c>
      <c r="N67" s="66"/>
      <c r="O67" s="66"/>
      <c r="P67" s="66"/>
      <c r="Q67" s="66"/>
      <c r="R67" s="66"/>
      <c r="S67" s="66"/>
      <c r="T67" s="66"/>
      <c r="U67" s="66"/>
    </row>
    <row r="68" spans="1:21" ht="15">
      <c r="A68" s="82"/>
      <c r="B68" s="66"/>
      <c r="C68" s="67"/>
      <c r="D68" s="75"/>
      <c r="E68" s="75"/>
      <c r="F68" s="75"/>
      <c r="G68" s="75"/>
      <c r="H68" s="66"/>
      <c r="I68" s="66"/>
      <c r="J68" s="1">
        <f>IF(I64&lt;0.35,"",IF(I64&lt;=0.59,"",IF(I64&lt;=0.99,"",IF(I64&lt;=2.49,"",IF(I64&gt;=2.5,I64*0.8)))))</f>
      </c>
      <c r="K68" s="68"/>
      <c r="L68" s="66">
        <v>40</v>
      </c>
      <c r="M68" s="3">
        <f>IF(K68=0,"",IF(K68&gt;0,VLOOKUP(K68,ตารางรอบต่อวินาที!A$1:B$600,2,0)))</f>
      </c>
      <c r="N68" s="66"/>
      <c r="O68" s="66"/>
      <c r="P68" s="66"/>
      <c r="Q68" s="66"/>
      <c r="R68" s="66"/>
      <c r="S68" s="66"/>
      <c r="T68" s="66"/>
      <c r="U68" s="66"/>
    </row>
    <row r="69" spans="1:21" ht="15">
      <c r="A69" s="82"/>
      <c r="B69" s="66"/>
      <c r="C69" s="67"/>
      <c r="D69" s="75"/>
      <c r="E69" s="75"/>
      <c r="F69" s="75"/>
      <c r="G69" s="75"/>
      <c r="H69" s="66"/>
      <c r="I69" s="66"/>
      <c r="J69" s="1">
        <f>IF(I64&lt;0.35,"",IF(I64&lt;=0.59,"",IF(I64&lt;=0.99,"",IF(I64&lt;=2.49,"",IF(I64&gt;=2.5,I64-J64)))))</f>
      </c>
      <c r="K69" s="68"/>
      <c r="L69" s="66">
        <v>40</v>
      </c>
      <c r="M69" s="3">
        <f>IF(K69=0,"",IF(K69&gt;0,VLOOKUP(K69,ตารางรอบต่อวินาที!A$1:B$600,2,0)))</f>
      </c>
      <c r="N69" s="66"/>
      <c r="O69" s="66"/>
      <c r="P69" s="66"/>
      <c r="Q69" s="66"/>
      <c r="R69" s="66"/>
      <c r="S69" s="66"/>
      <c r="T69" s="66"/>
      <c r="U69" s="66"/>
    </row>
    <row r="70" spans="1:21" ht="15">
      <c r="A70" s="82"/>
      <c r="B70" s="66"/>
      <c r="C70" s="67"/>
      <c r="D70" s="75"/>
      <c r="E70" s="75"/>
      <c r="F70" s="75"/>
      <c r="G70" s="75"/>
      <c r="H70" s="66"/>
      <c r="I70" s="66"/>
      <c r="J70" s="1"/>
      <c r="K70" s="66"/>
      <c r="L70" s="66"/>
      <c r="M70" s="75"/>
      <c r="N70" s="66"/>
      <c r="O70" s="66"/>
      <c r="P70" s="66"/>
      <c r="Q70" s="66"/>
      <c r="R70" s="66"/>
      <c r="S70" s="66"/>
      <c r="T70" s="66"/>
      <c r="U70" s="66"/>
    </row>
    <row r="71" spans="1:21" ht="15">
      <c r="A71" s="82"/>
      <c r="B71" s="68"/>
      <c r="C71" s="67"/>
      <c r="D71" s="68"/>
      <c r="E71" s="68"/>
      <c r="F71" s="66">
        <f>'สูตรการคำนวณ (ห้ามแก้ไข)'!F11</f>
        <v>0</v>
      </c>
      <c r="G71" s="68"/>
      <c r="H71" s="66">
        <f>G71-(E71+F71)</f>
        <v>0</v>
      </c>
      <c r="I71" s="66">
        <f>H71-((SUM(V71:V75))/100)</f>
        <v>0</v>
      </c>
      <c r="J71" s="1">
        <f>IF(I71=0,"",IF(I71&lt;0.35,I71*0.5,IF(I71&lt;=0.59,I71*0.6,IF(I71&lt;=0.99,I71*0.2,IF(I71&lt;=2.49,I71*0.2,IF(I71&gt;=2.5,0.2))))))</f>
      </c>
      <c r="K71" s="68"/>
      <c r="L71" s="66">
        <v>40</v>
      </c>
      <c r="M71" s="3">
        <f>IF(K71=0,"",IF(K71&gt;0,VLOOKUP(K71,ตารางรอบต่อวินาที!A$1:B$600,2,0)))</f>
      </c>
      <c r="N71" s="66"/>
      <c r="O71" s="66">
        <f>IF(I71&lt;0.35,M71,IF(I71&lt;=0.59,M71,IF(I71&lt;=0.99,(M71+M72)/2,IF(I71&lt;=2.49,((M71+M73)/2+M72)/2,IF(I71&gt;=2.5,((M71+M76)/2+M72+M73+M74+M75)/5)))))</f>
      </c>
      <c r="P71" s="66">
        <f>SUM(O64:O71)/2</f>
        <v>0</v>
      </c>
      <c r="Q71" s="66">
        <f>R71*S71</f>
        <v>0</v>
      </c>
      <c r="R71" s="66">
        <f>IF(B71&gt;0,B71-B64,IF(B71=0,0))</f>
        <v>0</v>
      </c>
      <c r="S71" s="66">
        <f>SUM(I64:I71)/2</f>
        <v>0</v>
      </c>
      <c r="T71" s="66">
        <f>P71*Q71</f>
        <v>0</v>
      </c>
      <c r="U71" s="66"/>
    </row>
    <row r="72" spans="1:21" ht="15">
      <c r="A72" s="82"/>
      <c r="B72" s="66"/>
      <c r="C72" s="67"/>
      <c r="D72" s="75"/>
      <c r="E72" s="75"/>
      <c r="F72" s="75"/>
      <c r="G72" s="75"/>
      <c r="H72" s="66"/>
      <c r="J72" s="1">
        <f>IF(I71&lt;0.35,"",IF(I71&lt;=0.59,"",IF(I71&lt;=0.99,I71*0.8,IF(I71&lt;=2.49,I71*0.6,IF(I71&gt;=2.5,I71*0.2)))))</f>
      </c>
      <c r="K72" s="68"/>
      <c r="L72" s="66">
        <v>40</v>
      </c>
      <c r="M72" s="3">
        <f>IF(K72=0,"",IF(K72&gt;0,VLOOKUP(K72,ตารางรอบต่อวินาที!A$1:B$600,2,0)))</f>
      </c>
      <c r="N72" s="66"/>
      <c r="O72" s="66"/>
      <c r="P72" s="66"/>
      <c r="Q72" s="66"/>
      <c r="R72" s="66"/>
      <c r="S72" s="66"/>
      <c r="T72" s="66"/>
      <c r="U72" s="66"/>
    </row>
    <row r="73" spans="1:21" ht="15">
      <c r="A73" s="82"/>
      <c r="B73" s="66"/>
      <c r="C73" s="67"/>
      <c r="D73" s="75"/>
      <c r="E73" s="75"/>
      <c r="F73" s="75"/>
      <c r="G73" s="75"/>
      <c r="H73" s="66"/>
      <c r="I73" s="66"/>
      <c r="J73" s="1">
        <f>IF(I71&lt;0.35,"",IF(I71&lt;=0.59,"",IF(I71&lt;=0.99,"",IF(I71&lt;=2.49,I71*0.8,IF(I71&gt;=2.5,I71*0.4)))))</f>
      </c>
      <c r="K73" s="68"/>
      <c r="L73" s="66">
        <v>40</v>
      </c>
      <c r="M73" s="3">
        <f>IF(K73=0,"",IF(K73&gt;0,VLOOKUP(K73,ตารางรอบต่อวินาที!A$1:B$600,2,0)))</f>
      </c>
      <c r="N73" s="66"/>
      <c r="O73" s="66"/>
      <c r="P73" s="66"/>
      <c r="Q73" s="66"/>
      <c r="R73" s="66"/>
      <c r="S73" s="66"/>
      <c r="T73" s="66"/>
      <c r="U73" s="66"/>
    </row>
    <row r="74" spans="1:21" ht="15">
      <c r="A74" s="82"/>
      <c r="B74" s="66"/>
      <c r="C74" s="67"/>
      <c r="D74" s="75"/>
      <c r="E74" s="75"/>
      <c r="F74" s="75"/>
      <c r="G74" s="75"/>
      <c r="H74" s="66"/>
      <c r="I74" s="66"/>
      <c r="J74" s="1">
        <f>IF(I71&lt;0.35,"",IF(I71&lt;=0.59,"",IF(I71&lt;=0.99,"",IF(I71&lt;=2.49,"",IF(I71&gt;=2.5,I71*0.6)))))</f>
      </c>
      <c r="K74" s="68"/>
      <c r="L74" s="66">
        <v>40</v>
      </c>
      <c r="M74" s="3">
        <f>IF(K74=0,"",IF(K74&gt;0,VLOOKUP(K74,ตารางรอบต่อวินาที!A$1:B$600,2,0)))</f>
      </c>
      <c r="N74" s="66"/>
      <c r="O74" s="66"/>
      <c r="P74" s="66"/>
      <c r="Q74" s="66"/>
      <c r="R74" s="66"/>
      <c r="S74" s="66"/>
      <c r="T74" s="66"/>
      <c r="U74" s="66"/>
    </row>
    <row r="75" spans="1:21" ht="15">
      <c r="A75" s="82"/>
      <c r="B75" s="66"/>
      <c r="C75" s="67"/>
      <c r="D75" s="75"/>
      <c r="E75" s="75"/>
      <c r="F75" s="75"/>
      <c r="G75" s="75"/>
      <c r="H75" s="66"/>
      <c r="I75" s="66"/>
      <c r="J75" s="1">
        <f>IF(I71&lt;0.35,"",IF(I71&lt;=0.59,"",IF(I71&lt;=0.99,"",IF(I71&lt;=2.49,"",IF(I71&gt;=2.5,I71*0.8)))))</f>
      </c>
      <c r="K75" s="68"/>
      <c r="L75" s="66">
        <v>40</v>
      </c>
      <c r="M75" s="3">
        <f>IF(K75=0,"",IF(K75&gt;0,VLOOKUP(K75,ตารางรอบต่อวินาที!A$1:B$600,2,0)))</f>
      </c>
      <c r="N75" s="66"/>
      <c r="O75" s="66"/>
      <c r="P75" s="66"/>
      <c r="Q75" s="66"/>
      <c r="R75" s="66"/>
      <c r="S75" s="66"/>
      <c r="T75" s="66"/>
      <c r="U75" s="66"/>
    </row>
    <row r="76" spans="1:21" ht="15">
      <c r="A76" s="82"/>
      <c r="B76" s="66"/>
      <c r="C76" s="67"/>
      <c r="D76" s="75"/>
      <c r="E76" s="75"/>
      <c r="F76" s="75"/>
      <c r="G76" s="75"/>
      <c r="H76" s="66"/>
      <c r="I76" s="66"/>
      <c r="J76" s="1">
        <f>IF(I71&lt;0.35,"",IF(I71&lt;=0.59,"",IF(I71&lt;=0.99,"",IF(I71&lt;=2.49,"",IF(I71&gt;=2.5,I71-J71)))))</f>
      </c>
      <c r="K76" s="68"/>
      <c r="L76" s="66">
        <v>40</v>
      </c>
      <c r="M76" s="3">
        <f>IF(K76=0,"",IF(K76&gt;0,VLOOKUP(K76,ตารางรอบต่อวินาที!A$1:B$600,2,0)))</f>
      </c>
      <c r="N76" s="66"/>
      <c r="O76" s="66"/>
      <c r="P76" s="66"/>
      <c r="Q76" s="66"/>
      <c r="R76" s="66"/>
      <c r="S76" s="66"/>
      <c r="T76" s="66"/>
      <c r="U76" s="66"/>
    </row>
    <row r="77" spans="1:21" ht="15">
      <c r="A77" s="82"/>
      <c r="B77" s="66"/>
      <c r="C77" s="67"/>
      <c r="D77" s="75"/>
      <c r="E77" s="75"/>
      <c r="F77" s="75"/>
      <c r="G77" s="75"/>
      <c r="H77" s="66"/>
      <c r="I77" s="66"/>
      <c r="J77" s="1"/>
      <c r="K77" s="66"/>
      <c r="L77" s="66"/>
      <c r="M77" s="75"/>
      <c r="N77" s="66"/>
      <c r="O77" s="66"/>
      <c r="P77" s="66"/>
      <c r="Q77" s="66"/>
      <c r="R77" s="66"/>
      <c r="S77" s="66"/>
      <c r="T77" s="66"/>
      <c r="U77" s="66"/>
    </row>
    <row r="78" spans="1:21" ht="15">
      <c r="A78" s="82"/>
      <c r="B78" s="68"/>
      <c r="C78" s="67"/>
      <c r="D78" s="68"/>
      <c r="E78" s="68"/>
      <c r="F78" s="66">
        <f>'สูตรการคำนวณ (ห้ามแก้ไข)'!F12</f>
        <v>0</v>
      </c>
      <c r="G78" s="68"/>
      <c r="H78" s="66">
        <f>G78-(E78+F78)</f>
        <v>0</v>
      </c>
      <c r="I78" s="66">
        <f>H78-((SUM(V78:V82))/100)</f>
        <v>0</v>
      </c>
      <c r="J78" s="1">
        <f>IF(I78=0,"",IF(I78&lt;0.35,I78*0.5,IF(I78&lt;=0.59,I78*0.6,IF(I78&lt;=0.99,I78*0.2,IF(I78&lt;=2.49,I78*0.2,IF(I78&gt;=2.5,0.2))))))</f>
      </c>
      <c r="K78" s="68"/>
      <c r="L78" s="66">
        <v>40</v>
      </c>
      <c r="M78" s="3">
        <f>IF(K78=0,"",IF(K78&gt;0,VLOOKUP(K78,ตารางรอบต่อวินาที!A$1:B$600,2,0)))</f>
      </c>
      <c r="N78" s="66"/>
      <c r="O78" s="66">
        <f>IF(I78&lt;0.35,M78,IF(I78&lt;=0.59,M78,IF(I78&lt;=0.99,(M78+M79)/2,IF(I78&lt;=2.49,((M78+M80)/2+M79)/2,IF(I78&gt;=2.5,((M78+M83)/2+M79+M80+M81+M82)/5)))))</f>
      </c>
      <c r="P78" s="66">
        <f>SUM(O71:O78)/2</f>
        <v>0</v>
      </c>
      <c r="Q78" s="66">
        <f>R78*S78</f>
        <v>0</v>
      </c>
      <c r="R78" s="66">
        <f>IF(B78&gt;0,B78-B71,IF(B78=0,0))</f>
        <v>0</v>
      </c>
      <c r="S78" s="66">
        <f>SUM(I71:I78)/2</f>
        <v>0</v>
      </c>
      <c r="T78" s="66">
        <f>P78*Q78</f>
        <v>0</v>
      </c>
      <c r="U78" s="66"/>
    </row>
    <row r="79" spans="1:21" ht="15">
      <c r="A79" s="82"/>
      <c r="B79" s="66"/>
      <c r="C79" s="67"/>
      <c r="D79" s="75"/>
      <c r="E79" s="75"/>
      <c r="F79" s="75"/>
      <c r="G79" s="75"/>
      <c r="H79" s="66"/>
      <c r="J79" s="1">
        <f>IF(I78&lt;0.35,"",IF(I78&lt;=0.59,"",IF(I78&lt;=0.99,I78*0.8,IF(I78&lt;=2.49,I78*0.6,IF(I78&gt;=2.5,I78*0.2)))))</f>
      </c>
      <c r="K79" s="68"/>
      <c r="L79" s="66">
        <v>40</v>
      </c>
      <c r="M79" s="3">
        <f>IF(K79=0,"",IF(K79&gt;0,VLOOKUP(K79,ตารางรอบต่อวินาที!A$1:B$600,2,0)))</f>
      </c>
      <c r="N79" s="66"/>
      <c r="O79" s="66"/>
      <c r="P79" s="66"/>
      <c r="Q79" s="66"/>
      <c r="R79" s="66"/>
      <c r="S79" s="66"/>
      <c r="T79" s="66"/>
      <c r="U79" s="66"/>
    </row>
    <row r="80" spans="1:21" ht="15">
      <c r="A80" s="82"/>
      <c r="B80" s="66"/>
      <c r="C80" s="67"/>
      <c r="D80" s="75"/>
      <c r="E80" s="75"/>
      <c r="F80" s="75"/>
      <c r="G80" s="75"/>
      <c r="H80" s="66"/>
      <c r="I80" s="66"/>
      <c r="J80" s="1">
        <f>IF(I78&lt;0.35,"",IF(I78&lt;=0.59,"",IF(I78&lt;=0.99,"",IF(I78&lt;=2.49,I78*0.8,IF(I78&gt;=2.5,I78*0.4)))))</f>
      </c>
      <c r="K80" s="68"/>
      <c r="L80" s="66">
        <v>40</v>
      </c>
      <c r="M80" s="3">
        <f>IF(K80=0,"",IF(K80&gt;0,VLOOKUP(K80,ตารางรอบต่อวินาที!A$1:B$600,2,0)))</f>
      </c>
      <c r="N80" s="66"/>
      <c r="O80" s="66"/>
      <c r="P80" s="66"/>
      <c r="Q80" s="66"/>
      <c r="R80" s="66"/>
      <c r="S80" s="66"/>
      <c r="T80" s="66"/>
      <c r="U80" s="66"/>
    </row>
    <row r="81" spans="1:21" ht="15">
      <c r="A81" s="82"/>
      <c r="B81" s="66"/>
      <c r="C81" s="67"/>
      <c r="D81" s="75"/>
      <c r="E81" s="75"/>
      <c r="F81" s="75"/>
      <c r="G81" s="75"/>
      <c r="H81" s="66"/>
      <c r="I81" s="66"/>
      <c r="J81" s="1">
        <f>IF(I78&lt;0.35,"",IF(I78&lt;=0.59,"",IF(I78&lt;=0.99,"",IF(I78&lt;=2.49,"",IF(I78&gt;=2.5,I78*0.6)))))</f>
      </c>
      <c r="K81" s="68"/>
      <c r="L81" s="66">
        <v>40</v>
      </c>
      <c r="M81" s="3">
        <f>IF(K81=0,"",IF(K81&gt;0,VLOOKUP(K81,ตารางรอบต่อวินาที!A$1:B$600,2,0)))</f>
      </c>
      <c r="N81" s="66"/>
      <c r="O81" s="66"/>
      <c r="P81" s="66"/>
      <c r="Q81" s="66"/>
      <c r="R81" s="66"/>
      <c r="S81" s="66"/>
      <c r="T81" s="66"/>
      <c r="U81" s="66"/>
    </row>
    <row r="82" spans="1:21" ht="15">
      <c r="A82" s="82"/>
      <c r="B82" s="66"/>
      <c r="C82" s="67"/>
      <c r="D82" s="75"/>
      <c r="E82" s="75"/>
      <c r="F82" s="75"/>
      <c r="G82" s="75"/>
      <c r="H82" s="66"/>
      <c r="I82" s="66"/>
      <c r="J82" s="1">
        <f>IF(I78&lt;0.35,"",IF(I78&lt;=0.59,"",IF(I78&lt;=0.99,"",IF(I78&lt;=2.49,"",IF(I78&gt;=2.5,I78*0.8)))))</f>
      </c>
      <c r="K82" s="68"/>
      <c r="L82" s="66">
        <v>40</v>
      </c>
      <c r="M82" s="3">
        <f>IF(K82=0,"",IF(K82&gt;0,VLOOKUP(K82,ตารางรอบต่อวินาที!A$1:B$600,2,0)))</f>
      </c>
      <c r="N82" s="66"/>
      <c r="O82" s="66"/>
      <c r="P82" s="66"/>
      <c r="Q82" s="66"/>
      <c r="R82" s="66"/>
      <c r="S82" s="66"/>
      <c r="T82" s="66"/>
      <c r="U82" s="66"/>
    </row>
    <row r="83" spans="1:21" ht="15">
      <c r="A83" s="82"/>
      <c r="B83" s="66"/>
      <c r="C83" s="67"/>
      <c r="D83" s="75"/>
      <c r="E83" s="75"/>
      <c r="F83" s="75"/>
      <c r="G83" s="75"/>
      <c r="H83" s="66"/>
      <c r="I83" s="66"/>
      <c r="J83" s="1">
        <f>IF(I78&lt;0.35,"",IF(I78&lt;=0.59,"",IF(I78&lt;=0.99,"",IF(I78&lt;=2.49,"",IF(I78&gt;=2.5,I78-J78)))))</f>
      </c>
      <c r="K83" s="68"/>
      <c r="L83" s="66">
        <v>40</v>
      </c>
      <c r="M83" s="3">
        <f>IF(K83=0,"",IF(K83&gt;0,VLOOKUP(K83,ตารางรอบต่อวินาที!A$1:B$600,2,0)))</f>
      </c>
      <c r="N83" s="66"/>
      <c r="O83" s="66"/>
      <c r="P83" s="66"/>
      <c r="Q83" s="66"/>
      <c r="R83" s="66"/>
      <c r="S83" s="66"/>
      <c r="T83" s="66"/>
      <c r="U83" s="66"/>
    </row>
    <row r="84" spans="1:21" ht="15">
      <c r="A84" s="82"/>
      <c r="B84" s="66"/>
      <c r="C84" s="67"/>
      <c r="D84" s="75"/>
      <c r="E84" s="75"/>
      <c r="F84" s="75"/>
      <c r="G84" s="75"/>
      <c r="H84" s="66"/>
      <c r="I84" s="66"/>
      <c r="J84" s="1"/>
      <c r="K84" s="66"/>
      <c r="L84" s="66"/>
      <c r="M84" s="75"/>
      <c r="N84" s="66"/>
      <c r="O84" s="66"/>
      <c r="P84" s="66"/>
      <c r="Q84" s="66"/>
      <c r="R84" s="66"/>
      <c r="S84" s="66"/>
      <c r="T84" s="66"/>
      <c r="U84" s="66"/>
    </row>
    <row r="85" spans="1:21" ht="15">
      <c r="A85" s="82"/>
      <c r="B85" s="68"/>
      <c r="C85" s="67"/>
      <c r="D85" s="68"/>
      <c r="E85" s="68"/>
      <c r="F85" s="66">
        <f>'สูตรการคำนวณ (ห้ามแก้ไข)'!F13</f>
        <v>0</v>
      </c>
      <c r="G85" s="68"/>
      <c r="H85" s="66">
        <f>G85-(E85+F85)</f>
        <v>0</v>
      </c>
      <c r="I85" s="66">
        <f>H85-((SUM(V85:V89))/100)</f>
        <v>0</v>
      </c>
      <c r="J85" s="1">
        <f>IF(I85=0,"",IF(I85&lt;0.35,I85*0.5,IF(I85&lt;=0.59,I85*0.6,IF(I85&lt;=0.99,I85*0.2,IF(I85&lt;=2.49,I85*0.2,IF(I85&gt;=2.5,0.2))))))</f>
      </c>
      <c r="K85" s="68"/>
      <c r="L85" s="66">
        <v>40</v>
      </c>
      <c r="M85" s="3">
        <f>IF(K85=0,"",IF(K85&gt;0,VLOOKUP(K85,ตารางรอบต่อวินาที!A$1:B$600,2,0)))</f>
      </c>
      <c r="N85" s="66"/>
      <c r="O85" s="66">
        <f>IF(I85&lt;0.35,M85,IF(I85&lt;=0.59,M85,IF(I85&lt;=0.99,(M85+M86)/2,IF(I85&lt;=2.49,((M85+M87)/2+M86)/2,IF(I85&gt;=2.5,((M85+M90)/2+M86+M87+M88+M89)/5)))))</f>
      </c>
      <c r="P85" s="66">
        <f>SUM(O78:O85)/2</f>
        <v>0</v>
      </c>
      <c r="Q85" s="66">
        <f>R85*S85</f>
        <v>0</v>
      </c>
      <c r="R85" s="66">
        <f>IF(B85&gt;0,B85-B78,IF(B85=0,0))</f>
        <v>0</v>
      </c>
      <c r="S85" s="66">
        <f>SUM(I78:I85)/2</f>
        <v>0</v>
      </c>
      <c r="T85" s="66">
        <f>P85*Q85</f>
        <v>0</v>
      </c>
      <c r="U85" s="66"/>
    </row>
    <row r="86" spans="1:21" ht="15">
      <c r="A86" s="82"/>
      <c r="B86" s="66"/>
      <c r="C86" s="67"/>
      <c r="D86" s="75"/>
      <c r="E86" s="75"/>
      <c r="F86" s="75"/>
      <c r="G86" s="75"/>
      <c r="H86" s="66"/>
      <c r="J86" s="1">
        <f>IF(I85&lt;0.35,"",IF(I85&lt;=0.59,"",IF(I85&lt;=0.99,I85*0.8,IF(I85&lt;=2.49,I85*0.6,IF(I85&gt;=2.5,I85*0.2)))))</f>
      </c>
      <c r="K86" s="68"/>
      <c r="L86" s="66">
        <v>40</v>
      </c>
      <c r="M86" s="3">
        <f>IF(K86=0,"",IF(K86&gt;0,VLOOKUP(K86,ตารางรอบต่อวินาที!A$1:B$600,2,0)))</f>
      </c>
      <c r="N86" s="66"/>
      <c r="O86" s="66"/>
      <c r="P86" s="66"/>
      <c r="Q86" s="66"/>
      <c r="R86" s="66"/>
      <c r="S86" s="66"/>
      <c r="T86" s="66"/>
      <c r="U86" s="66"/>
    </row>
    <row r="87" spans="1:21" ht="15">
      <c r="A87" s="82"/>
      <c r="B87" s="66"/>
      <c r="C87" s="67"/>
      <c r="D87" s="75"/>
      <c r="E87" s="75"/>
      <c r="F87" s="75"/>
      <c r="G87" s="75"/>
      <c r="H87" s="66"/>
      <c r="I87" s="66"/>
      <c r="J87" s="1">
        <f>IF(I85&lt;0.35,"",IF(I85&lt;=0.59,"",IF(I85&lt;=0.99,"",IF(I85&lt;=2.49,I85*0.8,IF(I85&gt;=2.5,I85*0.4)))))</f>
      </c>
      <c r="K87" s="68"/>
      <c r="L87" s="66">
        <v>40</v>
      </c>
      <c r="M87" s="3">
        <f>IF(K87=0,"",IF(K87&gt;0,VLOOKUP(K87,ตารางรอบต่อวินาที!A$1:B$600,2,0)))</f>
      </c>
      <c r="N87" s="66"/>
      <c r="O87" s="66"/>
      <c r="P87" s="66"/>
      <c r="Q87" s="66"/>
      <c r="R87" s="66"/>
      <c r="S87" s="66"/>
      <c r="T87" s="66"/>
      <c r="U87" s="66"/>
    </row>
    <row r="88" spans="1:21" ht="15">
      <c r="A88" s="82"/>
      <c r="B88" s="66"/>
      <c r="C88" s="67"/>
      <c r="D88" s="75"/>
      <c r="E88" s="75"/>
      <c r="F88" s="75"/>
      <c r="G88" s="75"/>
      <c r="H88" s="66"/>
      <c r="I88" s="66"/>
      <c r="J88" s="1">
        <f>IF(I85&lt;0.35,"",IF(I85&lt;=0.59,"",IF(I85&lt;=0.99,"",IF(I85&lt;=2.49,"",IF(I85&gt;=2.5,I85*0.6)))))</f>
      </c>
      <c r="K88" s="68"/>
      <c r="L88" s="66">
        <v>40</v>
      </c>
      <c r="M88" s="3">
        <f>IF(K88=0,"",IF(K88&gt;0,VLOOKUP(K88,ตารางรอบต่อวินาที!A$1:B$600,2,0)))</f>
      </c>
      <c r="N88" s="66"/>
      <c r="O88" s="66"/>
      <c r="P88" s="66"/>
      <c r="Q88" s="66"/>
      <c r="R88" s="66"/>
      <c r="S88" s="66"/>
      <c r="T88" s="66"/>
      <c r="U88" s="66"/>
    </row>
    <row r="89" spans="1:21" ht="15">
      <c r="A89" s="82"/>
      <c r="B89" s="66"/>
      <c r="C89" s="67"/>
      <c r="D89" s="75"/>
      <c r="E89" s="75"/>
      <c r="F89" s="75"/>
      <c r="G89" s="75"/>
      <c r="H89" s="66"/>
      <c r="I89" s="66"/>
      <c r="J89" s="1">
        <f>IF(I85&lt;0.35,"",IF(I85&lt;=0.59,"",IF(I85&lt;=0.99,"",IF(I85&lt;=2.49,"",IF(I85&gt;=2.5,I85*0.8)))))</f>
      </c>
      <c r="K89" s="68"/>
      <c r="L89" s="66">
        <v>40</v>
      </c>
      <c r="M89" s="3">
        <f>IF(K89=0,"",IF(K89&gt;0,VLOOKUP(K89,ตารางรอบต่อวินาที!A$1:B$600,2,0)))</f>
      </c>
      <c r="N89" s="66"/>
      <c r="O89" s="66"/>
      <c r="P89" s="66"/>
      <c r="Q89" s="66"/>
      <c r="R89" s="66"/>
      <c r="S89" s="66"/>
      <c r="T89" s="66"/>
      <c r="U89" s="66"/>
    </row>
    <row r="90" spans="1:21" ht="15">
      <c r="A90" s="82"/>
      <c r="B90" s="66"/>
      <c r="C90" s="67"/>
      <c r="D90" s="75"/>
      <c r="E90" s="75"/>
      <c r="F90" s="75"/>
      <c r="G90" s="75"/>
      <c r="H90" s="66"/>
      <c r="I90" s="66"/>
      <c r="J90" s="1">
        <f>IF(I85&lt;0.35,"",IF(I85&lt;=0.59,"",IF(I85&lt;=0.99,"",IF(I85&lt;=2.49,"",IF(I85&gt;=2.5,I85-J85)))))</f>
      </c>
      <c r="K90" s="68"/>
      <c r="L90" s="66">
        <v>40</v>
      </c>
      <c r="M90" s="3">
        <f>IF(K90=0,"",IF(K90&gt;0,VLOOKUP(K90,ตารางรอบต่อวินาที!A$1:B$600,2,0)))</f>
      </c>
      <c r="N90" s="66"/>
      <c r="O90" s="66"/>
      <c r="P90" s="66"/>
      <c r="Q90" s="66"/>
      <c r="R90" s="66"/>
      <c r="S90" s="66"/>
      <c r="T90" s="66"/>
      <c r="U90" s="66"/>
    </row>
    <row r="91" spans="1:21" ht="15">
      <c r="A91" s="82"/>
      <c r="B91" s="66"/>
      <c r="C91" s="67"/>
      <c r="D91" s="75"/>
      <c r="E91" s="75"/>
      <c r="F91" s="75"/>
      <c r="G91" s="75"/>
      <c r="H91" s="66"/>
      <c r="I91" s="66"/>
      <c r="J91" s="1"/>
      <c r="K91" s="66"/>
      <c r="L91" s="66"/>
      <c r="M91" s="75"/>
      <c r="N91" s="66"/>
      <c r="O91" s="66"/>
      <c r="P91" s="66"/>
      <c r="Q91" s="66"/>
      <c r="R91" s="66"/>
      <c r="S91" s="66"/>
      <c r="T91" s="66"/>
      <c r="U91" s="66"/>
    </row>
    <row r="92" spans="1:21" ht="15">
      <c r="A92" s="82"/>
      <c r="B92" s="68"/>
      <c r="C92" s="67"/>
      <c r="D92" s="68"/>
      <c r="E92" s="68"/>
      <c r="F92" s="66">
        <f>'สูตรการคำนวณ (ห้ามแก้ไข)'!F14</f>
        <v>0</v>
      </c>
      <c r="G92" s="68"/>
      <c r="H92" s="66">
        <f>G92-(E92+F92)</f>
        <v>0</v>
      </c>
      <c r="I92" s="66">
        <f>H92-((SUM(V92:V96))/100)</f>
        <v>0</v>
      </c>
      <c r="J92" s="1">
        <f>IF(I92=0,"",IF(I92&lt;0.35,I92*0.5,IF(I92&lt;=0.59,I92*0.6,IF(I92&lt;=0.99,I92*0.2,IF(I92&lt;=2.49,I92*0.2,IF(I92&gt;=2.5,0.2))))))</f>
      </c>
      <c r="K92" s="68"/>
      <c r="L92" s="66">
        <v>40</v>
      </c>
      <c r="M92" s="3">
        <f>IF(K92=0,"",IF(K92&gt;0,VLOOKUP(K92,ตารางรอบต่อวินาที!A$1:B$600,2,0)))</f>
      </c>
      <c r="N92" s="66"/>
      <c r="O92" s="66">
        <f>IF(I92&lt;0.35,M92,IF(I92&lt;=0.59,M92,IF(I92&lt;=0.99,(M92+M93)/2,IF(I92&lt;=2.49,((M92+M94)/2+M93)/2,IF(I92&gt;=2.5,((M92+M97)/2+M93+M94+M95+M96)/5)))))</f>
      </c>
      <c r="P92" s="66">
        <f>SUM(O85:O92)/2</f>
        <v>0</v>
      </c>
      <c r="Q92" s="66">
        <f>R92*S92</f>
        <v>0</v>
      </c>
      <c r="R92" s="66">
        <f>IF(B92&gt;0,B92-B85,IF(B92=0,0))</f>
        <v>0</v>
      </c>
      <c r="S92" s="66">
        <f>SUM(I85:I92)/2</f>
        <v>0</v>
      </c>
      <c r="T92" s="66">
        <f>P92*Q92</f>
        <v>0</v>
      </c>
      <c r="U92" s="66"/>
    </row>
    <row r="93" spans="1:21" ht="15">
      <c r="A93" s="82"/>
      <c r="B93" s="66"/>
      <c r="C93" s="67"/>
      <c r="D93" s="75"/>
      <c r="E93" s="75"/>
      <c r="F93" s="75"/>
      <c r="G93" s="75"/>
      <c r="H93" s="66"/>
      <c r="J93" s="1">
        <f>IF(I92&lt;0.35,"",IF(I92&lt;=0.59,"",IF(I92&lt;=0.99,I92*0.8,IF(I92&lt;=2.49,I92*0.6,IF(I92&gt;=2.5,I92*0.2)))))</f>
      </c>
      <c r="K93" s="68"/>
      <c r="L93" s="66">
        <v>40</v>
      </c>
      <c r="M93" s="3">
        <f>IF(K93=0,"",IF(K93&gt;0,VLOOKUP(K93,ตารางรอบต่อวินาที!A$1:B$600,2,0)))</f>
      </c>
      <c r="N93" s="66"/>
      <c r="O93" s="66"/>
      <c r="P93" s="66"/>
      <c r="Q93" s="66"/>
      <c r="R93" s="66"/>
      <c r="S93" s="66"/>
      <c r="T93" s="66"/>
      <c r="U93" s="66"/>
    </row>
    <row r="94" spans="1:21" ht="15">
      <c r="A94" s="82"/>
      <c r="B94" s="66"/>
      <c r="C94" s="67"/>
      <c r="D94" s="75"/>
      <c r="E94" s="75"/>
      <c r="F94" s="75"/>
      <c r="G94" s="75"/>
      <c r="H94" s="66"/>
      <c r="I94" s="66"/>
      <c r="J94" s="1">
        <f>IF(I92&lt;0.35,"",IF(I92&lt;=0.59,"",IF(I92&lt;=0.99,"",IF(I92&lt;=2.49,I92*0.8,IF(I92&gt;=2.5,I92*0.4)))))</f>
      </c>
      <c r="K94" s="68"/>
      <c r="L94" s="66">
        <v>40</v>
      </c>
      <c r="M94" s="3">
        <f>IF(K94=0,"",IF(K94&gt;0,VLOOKUP(K94,ตารางรอบต่อวินาที!A$1:B$600,2,0)))</f>
      </c>
      <c r="N94" s="66"/>
      <c r="O94" s="66"/>
      <c r="P94" s="66"/>
      <c r="Q94" s="66"/>
      <c r="R94" s="66"/>
      <c r="S94" s="66"/>
      <c r="T94" s="66"/>
      <c r="U94" s="66"/>
    </row>
    <row r="95" spans="1:21" ht="15">
      <c r="A95" s="82"/>
      <c r="B95" s="66"/>
      <c r="C95" s="67"/>
      <c r="D95" s="75"/>
      <c r="E95" s="75"/>
      <c r="F95" s="75"/>
      <c r="G95" s="75"/>
      <c r="H95" s="66"/>
      <c r="I95" s="66"/>
      <c r="J95" s="1">
        <f>IF(I92&lt;0.35,"",IF(I92&lt;=0.59,"",IF(I92&lt;=0.99,"",IF(I92&lt;=2.49,"",IF(I92&gt;=2.5,I92*0.6)))))</f>
      </c>
      <c r="K95" s="68"/>
      <c r="L95" s="66">
        <v>40</v>
      </c>
      <c r="M95" s="3">
        <f>IF(K95=0,"",IF(K95&gt;0,VLOOKUP(K95,ตารางรอบต่อวินาที!A$1:B$600,2,0)))</f>
      </c>
      <c r="N95" s="66"/>
      <c r="O95" s="66"/>
      <c r="P95" s="66"/>
      <c r="Q95" s="66"/>
      <c r="R95" s="66"/>
      <c r="S95" s="66"/>
      <c r="T95" s="66"/>
      <c r="U95" s="66"/>
    </row>
    <row r="96" spans="1:21" ht="15">
      <c r="A96" s="82"/>
      <c r="B96" s="66"/>
      <c r="C96" s="67"/>
      <c r="D96" s="75"/>
      <c r="E96" s="75"/>
      <c r="F96" s="75"/>
      <c r="G96" s="75"/>
      <c r="H96" s="66"/>
      <c r="I96" s="66"/>
      <c r="J96" s="1">
        <f>IF(I92&lt;0.35,"",IF(I92&lt;=0.59,"",IF(I92&lt;=0.99,"",IF(I92&lt;=2.49,"",IF(I92&gt;=2.5,I92*0.8)))))</f>
      </c>
      <c r="K96" s="68"/>
      <c r="L96" s="66">
        <v>40</v>
      </c>
      <c r="M96" s="3">
        <f>IF(K96=0,"",IF(K96&gt;0,VLOOKUP(K96,ตารางรอบต่อวินาที!A$1:B$600,2,0)))</f>
      </c>
      <c r="N96" s="66"/>
      <c r="O96" s="66"/>
      <c r="P96" s="66"/>
      <c r="Q96" s="66"/>
      <c r="R96" s="66"/>
      <c r="S96" s="66"/>
      <c r="T96" s="66"/>
      <c r="U96" s="66"/>
    </row>
    <row r="97" spans="1:21" ht="15">
      <c r="A97" s="82"/>
      <c r="B97" s="66"/>
      <c r="C97" s="67"/>
      <c r="D97" s="75"/>
      <c r="E97" s="75"/>
      <c r="F97" s="75"/>
      <c r="G97" s="75"/>
      <c r="H97" s="66"/>
      <c r="I97" s="66"/>
      <c r="J97" s="1">
        <f>IF(I92&lt;0.35,"",IF(I92&lt;=0.59,"",IF(I92&lt;=0.99,"",IF(I92&lt;=2.49,"",IF(I92&gt;=2.5,I92-J92)))))</f>
      </c>
      <c r="K97" s="68"/>
      <c r="L97" s="66">
        <v>40</v>
      </c>
      <c r="M97" s="3">
        <f>IF(K97=0,"",IF(K97&gt;0,VLOOKUP(K97,ตารางรอบต่อวินาที!A$1:B$600,2,0)))</f>
      </c>
      <c r="N97" s="66"/>
      <c r="O97" s="66"/>
      <c r="P97" s="66"/>
      <c r="Q97" s="66"/>
      <c r="R97" s="66"/>
      <c r="S97" s="66"/>
      <c r="T97" s="66"/>
      <c r="U97" s="66"/>
    </row>
    <row r="98" spans="1:21" ht="15">
      <c r="A98" s="82"/>
      <c r="B98" s="66"/>
      <c r="C98" s="67"/>
      <c r="D98" s="75"/>
      <c r="E98" s="75"/>
      <c r="F98" s="75"/>
      <c r="G98" s="75"/>
      <c r="H98" s="66"/>
      <c r="I98" s="66"/>
      <c r="J98" s="1"/>
      <c r="K98" s="66"/>
      <c r="L98" s="66"/>
      <c r="M98" s="75"/>
      <c r="N98" s="69"/>
      <c r="O98" s="66"/>
      <c r="P98" s="70"/>
      <c r="Q98" s="66"/>
      <c r="R98" s="66"/>
      <c r="S98" s="66"/>
      <c r="T98" s="66"/>
      <c r="U98" s="66"/>
    </row>
    <row r="99" spans="1:21" ht="15">
      <c r="A99" s="82"/>
      <c r="B99" s="68"/>
      <c r="C99" s="67"/>
      <c r="D99" s="68"/>
      <c r="E99" s="68"/>
      <c r="F99" s="66">
        <f>'สูตรการคำนวณ (ห้ามแก้ไข)'!F15</f>
        <v>0</v>
      </c>
      <c r="G99" s="68"/>
      <c r="H99" s="66">
        <f>G99-(E99+F99)</f>
        <v>0</v>
      </c>
      <c r="I99" s="66">
        <f>H99-((SUM(V99:V103))/100)</f>
        <v>0</v>
      </c>
      <c r="J99" s="1">
        <f>IF(I99=0,"",IF(I99&lt;0.35,I99*0.5,IF(I99&lt;=0.59,I99*0.6,IF(I99&lt;=0.99,I99*0.2,IF(I99&lt;=2.49,I99*0.2,IF(I99&gt;=2.5,0.2))))))</f>
      </c>
      <c r="K99" s="68"/>
      <c r="L99" s="66">
        <v>40</v>
      </c>
      <c r="M99" s="3">
        <f>IF(K99=0,"",IF(K99&gt;0,VLOOKUP(K99,ตารางรอบต่อวินาที!A$1:B$600,2,0)))</f>
      </c>
      <c r="N99" s="66"/>
      <c r="O99" s="66">
        <f>IF(I99&lt;0.35,M99,IF(I99&lt;=0.59,M99,IF(I99&lt;=0.99,(M99+M100)/2,IF(I99&lt;=2.49,((M99+M101)/2+M100)/2,IF(I99&gt;=2.5,((M99+M104)/2+M100+M101+M102+M103)/5)))))</f>
      </c>
      <c r="P99" s="66">
        <f>SUM(O92:O99)/2</f>
        <v>0</v>
      </c>
      <c r="Q99" s="66">
        <f>R99*S99</f>
        <v>0</v>
      </c>
      <c r="R99" s="66">
        <f>IF(B99&gt;0,B99-B92,IF(B99=0,0))</f>
        <v>0</v>
      </c>
      <c r="S99" s="66">
        <f>SUM(I92:I99)/2</f>
        <v>0</v>
      </c>
      <c r="T99" s="69">
        <f>P99*Q99</f>
        <v>0</v>
      </c>
      <c r="U99" s="66"/>
    </row>
    <row r="100" spans="1:21" ht="15">
      <c r="A100" s="82"/>
      <c r="B100" s="66"/>
      <c r="C100" s="67"/>
      <c r="D100" s="75"/>
      <c r="E100" s="75"/>
      <c r="F100" s="75"/>
      <c r="G100" s="75"/>
      <c r="H100" s="66"/>
      <c r="J100" s="1">
        <f>IF(I99&lt;0.35,"",IF(I99&lt;=0.59,"",IF(I99&lt;=0.99,I99*0.8,IF(I99&lt;=2.49,I99*0.6,IF(I99&gt;=2.5,I99*0.2)))))</f>
      </c>
      <c r="K100" s="68"/>
      <c r="L100" s="66">
        <v>40</v>
      </c>
      <c r="M100" s="3">
        <f>IF(K100=0,"",IF(K100&gt;0,VLOOKUP(K100,ตารางรอบต่อวินาที!A$1:B$600,2,0)))</f>
      </c>
      <c r="N100" s="66"/>
      <c r="O100" s="66"/>
      <c r="P100" s="66"/>
      <c r="Q100" s="66"/>
      <c r="R100" s="66"/>
      <c r="S100" s="66"/>
      <c r="T100" s="66"/>
      <c r="U100" s="66"/>
    </row>
    <row r="101" spans="1:21" ht="15">
      <c r="A101" s="82"/>
      <c r="B101" s="66"/>
      <c r="C101" s="67"/>
      <c r="D101" s="75"/>
      <c r="E101" s="75"/>
      <c r="F101" s="75"/>
      <c r="G101" s="75"/>
      <c r="H101" s="66"/>
      <c r="I101" s="66"/>
      <c r="J101" s="1">
        <f>IF(I99&lt;0.35,"",IF(I99&lt;=0.59,"",IF(I99&lt;=0.99,"",IF(I99&lt;=2.49,I99*0.8,IF(I99&gt;=2.5,I99*0.4)))))</f>
      </c>
      <c r="K101" s="68"/>
      <c r="L101" s="66">
        <v>40</v>
      </c>
      <c r="M101" s="3">
        <f>IF(K101=0,"",IF(K101&gt;0,VLOOKUP(K101,ตารางรอบต่อวินาที!A$1:B$600,2,0)))</f>
      </c>
      <c r="N101" s="66"/>
      <c r="O101" s="66"/>
      <c r="P101" s="66"/>
      <c r="Q101" s="66"/>
      <c r="R101" s="66"/>
      <c r="S101" s="66"/>
      <c r="T101" s="66"/>
      <c r="U101" s="66"/>
    </row>
    <row r="102" spans="1:21" ht="15">
      <c r="A102" s="82"/>
      <c r="B102" s="66"/>
      <c r="C102" s="67"/>
      <c r="D102" s="75"/>
      <c r="E102" s="75"/>
      <c r="F102" s="75"/>
      <c r="G102" s="75"/>
      <c r="H102" s="66"/>
      <c r="I102" s="66"/>
      <c r="J102" s="1">
        <f>IF(I99&lt;0.35,"",IF(I99&lt;=0.59,"",IF(I99&lt;=0.99,"",IF(I99&lt;=2.49,"",IF(I99&gt;=2.5,I99*0.6)))))</f>
      </c>
      <c r="K102" s="68"/>
      <c r="L102" s="66">
        <v>40</v>
      </c>
      <c r="M102" s="3">
        <f>IF(K102=0,"",IF(K102&gt;0,VLOOKUP(K102,ตารางรอบต่อวินาที!A$1:B$600,2,0)))</f>
      </c>
      <c r="N102" s="66"/>
      <c r="O102" s="66"/>
      <c r="P102" s="66"/>
      <c r="Q102" s="66"/>
      <c r="R102" s="66"/>
      <c r="S102" s="66"/>
      <c r="T102" s="66"/>
      <c r="U102" s="66"/>
    </row>
    <row r="103" spans="1:21" ht="15">
      <c r="A103" s="82"/>
      <c r="B103" s="66"/>
      <c r="C103" s="67"/>
      <c r="D103" s="75"/>
      <c r="E103" s="75"/>
      <c r="F103" s="75"/>
      <c r="G103" s="75"/>
      <c r="H103" s="66"/>
      <c r="I103" s="66"/>
      <c r="J103" s="1">
        <f>IF(I99&lt;0.35,"",IF(I99&lt;=0.59,"",IF(I99&lt;=0.99,"",IF(I99&lt;=2.49,"",IF(I99&gt;=2.5,I99*0.8)))))</f>
      </c>
      <c r="K103" s="68"/>
      <c r="L103" s="66">
        <v>40</v>
      </c>
      <c r="M103" s="3">
        <f>IF(K103=0,"",IF(K103&gt;0,VLOOKUP(K103,ตารางรอบต่อวินาที!A$1:B$600,2,0)))</f>
      </c>
      <c r="N103" s="66"/>
      <c r="O103" s="66"/>
      <c r="P103" s="66"/>
      <c r="Q103" s="66"/>
      <c r="R103" s="66"/>
      <c r="S103" s="66"/>
      <c r="T103" s="66"/>
      <c r="U103" s="66"/>
    </row>
    <row r="104" spans="1:21" ht="15">
      <c r="A104" s="82"/>
      <c r="B104" s="66"/>
      <c r="C104" s="67"/>
      <c r="D104" s="75"/>
      <c r="E104" s="75"/>
      <c r="F104" s="75"/>
      <c r="G104" s="75"/>
      <c r="H104" s="66"/>
      <c r="I104" s="66"/>
      <c r="J104" s="1">
        <f>IF(I99&lt;0.35,"",IF(I99&lt;=0.59,"",IF(I99&lt;=0.99,"",IF(I99&lt;=2.49,"",IF(I99&gt;=2.5,I99-J99)))))</f>
      </c>
      <c r="K104" s="68"/>
      <c r="L104" s="66">
        <v>40</v>
      </c>
      <c r="M104" s="3">
        <f>IF(K104=0,"",IF(K104&gt;0,VLOOKUP(K104,ตารางรอบต่อวินาที!A$1:B$600,2,0)))</f>
      </c>
      <c r="N104" s="66"/>
      <c r="O104" s="66"/>
      <c r="P104" s="66"/>
      <c r="Q104" s="66"/>
      <c r="R104" s="66"/>
      <c r="S104" s="66"/>
      <c r="T104" s="66"/>
      <c r="U104" s="66"/>
    </row>
    <row r="105" spans="1:21" ht="15">
      <c r="A105" s="82"/>
      <c r="B105" s="66"/>
      <c r="C105" s="67"/>
      <c r="D105" s="75"/>
      <c r="E105" s="75"/>
      <c r="F105" s="75"/>
      <c r="G105" s="75"/>
      <c r="H105" s="66"/>
      <c r="I105" s="66"/>
      <c r="J105" s="1"/>
      <c r="K105" s="69"/>
      <c r="L105" s="66"/>
      <c r="M105" s="75"/>
      <c r="N105" s="69"/>
      <c r="O105" s="66"/>
      <c r="P105" s="70"/>
      <c r="Q105" s="66"/>
      <c r="R105" s="66"/>
      <c r="S105" s="66"/>
      <c r="T105" s="66"/>
      <c r="U105" s="66"/>
    </row>
    <row r="106" spans="1:21" ht="15">
      <c r="A106" s="82"/>
      <c r="B106" s="68"/>
      <c r="C106" s="67"/>
      <c r="D106" s="68"/>
      <c r="E106" s="68"/>
      <c r="F106" s="66">
        <f>'สูตรการคำนวณ (ห้ามแก้ไข)'!F16</f>
        <v>0</v>
      </c>
      <c r="G106" s="68"/>
      <c r="H106" s="66">
        <f>G106-(E106+F106)</f>
        <v>0</v>
      </c>
      <c r="I106" s="66">
        <f>H106-((SUM(V106:V110))/100)</f>
        <v>0</v>
      </c>
      <c r="J106" s="1">
        <f>IF(I106=0,"",IF(I106&lt;0.35,I106*0.5,IF(I106&lt;=0.59,I106*0.6,IF(I106&lt;=0.99,I106*0.2,IF(I106&lt;=2.49,I106*0.2,IF(I106&gt;=2.5,0.2))))))</f>
      </c>
      <c r="K106" s="68"/>
      <c r="L106" s="66">
        <v>40</v>
      </c>
      <c r="M106" s="3">
        <f>IF(K106=0,"",IF(K106&gt;0,VLOOKUP(K106,ตารางรอบต่อวินาที!A$1:B$600,2,0)))</f>
      </c>
      <c r="N106" s="66"/>
      <c r="O106" s="66">
        <f>IF(I106&lt;0.35,M106,IF(I106&lt;=0.59,M106,IF(I106&lt;=0.99,(M106+M107)/2,IF(I106&lt;=2.49,((M106+M108)/2+M107)/2,IF(I106&gt;=2.5,((M106+M111)/2+M107+M108+M109+M110)/5)))))</f>
      </c>
      <c r="P106" s="66">
        <f>SUM(O99:O106)/2</f>
        <v>0</v>
      </c>
      <c r="Q106" s="66">
        <f>R106*S106</f>
        <v>0</v>
      </c>
      <c r="R106" s="66">
        <f>IF(B106&gt;0,B106-B99,IF(B106=0,0))</f>
        <v>0</v>
      </c>
      <c r="S106" s="66">
        <f>SUM(I99:I106)/2</f>
        <v>0</v>
      </c>
      <c r="T106" s="69">
        <f>P106*Q106</f>
        <v>0</v>
      </c>
      <c r="U106" s="66"/>
    </row>
    <row r="107" spans="1:21" ht="15">
      <c r="A107" s="82"/>
      <c r="B107" s="66"/>
      <c r="C107" s="67"/>
      <c r="D107" s="75"/>
      <c r="E107" s="75"/>
      <c r="F107" s="75"/>
      <c r="G107" s="75"/>
      <c r="H107" s="66"/>
      <c r="J107" s="1">
        <f>IF(I106&lt;0.35,"",IF(I106&lt;=0.59,"",IF(I106&lt;=0.99,I106*0.8,IF(I106&lt;=2.49,I106*0.6,IF(I106&gt;=2.5,I106*0.2)))))</f>
      </c>
      <c r="K107" s="68"/>
      <c r="L107" s="66">
        <v>40</v>
      </c>
      <c r="M107" s="3">
        <f>IF(K107=0,"",IF(K107&gt;0,VLOOKUP(K107,ตารางรอบต่อวินาที!A$1:B$600,2,0)))</f>
      </c>
      <c r="N107" s="66"/>
      <c r="O107" s="66"/>
      <c r="P107" s="66"/>
      <c r="Q107" s="66"/>
      <c r="R107" s="66"/>
      <c r="S107" s="66"/>
      <c r="T107" s="66"/>
      <c r="U107" s="66"/>
    </row>
    <row r="108" spans="1:21" ht="15">
      <c r="A108" s="82"/>
      <c r="B108" s="66"/>
      <c r="C108" s="67"/>
      <c r="D108" s="75"/>
      <c r="E108" s="75"/>
      <c r="F108" s="75"/>
      <c r="G108" s="75"/>
      <c r="H108" s="66"/>
      <c r="I108" s="66"/>
      <c r="J108" s="1">
        <f>IF(I106&lt;0.35,"",IF(I106&lt;=0.59,"",IF(I106&lt;=0.99,"",IF(I106&lt;=2.49,I106*0.8,IF(I106&gt;=2.5,I106*0.4)))))</f>
      </c>
      <c r="K108" s="68"/>
      <c r="L108" s="66">
        <v>40</v>
      </c>
      <c r="M108" s="3">
        <f>IF(K108=0,"",IF(K108&gt;0,VLOOKUP(K108,ตารางรอบต่อวินาที!A$1:B$600,2,0)))</f>
      </c>
      <c r="N108" s="66"/>
      <c r="O108" s="66"/>
      <c r="P108" s="66"/>
      <c r="Q108" s="66"/>
      <c r="R108" s="66"/>
      <c r="S108" s="66"/>
      <c r="T108" s="66"/>
      <c r="U108" s="66"/>
    </row>
    <row r="109" spans="1:21" ht="15">
      <c r="A109" s="82"/>
      <c r="B109" s="66"/>
      <c r="C109" s="67"/>
      <c r="D109" s="75"/>
      <c r="E109" s="75"/>
      <c r="F109" s="75"/>
      <c r="G109" s="75"/>
      <c r="H109" s="66"/>
      <c r="I109" s="66"/>
      <c r="J109" s="1">
        <f>IF(I106&lt;0.35,"",IF(I106&lt;=0.59,"",IF(I106&lt;=0.99,"",IF(I106&lt;=2.49,"",IF(I106&gt;=2.5,I106*0.6)))))</f>
      </c>
      <c r="K109" s="68"/>
      <c r="L109" s="66">
        <v>40</v>
      </c>
      <c r="M109" s="3">
        <f>IF(K109=0,"",IF(K109&gt;0,VLOOKUP(K109,ตารางรอบต่อวินาที!A$1:B$600,2,0)))</f>
      </c>
      <c r="N109" s="66"/>
      <c r="O109" s="66"/>
      <c r="P109" s="66"/>
      <c r="Q109" s="66"/>
      <c r="R109" s="66"/>
      <c r="S109" s="66"/>
      <c r="T109" s="66"/>
      <c r="U109" s="66"/>
    </row>
    <row r="110" spans="1:21" ht="15">
      <c r="A110" s="82"/>
      <c r="B110" s="66"/>
      <c r="C110" s="67"/>
      <c r="D110" s="75"/>
      <c r="E110" s="75"/>
      <c r="F110" s="75"/>
      <c r="G110" s="75"/>
      <c r="H110" s="66"/>
      <c r="I110" s="66"/>
      <c r="J110" s="1">
        <f>IF(I106&lt;0.35,"",IF(I106&lt;=0.59,"",IF(I106&lt;=0.99,"",IF(I106&lt;=2.49,"",IF(I106&gt;=2.5,I106*0.8)))))</f>
      </c>
      <c r="K110" s="68"/>
      <c r="L110" s="66">
        <v>40</v>
      </c>
      <c r="M110" s="3">
        <f>IF(K110=0,"",IF(K110&gt;0,VLOOKUP(K110,ตารางรอบต่อวินาที!A$1:B$600,2,0)))</f>
      </c>
      <c r="N110" s="66"/>
      <c r="O110" s="66"/>
      <c r="P110" s="66"/>
      <c r="Q110" s="66"/>
      <c r="R110" s="66"/>
      <c r="S110" s="66"/>
      <c r="T110" s="66"/>
      <c r="U110" s="66"/>
    </row>
    <row r="111" spans="1:21" ht="15">
      <c r="A111" s="82"/>
      <c r="B111" s="66"/>
      <c r="C111" s="67"/>
      <c r="D111" s="75"/>
      <c r="E111" s="75"/>
      <c r="F111" s="75"/>
      <c r="G111" s="75"/>
      <c r="H111" s="66"/>
      <c r="I111" s="66"/>
      <c r="J111" s="1">
        <f>IF(I106&lt;0.35,"",IF(I106&lt;=0.59,"",IF(I106&lt;=0.99,"",IF(I106&lt;=2.49,"",IF(I106&gt;=2.5,I106-J106)))))</f>
      </c>
      <c r="K111" s="68"/>
      <c r="L111" s="66">
        <v>40</v>
      </c>
      <c r="M111" s="3">
        <f>IF(K111=0,"",IF(K111&gt;0,VLOOKUP(K111,ตารางรอบต่อวินาที!A$1:B$600,2,0)))</f>
      </c>
      <c r="N111" s="66"/>
      <c r="O111" s="66"/>
      <c r="P111" s="66"/>
      <c r="Q111" s="66"/>
      <c r="R111" s="66"/>
      <c r="S111" s="66"/>
      <c r="T111" s="66"/>
      <c r="U111" s="66"/>
    </row>
    <row r="112" spans="1:21" ht="15">
      <c r="A112" s="82"/>
      <c r="B112" s="66"/>
      <c r="C112" s="67"/>
      <c r="D112" s="75"/>
      <c r="E112" s="75"/>
      <c r="F112" s="75"/>
      <c r="G112" s="75"/>
      <c r="H112" s="66"/>
      <c r="I112" s="66"/>
      <c r="J112" s="1"/>
      <c r="K112" s="69"/>
      <c r="L112" s="66"/>
      <c r="M112" s="75"/>
      <c r="N112" s="69"/>
      <c r="O112" s="66"/>
      <c r="P112" s="70"/>
      <c r="Q112" s="66"/>
      <c r="R112" s="66"/>
      <c r="S112" s="66"/>
      <c r="T112" s="69"/>
      <c r="U112" s="66"/>
    </row>
    <row r="113" spans="1:21" ht="15">
      <c r="A113" s="82"/>
      <c r="B113" s="68"/>
      <c r="C113" s="67"/>
      <c r="D113" s="68"/>
      <c r="E113" s="68"/>
      <c r="F113" s="66">
        <f>'สูตรการคำนวณ (ห้ามแก้ไข)'!F17</f>
        <v>0</v>
      </c>
      <c r="G113" s="68"/>
      <c r="H113" s="66">
        <f>G113-(E113+F113)</f>
        <v>0</v>
      </c>
      <c r="I113" s="66">
        <f>H113-((SUM(V113:V117))/100)</f>
        <v>0</v>
      </c>
      <c r="J113" s="1">
        <f>IF(I113=0,"",IF(I113&lt;0.35,I113*0.5,IF(I113&lt;=0.59,I113*0.6,IF(I113&lt;=0.99,I113*0.2,IF(I113&lt;=2.49,I113*0.2,IF(I113&gt;=2.5,0.2))))))</f>
      </c>
      <c r="K113" s="68"/>
      <c r="L113" s="66">
        <v>40</v>
      </c>
      <c r="M113" s="3">
        <f>IF(K113=0,"",IF(K113&gt;0,VLOOKUP(K113,ตารางรอบต่อวินาที!A$1:B$600,2,0)))</f>
      </c>
      <c r="N113" s="66"/>
      <c r="O113" s="66">
        <f>IF(I113&lt;0.35,M113,IF(I113&lt;=0.59,M113,IF(I113&lt;=0.99,(M113+M114)/2,IF(I113&lt;=2.49,((M113+M115)/2+M114)/2,IF(I113&gt;=2.5,((M113+M118)/2+M114+M115+M116+M117)/5)))))</f>
      </c>
      <c r="P113" s="66">
        <f>SUM(O106:O113)/2</f>
        <v>0</v>
      </c>
      <c r="Q113" s="66">
        <f>R113*S113</f>
        <v>0</v>
      </c>
      <c r="R113" s="66">
        <f>IF(B113&gt;0,B113-B106,IF(B113=0,0))</f>
        <v>0</v>
      </c>
      <c r="S113" s="66">
        <f>SUM(I106:I113)/2</f>
        <v>0</v>
      </c>
      <c r="T113" s="66">
        <f>P113*Q113</f>
        <v>0</v>
      </c>
      <c r="U113" s="66"/>
    </row>
    <row r="114" spans="1:21" ht="15">
      <c r="A114" s="82"/>
      <c r="B114" s="66"/>
      <c r="C114" s="67"/>
      <c r="D114" s="75"/>
      <c r="E114" s="75"/>
      <c r="F114" s="75"/>
      <c r="G114" s="75"/>
      <c r="H114" s="66"/>
      <c r="J114" s="1">
        <f>IF(I113&lt;0.35,"",IF(I113&lt;=0.59,"",IF(I113&lt;=0.99,I113*0.8,IF(I113&lt;=2.49,I113*0.6,IF(I113&gt;=2.5,I113*0.2)))))</f>
      </c>
      <c r="K114" s="68"/>
      <c r="L114" s="66">
        <v>40</v>
      </c>
      <c r="M114" s="3">
        <f>IF(K114=0,"",IF(K114&gt;0,VLOOKUP(K114,ตารางรอบต่อวินาที!A$1:B$600,2,0)))</f>
      </c>
      <c r="N114" s="66"/>
      <c r="O114" s="66"/>
      <c r="P114" s="66"/>
      <c r="Q114" s="66"/>
      <c r="R114" s="66"/>
      <c r="S114" s="66"/>
      <c r="T114" s="66"/>
      <c r="U114" s="66"/>
    </row>
    <row r="115" spans="1:21" ht="15">
      <c r="A115" s="82"/>
      <c r="B115" s="66"/>
      <c r="C115" s="67"/>
      <c r="D115" s="75"/>
      <c r="E115" s="75"/>
      <c r="F115" s="75"/>
      <c r="G115" s="75"/>
      <c r="H115" s="66"/>
      <c r="I115" s="66"/>
      <c r="J115" s="1">
        <f>IF(I113&lt;0.35,"",IF(I113&lt;=0.59,"",IF(I113&lt;=0.99,"",IF(I113&lt;=2.49,I113*0.8,IF(I113&gt;=2.5,I113*0.4)))))</f>
      </c>
      <c r="K115" s="68"/>
      <c r="L115" s="66">
        <v>40</v>
      </c>
      <c r="M115" s="3">
        <f>IF(K115=0,"",IF(K115&gt;0,VLOOKUP(K115,ตารางรอบต่อวินาที!A$1:B$600,2,0)))</f>
      </c>
      <c r="N115" s="66"/>
      <c r="O115" s="66"/>
      <c r="P115" s="66"/>
      <c r="Q115" s="66"/>
      <c r="R115" s="66"/>
      <c r="S115" s="66"/>
      <c r="T115" s="66"/>
      <c r="U115" s="66"/>
    </row>
    <row r="116" spans="1:21" ht="15">
      <c r="A116" s="82"/>
      <c r="B116" s="66"/>
      <c r="C116" s="67"/>
      <c r="D116" s="75"/>
      <c r="E116" s="75"/>
      <c r="F116" s="75"/>
      <c r="G116" s="75"/>
      <c r="H116" s="66"/>
      <c r="I116" s="66"/>
      <c r="J116" s="1">
        <f>IF(I113&lt;0.35,"",IF(I113&lt;=0.59,"",IF(I113&lt;=0.99,"",IF(I113&lt;=2.49,"",IF(I113&gt;=2.5,I113*0.6)))))</f>
      </c>
      <c r="K116" s="68"/>
      <c r="L116" s="66">
        <v>40</v>
      </c>
      <c r="M116" s="3">
        <f>IF(K116=0,"",IF(K116&gt;0,VLOOKUP(K116,ตารางรอบต่อวินาที!A$1:B$600,2,0)))</f>
      </c>
      <c r="N116" s="66"/>
      <c r="O116" s="66"/>
      <c r="P116" s="66"/>
      <c r="Q116" s="66"/>
      <c r="R116" s="66"/>
      <c r="S116" s="66"/>
      <c r="T116" s="66"/>
      <c r="U116" s="66"/>
    </row>
    <row r="117" spans="1:21" ht="15">
      <c r="A117" s="82"/>
      <c r="B117" s="66"/>
      <c r="C117" s="67"/>
      <c r="D117" s="75"/>
      <c r="E117" s="75"/>
      <c r="F117" s="75"/>
      <c r="G117" s="75"/>
      <c r="H117" s="66"/>
      <c r="I117" s="66"/>
      <c r="J117" s="1">
        <f>IF(I113&lt;0.35,"",IF(I113&lt;=0.59,"",IF(I113&lt;=0.99,"",IF(I113&lt;=2.49,"",IF(I113&gt;=2.5,I113*0.8)))))</f>
      </c>
      <c r="K117" s="68"/>
      <c r="L117" s="66">
        <v>40</v>
      </c>
      <c r="M117" s="3">
        <f>IF(K117=0,"",IF(K117&gt;0,VLOOKUP(K117,ตารางรอบต่อวินาที!A$1:B$600,2,0)))</f>
      </c>
      <c r="N117" s="66"/>
      <c r="O117" s="66"/>
      <c r="P117" s="66"/>
      <c r="Q117" s="66"/>
      <c r="R117" s="66"/>
      <c r="S117" s="66"/>
      <c r="T117" s="66"/>
      <c r="U117" s="66"/>
    </row>
    <row r="118" spans="1:21" ht="15">
      <c r="A118" s="82"/>
      <c r="B118" s="66"/>
      <c r="C118" s="67"/>
      <c r="D118" s="75"/>
      <c r="E118" s="75"/>
      <c r="F118" s="75"/>
      <c r="G118" s="75"/>
      <c r="H118" s="66"/>
      <c r="I118" s="66"/>
      <c r="J118" s="1">
        <f>IF(I113&lt;0.35,"",IF(I113&lt;=0.59,"",IF(I113&lt;=0.99,"",IF(I113&lt;=2.49,"",IF(I113&gt;=2.5,I113-J113)))))</f>
      </c>
      <c r="K118" s="68"/>
      <c r="L118" s="66">
        <v>40</v>
      </c>
      <c r="M118" s="3">
        <f>IF(K118=0,"",IF(K118&gt;0,VLOOKUP(K118,ตารางรอบต่อวินาที!A$1:B$600,2,0)))</f>
      </c>
      <c r="N118" s="66"/>
      <c r="O118" s="66"/>
      <c r="P118" s="66"/>
      <c r="Q118" s="66"/>
      <c r="R118" s="66"/>
      <c r="S118" s="66"/>
      <c r="T118" s="66"/>
      <c r="U118" s="66"/>
    </row>
    <row r="119" spans="1:21" ht="15">
      <c r="A119" s="82"/>
      <c r="B119" s="66"/>
      <c r="C119" s="67"/>
      <c r="D119" s="75"/>
      <c r="E119" s="75"/>
      <c r="F119" s="75"/>
      <c r="G119" s="75"/>
      <c r="H119" s="66"/>
      <c r="I119" s="66"/>
      <c r="J119" s="1"/>
      <c r="K119" s="69"/>
      <c r="L119" s="66"/>
      <c r="M119" s="75"/>
      <c r="N119" s="69"/>
      <c r="O119" s="66"/>
      <c r="P119" s="70"/>
      <c r="Q119" s="66"/>
      <c r="R119" s="66"/>
      <c r="S119" s="66"/>
      <c r="T119" s="66"/>
      <c r="U119" s="66"/>
    </row>
    <row r="120" spans="1:21" ht="15">
      <c r="A120" s="82"/>
      <c r="B120" s="68"/>
      <c r="C120" s="67"/>
      <c r="D120" s="68"/>
      <c r="E120" s="68"/>
      <c r="F120" s="66">
        <f>'สูตรการคำนวณ (ห้ามแก้ไข)'!F18</f>
        <v>0</v>
      </c>
      <c r="G120" s="68"/>
      <c r="H120" s="66">
        <f>G120-(E120+F120)</f>
        <v>0</v>
      </c>
      <c r="I120" s="66">
        <f>H120-((SUM(V120:V124))/100)</f>
        <v>0</v>
      </c>
      <c r="J120" s="1">
        <f>IF(I120=0,"",IF(I120&lt;0.35,I120*0.5,IF(I120&lt;=0.59,I120*0.6,IF(I120&lt;=0.99,I120*0.2,IF(I120&lt;=2.49,I120*0.2,IF(I120&gt;=2.5,0.2))))))</f>
      </c>
      <c r="K120" s="68"/>
      <c r="L120" s="66">
        <v>40</v>
      </c>
      <c r="M120" s="3">
        <f>IF(K120=0,"",IF(K120&gt;0,VLOOKUP(K120,ตารางรอบต่อวินาที!A$1:B$600,2,0)))</f>
      </c>
      <c r="N120" s="66"/>
      <c r="O120" s="66">
        <f>IF(I120&lt;0.35,M120,IF(I120&lt;=0.59,M120,IF(I120&lt;=0.99,(M120+M121)/2,IF(I120&lt;=2.49,((M120+M122)/2+M121)/2,IF(I120&gt;=2.5,((M120+M125)/2+M121+M122+M123+M124)/5)))))</f>
      </c>
      <c r="P120" s="66">
        <f>SUM(O113:O120)/2</f>
        <v>0</v>
      </c>
      <c r="Q120" s="66">
        <f>R120*S120</f>
        <v>0</v>
      </c>
      <c r="R120" s="66">
        <f>IF(B120&gt;0,B120-B113,IF(B120=0,0))</f>
        <v>0</v>
      </c>
      <c r="S120" s="66">
        <f>SUM(I113:I120)/2</f>
        <v>0</v>
      </c>
      <c r="T120" s="69">
        <f>P120*Q120</f>
        <v>0</v>
      </c>
      <c r="U120" s="66"/>
    </row>
    <row r="121" spans="1:21" ht="15">
      <c r="A121" s="82"/>
      <c r="B121" s="66"/>
      <c r="C121" s="67"/>
      <c r="D121" s="75"/>
      <c r="E121" s="75"/>
      <c r="F121" s="75"/>
      <c r="G121" s="75"/>
      <c r="H121" s="66"/>
      <c r="J121" s="1">
        <f>IF(I120&lt;0.35,"",IF(I120&lt;=0.59,"",IF(I120&lt;=0.99,I120*0.8,IF(I120&lt;=2.49,I120*0.6,IF(I120&gt;=2.5,I120*0.2)))))</f>
      </c>
      <c r="K121" s="68"/>
      <c r="L121" s="66">
        <v>40</v>
      </c>
      <c r="M121" s="3">
        <f>IF(K121=0,"",IF(K121&gt;0,VLOOKUP(K121,ตารางรอบต่อวินาที!A$1:B$600,2,0)))</f>
      </c>
      <c r="N121" s="66"/>
      <c r="O121" s="66"/>
      <c r="P121" s="66"/>
      <c r="Q121" s="66"/>
      <c r="R121" s="66"/>
      <c r="S121" s="66"/>
      <c r="T121" s="66"/>
      <c r="U121" s="66"/>
    </row>
    <row r="122" spans="1:21" ht="15">
      <c r="A122" s="82"/>
      <c r="B122" s="66"/>
      <c r="C122" s="67"/>
      <c r="D122" s="75"/>
      <c r="E122" s="75"/>
      <c r="F122" s="75"/>
      <c r="G122" s="75"/>
      <c r="H122" s="66"/>
      <c r="I122" s="66"/>
      <c r="J122" s="1">
        <f>IF(I120&lt;0.35,"",IF(I120&lt;=0.59,"",IF(I120&lt;=0.99,"",IF(I120&lt;=2.49,I120*0.8,IF(I120&gt;=2.5,I120*0.4)))))</f>
      </c>
      <c r="K122" s="68"/>
      <c r="L122" s="66">
        <v>40</v>
      </c>
      <c r="M122" s="3">
        <f>IF(K122=0,"",IF(K122&gt;0,VLOOKUP(K122,ตารางรอบต่อวินาที!A$1:B$600,2,0)))</f>
      </c>
      <c r="N122" s="66"/>
      <c r="O122" s="66"/>
      <c r="P122" s="66"/>
      <c r="Q122" s="66"/>
      <c r="R122" s="66"/>
      <c r="S122" s="66"/>
      <c r="T122" s="66"/>
      <c r="U122" s="66"/>
    </row>
    <row r="123" spans="1:21" ht="15">
      <c r="A123" s="82"/>
      <c r="B123" s="66"/>
      <c r="C123" s="67"/>
      <c r="D123" s="75"/>
      <c r="E123" s="75"/>
      <c r="F123" s="75"/>
      <c r="G123" s="75"/>
      <c r="H123" s="66"/>
      <c r="I123" s="66"/>
      <c r="J123" s="1">
        <f>IF(I120&lt;0.35,"",IF(I120&lt;=0.59,"",IF(I120&lt;=0.99,"",IF(I120&lt;=2.49,"",IF(I120&gt;=2.5,I120*0.6)))))</f>
      </c>
      <c r="K123" s="68"/>
      <c r="L123" s="66">
        <v>40</v>
      </c>
      <c r="M123" s="3">
        <f>IF(K123=0,"",IF(K123&gt;0,VLOOKUP(K123,ตารางรอบต่อวินาที!A$1:B$600,2,0)))</f>
      </c>
      <c r="N123" s="66"/>
      <c r="O123" s="66"/>
      <c r="P123" s="66"/>
      <c r="Q123" s="66"/>
      <c r="R123" s="66"/>
      <c r="S123" s="66"/>
      <c r="T123" s="66"/>
      <c r="U123" s="66"/>
    </row>
    <row r="124" spans="1:21" ht="15">
      <c r="A124" s="82"/>
      <c r="B124" s="66"/>
      <c r="C124" s="67"/>
      <c r="D124" s="75"/>
      <c r="E124" s="75"/>
      <c r="F124" s="75"/>
      <c r="G124" s="75"/>
      <c r="H124" s="66"/>
      <c r="I124" s="66"/>
      <c r="J124" s="1">
        <f>IF(I120&lt;0.35,"",IF(I120&lt;=0.59,"",IF(I120&lt;=0.99,"",IF(I120&lt;=2.49,"",IF(I120&gt;=2.5,I120*0.8)))))</f>
      </c>
      <c r="K124" s="68"/>
      <c r="L124" s="66">
        <v>40</v>
      </c>
      <c r="M124" s="3">
        <f>IF(K124=0,"",IF(K124&gt;0,VLOOKUP(K124,ตารางรอบต่อวินาที!A$1:B$600,2,0)))</f>
      </c>
      <c r="N124" s="66"/>
      <c r="O124" s="66"/>
      <c r="P124" s="66"/>
      <c r="Q124" s="66"/>
      <c r="R124" s="66"/>
      <c r="S124" s="66"/>
      <c r="T124" s="66"/>
      <c r="U124" s="66"/>
    </row>
    <row r="125" spans="1:21" ht="15">
      <c r="A125" s="82"/>
      <c r="B125" s="66"/>
      <c r="C125" s="67"/>
      <c r="D125" s="75"/>
      <c r="E125" s="75"/>
      <c r="F125" s="75"/>
      <c r="G125" s="75"/>
      <c r="H125" s="66"/>
      <c r="I125" s="66"/>
      <c r="J125" s="1">
        <f>IF(I120&lt;0.35,"",IF(I120&lt;=0.59,"",IF(I120&lt;=0.99,"",IF(I120&lt;=2.49,"",IF(I120&gt;=2.5,I120-J120)))))</f>
      </c>
      <c r="K125" s="68"/>
      <c r="L125" s="66">
        <v>40</v>
      </c>
      <c r="M125" s="3">
        <f>IF(K125=0,"",IF(K125&gt;0,VLOOKUP(K125,ตารางรอบต่อวินาที!A$1:B$600,2,0)))</f>
      </c>
      <c r="N125" s="66"/>
      <c r="O125" s="66"/>
      <c r="P125" s="66"/>
      <c r="Q125" s="66"/>
      <c r="R125" s="66"/>
      <c r="S125" s="66"/>
      <c r="T125" s="66"/>
      <c r="U125" s="66"/>
    </row>
    <row r="126" spans="1:21" ht="15">
      <c r="A126" s="82"/>
      <c r="B126" s="66"/>
      <c r="C126" s="67"/>
      <c r="D126" s="75"/>
      <c r="E126" s="75"/>
      <c r="F126" s="75"/>
      <c r="G126" s="75"/>
      <c r="H126" s="66"/>
      <c r="I126" s="66"/>
      <c r="J126" s="1"/>
      <c r="K126" s="66"/>
      <c r="L126" s="66"/>
      <c r="M126" s="75"/>
      <c r="N126" s="66"/>
      <c r="O126" s="66"/>
      <c r="P126" s="66"/>
      <c r="Q126" s="66"/>
      <c r="R126" s="66"/>
      <c r="S126" s="66"/>
      <c r="T126" s="66"/>
      <c r="U126" s="66"/>
    </row>
    <row r="127" spans="1:21" ht="15">
      <c r="A127" s="82"/>
      <c r="B127" s="68"/>
      <c r="C127" s="67"/>
      <c r="D127" s="68"/>
      <c r="E127" s="68"/>
      <c r="F127" s="66">
        <f>'สูตรการคำนวณ (ห้ามแก้ไข)'!F19</f>
        <v>0</v>
      </c>
      <c r="G127" s="68"/>
      <c r="H127" s="66">
        <f>G127-(E127+F127)</f>
        <v>0</v>
      </c>
      <c r="I127" s="66">
        <f>H127-((SUM(V127:V131))/100)</f>
        <v>0</v>
      </c>
      <c r="J127" s="1">
        <f>IF(I127=0,"",IF(I127&lt;0.35,I127*0.5,IF(I127&lt;=0.59,I127*0.6,IF(I127&lt;=0.99,I127*0.2,IF(I127&lt;=2.49,I127*0.2,IF(I127&gt;=2.5,0.2))))))</f>
      </c>
      <c r="K127" s="68"/>
      <c r="L127" s="66">
        <v>40</v>
      </c>
      <c r="M127" s="3">
        <f>IF(K127=0,"",IF(K127&gt;0,VLOOKUP(K127,ตารางรอบต่อวินาที!A$1:B$600,2,0)))</f>
      </c>
      <c r="N127" s="66"/>
      <c r="O127" s="66">
        <f>IF(I127&lt;0.35,M127,IF(I127&lt;=0.59,M127,IF(I127&lt;=0.99,(M127+M128)/2,IF(I127&lt;=2.49,((M127+M129)/2+M128)/2,IF(I127&gt;=2.5,((M127+M132)/2+M128+M129+M130+M131)/5)))))</f>
      </c>
      <c r="P127" s="66">
        <f>SUM(O120:O127)/2</f>
        <v>0</v>
      </c>
      <c r="Q127" s="66">
        <f>R127*S127</f>
        <v>0</v>
      </c>
      <c r="R127" s="66">
        <f>IF(B127&gt;0,B127-B120,IF(B127=0,0))</f>
        <v>0</v>
      </c>
      <c r="S127" s="66">
        <f>SUM(I120:I127)/2</f>
        <v>0</v>
      </c>
      <c r="T127" s="66">
        <f>P127*Q127</f>
        <v>0</v>
      </c>
      <c r="U127" s="66"/>
    </row>
    <row r="128" spans="1:21" ht="15">
      <c r="A128" s="82"/>
      <c r="B128" s="66"/>
      <c r="C128" s="67"/>
      <c r="D128" s="75"/>
      <c r="E128" s="75"/>
      <c r="F128" s="75"/>
      <c r="G128" s="75"/>
      <c r="H128" s="66"/>
      <c r="J128" s="1">
        <f>IF(I127&lt;0.35,"",IF(I127&lt;=0.59,"",IF(I127&lt;=0.99,I127*0.8,IF(I127&lt;=2.49,I127*0.6,IF(I127&gt;=2.5,I127*0.2)))))</f>
      </c>
      <c r="K128" s="68"/>
      <c r="L128" s="66">
        <v>40</v>
      </c>
      <c r="M128" s="3">
        <f>IF(K128=0,"",IF(K128&gt;0,VLOOKUP(K128,ตารางรอบต่อวินาที!A$1:B$600,2,0)))</f>
      </c>
      <c r="N128" s="66"/>
      <c r="O128" s="66"/>
      <c r="P128" s="66"/>
      <c r="Q128" s="66"/>
      <c r="R128" s="66"/>
      <c r="S128" s="66"/>
      <c r="T128" s="66"/>
      <c r="U128" s="66"/>
    </row>
    <row r="129" spans="1:21" ht="15">
      <c r="A129" s="82"/>
      <c r="B129" s="66"/>
      <c r="C129" s="67"/>
      <c r="D129" s="75"/>
      <c r="E129" s="75"/>
      <c r="F129" s="75"/>
      <c r="G129" s="75"/>
      <c r="H129" s="66"/>
      <c r="I129" s="66"/>
      <c r="J129" s="1">
        <f>IF(I127&lt;0.35,"",IF(I127&lt;=0.59,"",IF(I127&lt;=0.99,"",IF(I127&lt;=2.49,I127*0.8,IF(I127&gt;=2.5,I127*0.4)))))</f>
      </c>
      <c r="K129" s="68"/>
      <c r="L129" s="66">
        <v>40</v>
      </c>
      <c r="M129" s="3">
        <f>IF(K129=0,"",IF(K129&gt;0,VLOOKUP(K129,ตารางรอบต่อวินาที!A$1:B$600,2,0)))</f>
      </c>
      <c r="N129" s="66"/>
      <c r="O129" s="66"/>
      <c r="P129" s="66"/>
      <c r="Q129" s="66"/>
      <c r="R129" s="66"/>
      <c r="S129" s="66"/>
      <c r="T129" s="66"/>
      <c r="U129" s="66"/>
    </row>
    <row r="130" spans="1:21" ht="15">
      <c r="A130" s="82"/>
      <c r="B130" s="66"/>
      <c r="C130" s="67"/>
      <c r="D130" s="75"/>
      <c r="E130" s="75"/>
      <c r="F130" s="75"/>
      <c r="G130" s="75"/>
      <c r="H130" s="66"/>
      <c r="I130" s="66"/>
      <c r="J130" s="1">
        <f>IF(I127&lt;0.35,"",IF(I127&lt;=0.59,"",IF(I127&lt;=0.99,"",IF(I127&lt;=2.49,"",IF(I127&gt;=2.5,I127*0.6)))))</f>
      </c>
      <c r="K130" s="68"/>
      <c r="L130" s="66">
        <v>40</v>
      </c>
      <c r="M130" s="3">
        <f>IF(K130=0,"",IF(K130&gt;0,VLOOKUP(K130,ตารางรอบต่อวินาที!A$1:B$600,2,0)))</f>
      </c>
      <c r="N130" s="66"/>
      <c r="O130" s="66"/>
      <c r="P130" s="66"/>
      <c r="Q130" s="66"/>
      <c r="R130" s="66"/>
      <c r="S130" s="66"/>
      <c r="T130" s="66"/>
      <c r="U130" s="66"/>
    </row>
    <row r="131" spans="1:21" ht="15">
      <c r="A131" s="82"/>
      <c r="B131" s="66"/>
      <c r="C131" s="67"/>
      <c r="D131" s="75"/>
      <c r="E131" s="75"/>
      <c r="F131" s="75"/>
      <c r="G131" s="75"/>
      <c r="H131" s="66"/>
      <c r="I131" s="66"/>
      <c r="J131" s="1">
        <f>IF(I127&lt;0.35,"",IF(I127&lt;=0.59,"",IF(I127&lt;=0.99,"",IF(I127&lt;=2.49,"",IF(I127&gt;=2.5,I127*0.8)))))</f>
      </c>
      <c r="K131" s="68"/>
      <c r="L131" s="66">
        <v>40</v>
      </c>
      <c r="M131" s="3">
        <f>IF(K131=0,"",IF(K131&gt;0,VLOOKUP(K131,ตารางรอบต่อวินาที!A$1:B$600,2,0)))</f>
      </c>
      <c r="N131" s="66"/>
      <c r="O131" s="66"/>
      <c r="P131" s="66"/>
      <c r="Q131" s="66"/>
      <c r="R131" s="66"/>
      <c r="S131" s="66"/>
      <c r="T131" s="66"/>
      <c r="U131" s="66"/>
    </row>
    <row r="132" spans="1:21" ht="15">
      <c r="A132" s="82"/>
      <c r="B132" s="66"/>
      <c r="C132" s="67"/>
      <c r="D132" s="75"/>
      <c r="E132" s="75"/>
      <c r="F132" s="75"/>
      <c r="G132" s="75"/>
      <c r="H132" s="66"/>
      <c r="I132" s="66"/>
      <c r="J132" s="1">
        <f>IF(I127&lt;0.35,"",IF(I127&lt;=0.59,"",IF(I127&lt;=0.99,"",IF(I127&lt;=2.49,"",IF(I127&gt;=2.5,I127-J127)))))</f>
      </c>
      <c r="K132" s="68"/>
      <c r="L132" s="66">
        <v>40</v>
      </c>
      <c r="M132" s="3">
        <f>IF(K132=0,"",IF(K132&gt;0,VLOOKUP(K132,ตารางรอบต่อวินาที!A$1:B$600,2,0)))</f>
      </c>
      <c r="N132" s="66"/>
      <c r="O132" s="66"/>
      <c r="P132" s="66"/>
      <c r="Q132" s="66"/>
      <c r="R132" s="66"/>
      <c r="S132" s="66"/>
      <c r="T132" s="66"/>
      <c r="U132" s="66"/>
    </row>
    <row r="133" spans="1:21" ht="15">
      <c r="A133" s="82"/>
      <c r="B133" s="66"/>
      <c r="C133" s="67"/>
      <c r="D133" s="75"/>
      <c r="E133" s="75"/>
      <c r="F133" s="75"/>
      <c r="G133" s="75"/>
      <c r="H133" s="66"/>
      <c r="I133" s="66"/>
      <c r="J133" s="1"/>
      <c r="K133" s="69"/>
      <c r="L133" s="66"/>
      <c r="M133" s="75"/>
      <c r="N133" s="69"/>
      <c r="O133" s="66"/>
      <c r="P133" s="70"/>
      <c r="Q133" s="66"/>
      <c r="R133" s="66"/>
      <c r="S133" s="66"/>
      <c r="T133" s="66"/>
      <c r="U133" s="66"/>
    </row>
    <row r="134" spans="1:21" ht="15">
      <c r="A134" s="82"/>
      <c r="B134" s="68"/>
      <c r="C134" s="67"/>
      <c r="D134" s="68"/>
      <c r="E134" s="68"/>
      <c r="F134" s="66">
        <f>'สูตรการคำนวณ (ห้ามแก้ไข)'!F20</f>
        <v>0</v>
      </c>
      <c r="G134" s="68"/>
      <c r="H134" s="66">
        <f>G134-(E134+F134)</f>
        <v>0</v>
      </c>
      <c r="I134" s="66">
        <f>H134-((SUM(V134:V138))/100)</f>
        <v>0</v>
      </c>
      <c r="J134" s="1">
        <f>IF(I134=0,"",IF(I134&lt;0.35,I134*0.5,IF(I134&lt;=0.59,I134*0.6,IF(I134&lt;=0.99,I134*0.2,IF(I134&lt;=2.49,I134*0.2,IF(I134&gt;=2.5,0.2))))))</f>
      </c>
      <c r="K134" s="68"/>
      <c r="L134" s="66">
        <v>40</v>
      </c>
      <c r="M134" s="3">
        <f>IF(K134=0,"",IF(K134&gt;0,VLOOKUP(K134,ตารางรอบต่อวินาที!A$1:B$600,2,0)))</f>
      </c>
      <c r="N134" s="66"/>
      <c r="O134" s="66">
        <f>IF(I134&lt;0.35,M134,IF(I134&lt;=0.59,M134,IF(I134&lt;=0.99,(M134+M135)/2,IF(I134&lt;=2.49,((M134+M136)/2+M135)/2,IF(I134&gt;=2.5,((M134+M139)/2+M135+M136+M137+M138)/5)))))</f>
      </c>
      <c r="P134" s="66">
        <f>SUM(O127:O134)/2</f>
        <v>0</v>
      </c>
      <c r="Q134" s="66">
        <f>R134*S134</f>
        <v>0</v>
      </c>
      <c r="R134" s="66">
        <f>IF(B134&gt;0,B134-B127,IF(B134=0,0))</f>
        <v>0</v>
      </c>
      <c r="S134" s="66">
        <f>SUM(I127:I134)/2</f>
        <v>0</v>
      </c>
      <c r="T134" s="69">
        <f>P134*Q134</f>
        <v>0</v>
      </c>
      <c r="U134" s="66"/>
    </row>
    <row r="135" spans="1:21" ht="15">
      <c r="A135" s="82"/>
      <c r="B135" s="66"/>
      <c r="C135" s="67"/>
      <c r="D135" s="75"/>
      <c r="E135" s="75"/>
      <c r="F135" s="75"/>
      <c r="G135" s="75"/>
      <c r="H135" s="66"/>
      <c r="J135" s="1">
        <f>IF(I134&lt;0.35,"",IF(I134&lt;=0.59,"",IF(I134&lt;=0.99,I134*0.8,IF(I134&lt;=2.49,I134*0.6,IF(I134&gt;=2.5,I134*0.2)))))</f>
      </c>
      <c r="K135" s="68"/>
      <c r="L135" s="66">
        <v>40</v>
      </c>
      <c r="M135" s="3">
        <f>IF(K135=0,"",IF(K135&gt;0,VLOOKUP(K135,ตารางรอบต่อวินาที!A$1:B$600,2,0)))</f>
      </c>
      <c r="N135" s="66"/>
      <c r="O135" s="66"/>
      <c r="P135" s="66"/>
      <c r="Q135" s="66"/>
      <c r="R135" s="66"/>
      <c r="S135" s="66"/>
      <c r="T135" s="66"/>
      <c r="U135" s="66"/>
    </row>
    <row r="136" spans="1:21" ht="15">
      <c r="A136" s="82"/>
      <c r="B136" s="66"/>
      <c r="C136" s="67"/>
      <c r="D136" s="75"/>
      <c r="E136" s="75"/>
      <c r="F136" s="75"/>
      <c r="G136" s="75"/>
      <c r="H136" s="66"/>
      <c r="I136" s="66"/>
      <c r="J136" s="1">
        <f>IF(I134&lt;0.35,"",IF(I134&lt;=0.59,"",IF(I134&lt;=0.99,"",IF(I134&lt;=2.49,I134*0.8,IF(I134&gt;=2.5,I134*0.4)))))</f>
      </c>
      <c r="K136" s="68"/>
      <c r="L136" s="66">
        <v>40</v>
      </c>
      <c r="M136" s="3">
        <f>IF(K136=0,"",IF(K136&gt;0,VLOOKUP(K136,ตารางรอบต่อวินาที!A$1:B$600,2,0)))</f>
      </c>
      <c r="N136" s="66"/>
      <c r="O136" s="66"/>
      <c r="P136" s="66"/>
      <c r="Q136" s="66"/>
      <c r="R136" s="66"/>
      <c r="S136" s="66"/>
      <c r="T136" s="66"/>
      <c r="U136" s="66"/>
    </row>
    <row r="137" spans="1:21" ht="15">
      <c r="A137" s="82"/>
      <c r="B137" s="66"/>
      <c r="C137" s="67"/>
      <c r="D137" s="75"/>
      <c r="E137" s="75"/>
      <c r="F137" s="75"/>
      <c r="G137" s="75"/>
      <c r="H137" s="66"/>
      <c r="I137" s="66"/>
      <c r="J137" s="1">
        <f>IF(I134&lt;0.35,"",IF(I134&lt;=0.59,"",IF(I134&lt;=0.99,"",IF(I134&lt;=2.49,"",IF(I134&gt;=2.5,I134*0.6)))))</f>
      </c>
      <c r="K137" s="68"/>
      <c r="L137" s="66">
        <v>40</v>
      </c>
      <c r="M137" s="3">
        <f>IF(K137=0,"",IF(K137&gt;0,VLOOKUP(K137,ตารางรอบต่อวินาที!A$1:B$600,2,0)))</f>
      </c>
      <c r="N137" s="66"/>
      <c r="O137" s="66"/>
      <c r="P137" s="66"/>
      <c r="Q137" s="66"/>
      <c r="R137" s="66"/>
      <c r="S137" s="66"/>
      <c r="T137" s="66"/>
      <c r="U137" s="66"/>
    </row>
    <row r="138" spans="1:21" ht="15">
      <c r="A138" s="82"/>
      <c r="B138" s="66"/>
      <c r="C138" s="67"/>
      <c r="D138" s="75"/>
      <c r="E138" s="75"/>
      <c r="F138" s="75"/>
      <c r="G138" s="75"/>
      <c r="H138" s="66"/>
      <c r="I138" s="66"/>
      <c r="J138" s="1">
        <f>IF(I134&lt;0.35,"",IF(I134&lt;=0.59,"",IF(I134&lt;=0.99,"",IF(I134&lt;=2.49,"",IF(I134&gt;=2.5,I134*0.8)))))</f>
      </c>
      <c r="K138" s="68"/>
      <c r="L138" s="66">
        <v>40</v>
      </c>
      <c r="M138" s="3">
        <f>IF(K138=0,"",IF(K138&gt;0,VLOOKUP(K138,ตารางรอบต่อวินาที!A$1:B$600,2,0)))</f>
      </c>
      <c r="N138" s="66"/>
      <c r="O138" s="66"/>
      <c r="P138" s="66"/>
      <c r="Q138" s="66"/>
      <c r="R138" s="66"/>
      <c r="S138" s="66"/>
      <c r="T138" s="66"/>
      <c r="U138" s="66"/>
    </row>
    <row r="139" spans="1:21" ht="15">
      <c r="A139" s="82"/>
      <c r="B139" s="66"/>
      <c r="C139" s="67"/>
      <c r="D139" s="75"/>
      <c r="E139" s="75"/>
      <c r="F139" s="75"/>
      <c r="G139" s="75"/>
      <c r="H139" s="66"/>
      <c r="I139" s="66"/>
      <c r="J139" s="1">
        <f>IF(I134&lt;0.35,"",IF(I134&lt;=0.59,"",IF(I134&lt;=0.99,"",IF(I134&lt;=2.49,"",IF(I134&gt;=2.5,I134-J134)))))</f>
      </c>
      <c r="K139" s="68"/>
      <c r="L139" s="66">
        <v>40</v>
      </c>
      <c r="M139" s="3">
        <f>IF(K139=0,"",IF(K139&gt;0,VLOOKUP(K139,ตารางรอบต่อวินาที!A$1:B$600,2,0)))</f>
      </c>
      <c r="N139" s="66"/>
      <c r="O139" s="66"/>
      <c r="P139" s="66"/>
      <c r="Q139" s="66"/>
      <c r="R139" s="66"/>
      <c r="S139" s="66"/>
      <c r="T139" s="66"/>
      <c r="U139" s="66"/>
    </row>
    <row r="140" spans="1:21" ht="15">
      <c r="A140" s="82"/>
      <c r="B140" s="66"/>
      <c r="C140" s="67"/>
      <c r="D140" s="75"/>
      <c r="E140" s="75"/>
      <c r="F140" s="75"/>
      <c r="G140" s="75"/>
      <c r="H140" s="66"/>
      <c r="I140" s="66"/>
      <c r="J140" s="1"/>
      <c r="K140" s="69"/>
      <c r="L140" s="66"/>
      <c r="M140" s="75"/>
      <c r="N140" s="69"/>
      <c r="O140" s="66"/>
      <c r="P140" s="70"/>
      <c r="Q140" s="66"/>
      <c r="R140" s="66"/>
      <c r="S140" s="66"/>
      <c r="T140" s="69"/>
      <c r="U140" s="66"/>
    </row>
    <row r="141" spans="1:21" ht="15">
      <c r="A141" s="82"/>
      <c r="B141" s="68"/>
      <c r="C141" s="67"/>
      <c r="D141" s="68"/>
      <c r="E141" s="68"/>
      <c r="F141" s="66">
        <f>'สูตรการคำนวณ (ห้ามแก้ไข)'!F21</f>
        <v>0</v>
      </c>
      <c r="G141" s="68"/>
      <c r="H141" s="66">
        <f>G141-(E141+F141)</f>
        <v>0</v>
      </c>
      <c r="I141" s="66">
        <f>H141-((SUM(V141:V145))/100)</f>
        <v>0</v>
      </c>
      <c r="J141" s="1">
        <f>IF(I141=0,"",IF(I141&lt;0.35,I141*0.5,IF(I141&lt;=0.59,I141*0.6,IF(I141&lt;=0.99,I141*0.2,IF(I141&lt;=2.49,I141*0.2,IF(I141&gt;=2.5,0.2))))))</f>
      </c>
      <c r="K141" s="68"/>
      <c r="L141" s="66">
        <v>40</v>
      </c>
      <c r="M141" s="3">
        <f>IF(K141=0,"",IF(K141&gt;0,VLOOKUP(K141,ตารางรอบต่อวินาที!A$1:B$600,2,0)))</f>
      </c>
      <c r="N141" s="66"/>
      <c r="O141" s="66">
        <f>IF(I141&lt;0.35,M141,IF(I141&lt;=0.59,M141,IF(I141&lt;=0.99,(M141+M142)/2,IF(I141&lt;=2.49,((M141+M143)/2+M142)/2,IF(I141&gt;=2.5,((M141+M146)/2+M142+M143+M144+M145)/5)))))</f>
      </c>
      <c r="P141" s="66">
        <f>SUM(O134:O141)/2</f>
        <v>0</v>
      </c>
      <c r="Q141" s="66">
        <f>R141*S141</f>
        <v>0</v>
      </c>
      <c r="R141" s="66">
        <f>IF(B141&gt;0,B141-B134,IF(B141=0,0))</f>
        <v>0</v>
      </c>
      <c r="S141" s="66">
        <f>SUM(I134:I141)/2</f>
        <v>0</v>
      </c>
      <c r="T141" s="66">
        <f>P141*Q141</f>
        <v>0</v>
      </c>
      <c r="U141" s="66"/>
    </row>
    <row r="142" spans="1:21" ht="15">
      <c r="A142" s="82"/>
      <c r="B142" s="66"/>
      <c r="C142" s="67"/>
      <c r="D142" s="75"/>
      <c r="E142" s="75"/>
      <c r="F142" s="75"/>
      <c r="G142" s="75"/>
      <c r="H142" s="66"/>
      <c r="J142" s="1">
        <f>IF(I141&lt;0.35,"",IF(I141&lt;=0.59,"",IF(I141&lt;=0.99,I141*0.8,IF(I141&lt;=2.49,I141*0.6,IF(I141&gt;=2.5,I141*0.2)))))</f>
      </c>
      <c r="K142" s="68"/>
      <c r="L142" s="66">
        <v>40</v>
      </c>
      <c r="M142" s="3">
        <f>IF(K142=0,"",IF(K142&gt;0,VLOOKUP(K142,ตารางรอบต่อวินาที!A$1:B$600,2,0)))</f>
      </c>
      <c r="N142" s="66"/>
      <c r="O142" s="66"/>
      <c r="P142" s="66"/>
      <c r="Q142" s="66"/>
      <c r="R142" s="66"/>
      <c r="S142" s="66"/>
      <c r="T142" s="66"/>
      <c r="U142" s="66"/>
    </row>
    <row r="143" spans="1:21" ht="15">
      <c r="A143" s="82"/>
      <c r="B143" s="66"/>
      <c r="C143" s="67"/>
      <c r="D143" s="75"/>
      <c r="E143" s="75"/>
      <c r="F143" s="75"/>
      <c r="G143" s="75"/>
      <c r="H143" s="66"/>
      <c r="I143" s="66"/>
      <c r="J143" s="1">
        <f>IF(I141&lt;0.35,"",IF(I141&lt;=0.59,"",IF(I141&lt;=0.99,"",IF(I141&lt;=2.49,I141*0.8,IF(I141&gt;=2.5,I141*0.4)))))</f>
      </c>
      <c r="K143" s="68"/>
      <c r="L143" s="66">
        <v>40</v>
      </c>
      <c r="M143" s="3">
        <f>IF(K143=0,"",IF(K143&gt;0,VLOOKUP(K143,ตารางรอบต่อวินาที!A$1:B$600,2,0)))</f>
      </c>
      <c r="N143" s="66"/>
      <c r="O143" s="66"/>
      <c r="P143" s="66"/>
      <c r="Q143" s="66"/>
      <c r="R143" s="66"/>
      <c r="S143" s="66"/>
      <c r="T143" s="66"/>
      <c r="U143" s="66"/>
    </row>
    <row r="144" spans="1:21" ht="15">
      <c r="A144" s="82"/>
      <c r="B144" s="66"/>
      <c r="C144" s="67"/>
      <c r="D144" s="75"/>
      <c r="E144" s="75"/>
      <c r="F144" s="75"/>
      <c r="G144" s="75"/>
      <c r="H144" s="66"/>
      <c r="I144" s="66"/>
      <c r="J144" s="1">
        <f>IF(I141&lt;0.35,"",IF(I141&lt;=0.59,"",IF(I141&lt;=0.99,"",IF(I141&lt;=2.49,"",IF(I141&gt;=2.5,I141*0.6)))))</f>
      </c>
      <c r="K144" s="68"/>
      <c r="L144" s="66">
        <v>40</v>
      </c>
      <c r="M144" s="3">
        <f>IF(K144=0,"",IF(K144&gt;0,VLOOKUP(K144,ตารางรอบต่อวินาที!A$1:B$600,2,0)))</f>
      </c>
      <c r="N144" s="66"/>
      <c r="O144" s="66"/>
      <c r="P144" s="66"/>
      <c r="Q144" s="66"/>
      <c r="R144" s="66"/>
      <c r="S144" s="66"/>
      <c r="T144" s="66"/>
      <c r="U144" s="66"/>
    </row>
    <row r="145" spans="1:21" ht="15">
      <c r="A145" s="82"/>
      <c r="B145" s="66"/>
      <c r="C145" s="67"/>
      <c r="D145" s="75"/>
      <c r="E145" s="75"/>
      <c r="F145" s="75"/>
      <c r="G145" s="75"/>
      <c r="H145" s="66"/>
      <c r="I145" s="66"/>
      <c r="J145" s="1">
        <f>IF(I141&lt;0.35,"",IF(I141&lt;=0.59,"",IF(I141&lt;=0.99,"",IF(I141&lt;=2.49,"",IF(I141&gt;=2.5,I141*0.8)))))</f>
      </c>
      <c r="K145" s="68"/>
      <c r="L145" s="66">
        <v>40</v>
      </c>
      <c r="M145" s="3">
        <f>IF(K145=0,"",IF(K145&gt;0,VLOOKUP(K145,ตารางรอบต่อวินาที!A$1:B$600,2,0)))</f>
      </c>
      <c r="N145" s="66"/>
      <c r="O145" s="66"/>
      <c r="P145" s="66"/>
      <c r="Q145" s="66"/>
      <c r="R145" s="66"/>
      <c r="S145" s="66"/>
      <c r="T145" s="66"/>
      <c r="U145" s="66"/>
    </row>
    <row r="146" spans="1:21" ht="15">
      <c r="A146" s="82"/>
      <c r="B146" s="66"/>
      <c r="C146" s="67"/>
      <c r="D146" s="75"/>
      <c r="E146" s="75"/>
      <c r="F146" s="75"/>
      <c r="G146" s="75"/>
      <c r="H146" s="66"/>
      <c r="I146" s="66"/>
      <c r="J146" s="1">
        <f>IF(I141&lt;0.35,"",IF(I141&lt;=0.59,"",IF(I141&lt;=0.99,"",IF(I141&lt;=2.49,"",IF(I141&gt;=2.5,I141-J141)))))</f>
      </c>
      <c r="K146" s="68"/>
      <c r="L146" s="66">
        <v>40</v>
      </c>
      <c r="M146" s="3">
        <f>IF(K146=0,"",IF(K146&gt;0,VLOOKUP(K146,ตารางรอบต่อวินาที!A$1:B$600,2,0)))</f>
      </c>
      <c r="N146" s="66"/>
      <c r="O146" s="66"/>
      <c r="P146" s="66"/>
      <c r="Q146" s="66"/>
      <c r="R146" s="66"/>
      <c r="S146" s="66"/>
      <c r="T146" s="66"/>
      <c r="U146" s="66"/>
    </row>
    <row r="147" spans="1:21" ht="15">
      <c r="A147" s="82"/>
      <c r="B147" s="66"/>
      <c r="C147" s="67"/>
      <c r="D147" s="75"/>
      <c r="E147" s="75"/>
      <c r="F147" s="75"/>
      <c r="G147" s="75"/>
      <c r="H147" s="66"/>
      <c r="I147" s="66"/>
      <c r="J147" s="1"/>
      <c r="K147" s="69"/>
      <c r="L147" s="66"/>
      <c r="M147" s="75"/>
      <c r="N147" s="69"/>
      <c r="O147" s="66"/>
      <c r="P147" s="70"/>
      <c r="Q147" s="66"/>
      <c r="R147" s="66"/>
      <c r="S147" s="66"/>
      <c r="T147" s="66"/>
      <c r="U147" s="66"/>
    </row>
    <row r="148" spans="1:21" ht="15">
      <c r="A148" s="82"/>
      <c r="B148" s="68"/>
      <c r="C148" s="67"/>
      <c r="D148" s="68"/>
      <c r="E148" s="68"/>
      <c r="F148" s="66">
        <f>'สูตรการคำนวณ (ห้ามแก้ไข)'!F22</f>
        <v>0</v>
      </c>
      <c r="G148" s="68"/>
      <c r="H148" s="66">
        <f>G148-(E148+F148)</f>
        <v>0</v>
      </c>
      <c r="I148" s="66">
        <f>H148-((SUM(V148:V152))/100)</f>
        <v>0</v>
      </c>
      <c r="J148" s="1">
        <f>IF(I148=0,"",IF(I148&lt;0.35,I148*0.5,IF(I148&lt;=0.59,I148*0.6,IF(I148&lt;=0.99,I148*0.2,IF(I148&lt;=2.49,I148*0.2,IF(I148&gt;=2.5,0.2))))))</f>
      </c>
      <c r="K148" s="68"/>
      <c r="L148" s="66">
        <v>40</v>
      </c>
      <c r="M148" s="3">
        <f>IF(K148=0,"",IF(K148&gt;0,VLOOKUP(K148,ตารางรอบต่อวินาที!A$1:B$600,2,0)))</f>
      </c>
      <c r="N148" s="66"/>
      <c r="O148" s="66">
        <f>IF(I148&lt;0.35,M148,IF(I148&lt;=0.59,M148,IF(I148&lt;=0.99,(M148+M149)/2,IF(I148&lt;=2.49,((M148+M150)/2+M149)/2,IF(I148&gt;=2.5,((M148+M153)/2+M149+M150+M151+M152)/5)))))</f>
      </c>
      <c r="P148" s="66">
        <f>SUM(O141:O148)/2</f>
        <v>0</v>
      </c>
      <c r="Q148" s="66">
        <f>R148*S148</f>
        <v>0</v>
      </c>
      <c r="R148" s="66">
        <f>IF(B148&gt;0,B148-B141,IF(B148=0,0))</f>
        <v>0</v>
      </c>
      <c r="S148" s="66">
        <f>SUM(I141:I148)/2</f>
        <v>0</v>
      </c>
      <c r="T148" s="69">
        <f>P148*Q148</f>
        <v>0</v>
      </c>
      <c r="U148" s="66"/>
    </row>
    <row r="149" spans="1:21" ht="15">
      <c r="A149" s="82"/>
      <c r="B149" s="66"/>
      <c r="C149" s="67"/>
      <c r="D149" s="75"/>
      <c r="E149" s="75"/>
      <c r="F149" s="75"/>
      <c r="G149" s="75"/>
      <c r="H149" s="83"/>
      <c r="I149" s="60"/>
      <c r="J149" s="1">
        <f>IF(I148&lt;0.35,"",IF(I148&lt;=0.59,"",IF(I148&lt;=0.99,I148*0.8,IF(I148&lt;=2.49,I148*0.6,IF(I148&gt;=2.5,I148*0.2)))))</f>
      </c>
      <c r="K149" s="68"/>
      <c r="L149" s="66">
        <v>40</v>
      </c>
      <c r="M149" s="3">
        <f>IF(K149=0,"",IF(K149&gt;0,VLOOKUP(K149,ตารางรอบต่อวินาที!A$1:B$600,2,0)))</f>
      </c>
      <c r="N149" s="66"/>
      <c r="O149" s="66"/>
      <c r="P149" s="66"/>
      <c r="Q149" s="66"/>
      <c r="R149" s="66"/>
      <c r="S149" s="66"/>
      <c r="T149" s="66"/>
      <c r="U149" s="66"/>
    </row>
    <row r="150" spans="1:21" ht="15">
      <c r="A150" s="82"/>
      <c r="B150" s="66"/>
      <c r="C150" s="67"/>
      <c r="D150" s="75"/>
      <c r="E150" s="75"/>
      <c r="F150" s="75"/>
      <c r="G150" s="75"/>
      <c r="H150" s="83"/>
      <c r="I150" s="83"/>
      <c r="J150" s="1">
        <f>IF(I148&lt;0.35,"",IF(I148&lt;=0.59,"",IF(I148&lt;=0.99,"",IF(I148&lt;=2.49,I148*0.8,IF(I148&gt;=2.5,I148*0.4)))))</f>
      </c>
      <c r="K150" s="68"/>
      <c r="L150" s="66">
        <v>40</v>
      </c>
      <c r="M150" s="3">
        <f>IF(K150=0,"",IF(K150&gt;0,VLOOKUP(K150,ตารางรอบต่อวินาที!A$1:B$600,2,0)))</f>
      </c>
      <c r="N150" s="66"/>
      <c r="O150" s="66"/>
      <c r="P150" s="66"/>
      <c r="Q150" s="66"/>
      <c r="R150" s="66"/>
      <c r="S150" s="66"/>
      <c r="T150" s="66"/>
      <c r="U150" s="66"/>
    </row>
    <row r="151" spans="1:21" ht="15">
      <c r="A151" s="82"/>
      <c r="B151" s="66"/>
      <c r="C151" s="67"/>
      <c r="D151" s="75"/>
      <c r="E151" s="75"/>
      <c r="F151" s="75"/>
      <c r="G151" s="75"/>
      <c r="H151" s="83"/>
      <c r="I151" s="83"/>
      <c r="J151" s="1">
        <f>IF(I148&lt;0.35,"",IF(I148&lt;=0.59,"",IF(I148&lt;=0.99,"",IF(I148&lt;=2.49,"",IF(I148&gt;=2.5,I148*0.6)))))</f>
      </c>
      <c r="K151" s="68"/>
      <c r="L151" s="66">
        <v>40</v>
      </c>
      <c r="M151" s="3">
        <f>IF(K151=0,"",IF(K151&gt;0,VLOOKUP(K151,ตารางรอบต่อวินาที!A$1:B$600,2,0)))</f>
      </c>
      <c r="N151" s="66"/>
      <c r="O151" s="66"/>
      <c r="P151" s="66"/>
      <c r="Q151" s="66"/>
      <c r="R151" s="66"/>
      <c r="S151" s="66"/>
      <c r="T151" s="66"/>
      <c r="U151" s="66"/>
    </row>
    <row r="152" spans="1:21" ht="15">
      <c r="A152" s="82"/>
      <c r="B152" s="66"/>
      <c r="C152" s="67"/>
      <c r="D152" s="75"/>
      <c r="E152" s="75"/>
      <c r="F152" s="75"/>
      <c r="G152" s="75"/>
      <c r="H152" s="83"/>
      <c r="I152" s="83"/>
      <c r="J152" s="1">
        <f>IF(I148&lt;0.35,"",IF(I148&lt;=0.59,"",IF(I148&lt;=0.99,"",IF(I148&lt;=2.49,"",IF(I148&gt;=2.5,I148*0.8)))))</f>
      </c>
      <c r="K152" s="68"/>
      <c r="L152" s="66">
        <v>40</v>
      </c>
      <c r="M152" s="3">
        <f>IF(K152=0,"",IF(K152&gt;0,VLOOKUP(K152,ตารางรอบต่อวินาที!A$1:B$600,2,0)))</f>
      </c>
      <c r="N152" s="66"/>
      <c r="O152" s="66"/>
      <c r="P152" s="66"/>
      <c r="Q152" s="66"/>
      <c r="R152" s="66"/>
      <c r="S152" s="66"/>
      <c r="T152" s="66"/>
      <c r="U152" s="66"/>
    </row>
    <row r="153" spans="1:21" ht="15">
      <c r="A153" s="82"/>
      <c r="B153" s="66"/>
      <c r="C153" s="67"/>
      <c r="D153" s="75"/>
      <c r="E153" s="75"/>
      <c r="F153" s="75"/>
      <c r="G153" s="75"/>
      <c r="H153" s="83"/>
      <c r="I153" s="83"/>
      <c r="J153" s="1">
        <f>IF(I148&lt;0.35,"",IF(I148&lt;=0.59,"",IF(I148&lt;=0.99,"",IF(I148&lt;=2.49,"",IF(I148&gt;=2.5,I148-J148)))))</f>
      </c>
      <c r="K153" s="68"/>
      <c r="L153" s="66">
        <v>40</v>
      </c>
      <c r="M153" s="3">
        <f>IF(K153=0,"",IF(K153&gt;0,VLOOKUP(K153,ตารางรอบต่อวินาที!A$1:B$600,2,0)))</f>
      </c>
      <c r="N153" s="66"/>
      <c r="O153" s="66"/>
      <c r="P153" s="66"/>
      <c r="Q153" s="66"/>
      <c r="R153" s="66"/>
      <c r="S153" s="66"/>
      <c r="T153" s="66"/>
      <c r="U153" s="66"/>
    </row>
    <row r="154" spans="1:21" ht="15">
      <c r="A154" s="82"/>
      <c r="B154" s="71"/>
      <c r="C154" s="72"/>
      <c r="D154" s="76"/>
      <c r="E154" s="76"/>
      <c r="F154" s="76"/>
      <c r="G154" s="76"/>
      <c r="H154" s="84"/>
      <c r="I154" s="84"/>
      <c r="J154" s="14"/>
      <c r="K154" s="71"/>
      <c r="L154" s="71"/>
      <c r="M154" s="76"/>
      <c r="N154" s="71"/>
      <c r="O154" s="71"/>
      <c r="P154" s="71"/>
      <c r="Q154" s="71"/>
      <c r="R154" s="71"/>
      <c r="S154" s="71"/>
      <c r="T154" s="71"/>
      <c r="U154" s="71"/>
    </row>
    <row r="155" spans="2:20" ht="15">
      <c r="B155" s="67"/>
      <c r="C155" s="67"/>
      <c r="D155" s="67"/>
      <c r="E155" s="67"/>
      <c r="F155" s="67"/>
      <c r="G155" s="67"/>
      <c r="H155" s="67"/>
      <c r="I155" s="67"/>
      <c r="J155" s="100"/>
      <c r="Q155" s="101">
        <f>SUM(Q13:Q154)</f>
        <v>0</v>
      </c>
      <c r="R155" s="101">
        <f>SUM(R13:R154)</f>
        <v>0</v>
      </c>
      <c r="T155" s="101">
        <f>SUM(T13:T154)</f>
        <v>0</v>
      </c>
    </row>
    <row r="156" spans="2:10" ht="15">
      <c r="B156" s="67"/>
      <c r="C156" s="67"/>
      <c r="D156" s="67"/>
      <c r="E156" s="67"/>
      <c r="F156" s="67"/>
      <c r="G156" s="67"/>
      <c r="H156" s="67"/>
      <c r="I156" s="67"/>
      <c r="J156" s="100"/>
    </row>
    <row r="157" spans="2:10" ht="15">
      <c r="B157" s="67"/>
      <c r="C157" s="67"/>
      <c r="D157" s="67"/>
      <c r="E157" s="67"/>
      <c r="F157" s="67"/>
      <c r="G157" s="67"/>
      <c r="H157" s="67"/>
      <c r="I157" s="67"/>
      <c r="J157" s="100"/>
    </row>
    <row r="158" spans="2:10" ht="15">
      <c r="B158" s="67"/>
      <c r="C158" s="67"/>
      <c r="D158" s="67"/>
      <c r="E158" s="67"/>
      <c r="F158" s="67"/>
      <c r="G158" s="67"/>
      <c r="H158" s="67"/>
      <c r="I158" s="67"/>
      <c r="J158" s="100"/>
    </row>
    <row r="159" spans="2:10" ht="15">
      <c r="B159" s="67"/>
      <c r="C159" s="67"/>
      <c r="D159" s="67"/>
      <c r="E159" s="67"/>
      <c r="F159" s="67"/>
      <c r="G159" s="67"/>
      <c r="H159" s="67"/>
      <c r="I159" s="67"/>
      <c r="J159" s="100"/>
    </row>
    <row r="160" spans="2:10" ht="15">
      <c r="B160" s="67"/>
      <c r="C160" s="67"/>
      <c r="D160" s="67"/>
      <c r="E160" s="67"/>
      <c r="F160" s="67"/>
      <c r="G160" s="67"/>
      <c r="H160" s="67"/>
      <c r="I160" s="67"/>
      <c r="J160" s="100"/>
    </row>
    <row r="161" spans="2:10" ht="15">
      <c r="B161" s="67"/>
      <c r="C161" s="67"/>
      <c r="D161" s="67"/>
      <c r="E161" s="67"/>
      <c r="F161" s="67"/>
      <c r="G161" s="67"/>
      <c r="H161" s="67"/>
      <c r="I161" s="67"/>
      <c r="J161" s="100"/>
    </row>
    <row r="162" spans="2:10" ht="15">
      <c r="B162" s="67"/>
      <c r="C162" s="67"/>
      <c r="D162" s="67"/>
      <c r="E162" s="67"/>
      <c r="F162" s="67"/>
      <c r="G162" s="67"/>
      <c r="H162" s="67"/>
      <c r="I162" s="67"/>
      <c r="J162" s="100"/>
    </row>
    <row r="163" spans="2:10" ht="15">
      <c r="B163" s="67"/>
      <c r="C163" s="67"/>
      <c r="D163" s="67"/>
      <c r="E163" s="67"/>
      <c r="F163" s="67"/>
      <c r="G163" s="67"/>
      <c r="H163" s="67"/>
      <c r="I163" s="67"/>
      <c r="J163" s="100"/>
    </row>
    <row r="164" spans="2:10" ht="15">
      <c r="B164" s="67"/>
      <c r="C164" s="67"/>
      <c r="D164" s="67"/>
      <c r="E164" s="67"/>
      <c r="F164" s="67"/>
      <c r="G164" s="67"/>
      <c r="H164" s="67"/>
      <c r="I164" s="67"/>
      <c r="J164" s="100"/>
    </row>
    <row r="165" spans="2:10" ht="15">
      <c r="B165" s="67"/>
      <c r="C165" s="67"/>
      <c r="D165" s="67"/>
      <c r="E165" s="67"/>
      <c r="F165" s="67"/>
      <c r="G165" s="67"/>
      <c r="H165" s="67"/>
      <c r="I165" s="67"/>
      <c r="J165" s="100"/>
    </row>
    <row r="166" spans="2:10" ht="15">
      <c r="B166" s="67"/>
      <c r="C166" s="67"/>
      <c r="D166" s="67"/>
      <c r="E166" s="67"/>
      <c r="F166" s="67"/>
      <c r="G166" s="67"/>
      <c r="H166" s="67"/>
      <c r="I166" s="67"/>
      <c r="J166" s="100"/>
    </row>
    <row r="167" spans="2:10" ht="15">
      <c r="B167" s="67"/>
      <c r="C167" s="67"/>
      <c r="D167" s="67"/>
      <c r="E167" s="67"/>
      <c r="F167" s="67"/>
      <c r="G167" s="67"/>
      <c r="H167" s="67"/>
      <c r="I167" s="67"/>
      <c r="J167" s="100"/>
    </row>
    <row r="168" spans="2:10" ht="15">
      <c r="B168" s="67"/>
      <c r="C168" s="67"/>
      <c r="D168" s="67"/>
      <c r="E168" s="67"/>
      <c r="F168" s="67"/>
      <c r="G168" s="67"/>
      <c r="H168" s="67"/>
      <c r="I168" s="67"/>
      <c r="J168" s="100"/>
    </row>
    <row r="169" spans="2:10" ht="15">
      <c r="B169" s="67"/>
      <c r="C169" s="67"/>
      <c r="D169" s="67"/>
      <c r="E169" s="67"/>
      <c r="F169" s="67"/>
      <c r="G169" s="67"/>
      <c r="H169" s="67"/>
      <c r="I169" s="67"/>
      <c r="J169" s="100"/>
    </row>
    <row r="170" spans="2:10" ht="15">
      <c r="B170" s="67"/>
      <c r="C170" s="67"/>
      <c r="D170" s="67"/>
      <c r="E170" s="67"/>
      <c r="F170" s="67"/>
      <c r="G170" s="67"/>
      <c r="H170" s="67"/>
      <c r="I170" s="67"/>
      <c r="J170" s="100"/>
    </row>
    <row r="171" spans="2:10" ht="15">
      <c r="B171" s="67"/>
      <c r="C171" s="67"/>
      <c r="D171" s="67"/>
      <c r="E171" s="67"/>
      <c r="F171" s="67"/>
      <c r="G171" s="67"/>
      <c r="H171" s="67"/>
      <c r="I171" s="67"/>
      <c r="J171" s="100"/>
    </row>
    <row r="172" spans="2:10" ht="15">
      <c r="B172" s="67"/>
      <c r="C172" s="67"/>
      <c r="D172" s="67"/>
      <c r="E172" s="67"/>
      <c r="F172" s="67"/>
      <c r="G172" s="67"/>
      <c r="H172" s="67"/>
      <c r="I172" s="67"/>
      <c r="J172" s="100"/>
    </row>
    <row r="173" spans="2:10" ht="15">
      <c r="B173" s="67"/>
      <c r="C173" s="67"/>
      <c r="D173" s="67"/>
      <c r="E173" s="67"/>
      <c r="F173" s="67"/>
      <c r="G173" s="67"/>
      <c r="H173" s="67"/>
      <c r="I173" s="67"/>
      <c r="J173" s="100"/>
    </row>
    <row r="174" spans="2:10" ht="15">
      <c r="B174" s="67"/>
      <c r="C174" s="67"/>
      <c r="D174" s="67"/>
      <c r="E174" s="67"/>
      <c r="F174" s="67"/>
      <c r="G174" s="67"/>
      <c r="H174" s="67"/>
      <c r="I174" s="67"/>
      <c r="J174" s="100"/>
    </row>
    <row r="175" spans="2:10" ht="15">
      <c r="B175" s="67"/>
      <c r="C175" s="67"/>
      <c r="D175" s="67"/>
      <c r="E175" s="67"/>
      <c r="F175" s="67"/>
      <c r="G175" s="67"/>
      <c r="H175" s="67"/>
      <c r="I175" s="67"/>
      <c r="J175" s="100"/>
    </row>
    <row r="176" spans="2:10" ht="15">
      <c r="B176" s="67"/>
      <c r="C176" s="67"/>
      <c r="D176" s="67"/>
      <c r="E176" s="67"/>
      <c r="F176" s="67"/>
      <c r="G176" s="67"/>
      <c r="H176" s="67"/>
      <c r="I176" s="67"/>
      <c r="J176" s="100"/>
    </row>
    <row r="177" spans="2:10" ht="15">
      <c r="B177" s="67"/>
      <c r="C177" s="67"/>
      <c r="D177" s="67"/>
      <c r="E177" s="67"/>
      <c r="F177" s="67"/>
      <c r="G177" s="67"/>
      <c r="H177" s="67"/>
      <c r="I177" s="67"/>
      <c r="J177" s="100"/>
    </row>
    <row r="178" spans="2:10" ht="15">
      <c r="B178" s="67"/>
      <c r="C178" s="67"/>
      <c r="D178" s="67"/>
      <c r="E178" s="67"/>
      <c r="F178" s="67"/>
      <c r="G178" s="67"/>
      <c r="H178" s="67"/>
      <c r="I178" s="67"/>
      <c r="J178" s="100"/>
    </row>
    <row r="179" spans="2:10" ht="15">
      <c r="B179" s="67"/>
      <c r="C179" s="67"/>
      <c r="D179" s="67"/>
      <c r="E179" s="67"/>
      <c r="F179" s="67"/>
      <c r="G179" s="67"/>
      <c r="H179" s="67"/>
      <c r="I179" s="67"/>
      <c r="J179" s="100"/>
    </row>
    <row r="180" spans="2:10" ht="15">
      <c r="B180" s="67"/>
      <c r="C180" s="67"/>
      <c r="D180" s="67"/>
      <c r="E180" s="67"/>
      <c r="F180" s="67"/>
      <c r="G180" s="67"/>
      <c r="H180" s="67"/>
      <c r="I180" s="67"/>
      <c r="J180" s="100"/>
    </row>
    <row r="181" spans="2:10" ht="15">
      <c r="B181" s="67"/>
      <c r="C181" s="67"/>
      <c r="D181" s="67"/>
      <c r="E181" s="67"/>
      <c r="F181" s="67"/>
      <c r="G181" s="67"/>
      <c r="H181" s="67"/>
      <c r="I181" s="67"/>
      <c r="J181" s="100"/>
    </row>
    <row r="182" spans="2:10" ht="15">
      <c r="B182" s="67"/>
      <c r="C182" s="67"/>
      <c r="D182" s="67"/>
      <c r="E182" s="67"/>
      <c r="F182" s="67"/>
      <c r="G182" s="67"/>
      <c r="H182" s="67"/>
      <c r="I182" s="67"/>
      <c r="J182" s="100"/>
    </row>
    <row r="183" spans="2:10" ht="15">
      <c r="B183" s="67"/>
      <c r="C183" s="67"/>
      <c r="D183" s="67"/>
      <c r="E183" s="67"/>
      <c r="F183" s="67"/>
      <c r="G183" s="67"/>
      <c r="H183" s="67"/>
      <c r="I183" s="67"/>
      <c r="J183" s="100"/>
    </row>
    <row r="184" spans="2:10" ht="15">
      <c r="B184" s="67"/>
      <c r="C184" s="67"/>
      <c r="D184" s="67"/>
      <c r="E184" s="67"/>
      <c r="F184" s="67"/>
      <c r="G184" s="67"/>
      <c r="H184" s="67"/>
      <c r="I184" s="67"/>
      <c r="J184" s="100"/>
    </row>
    <row r="185" spans="2:10" ht="15">
      <c r="B185" s="67"/>
      <c r="C185" s="67"/>
      <c r="D185" s="67"/>
      <c r="E185" s="67"/>
      <c r="F185" s="67"/>
      <c r="G185" s="67"/>
      <c r="H185" s="67"/>
      <c r="I185" s="67"/>
      <c r="J185" s="100"/>
    </row>
    <row r="186" spans="2:10" ht="15">
      <c r="B186" s="67"/>
      <c r="C186" s="67"/>
      <c r="D186" s="67"/>
      <c r="E186" s="67"/>
      <c r="F186" s="67"/>
      <c r="G186" s="67"/>
      <c r="H186" s="67"/>
      <c r="I186" s="67"/>
      <c r="J186" s="100"/>
    </row>
    <row r="187" spans="2:10" ht="15">
      <c r="B187" s="67"/>
      <c r="C187" s="67"/>
      <c r="D187" s="67"/>
      <c r="E187" s="67"/>
      <c r="F187" s="67"/>
      <c r="G187" s="67"/>
      <c r="H187" s="67"/>
      <c r="I187" s="67"/>
      <c r="J187" s="100"/>
    </row>
    <row r="188" spans="2:10" ht="15">
      <c r="B188" s="67"/>
      <c r="C188" s="67"/>
      <c r="D188" s="67"/>
      <c r="E188" s="67"/>
      <c r="F188" s="67"/>
      <c r="G188" s="67"/>
      <c r="H188" s="67"/>
      <c r="I188" s="67"/>
      <c r="J188" s="100"/>
    </row>
    <row r="189" spans="2:10" ht="15">
      <c r="B189" s="67"/>
      <c r="C189" s="67"/>
      <c r="D189" s="67"/>
      <c r="E189" s="67"/>
      <c r="F189" s="67"/>
      <c r="G189" s="67"/>
      <c r="H189" s="67"/>
      <c r="I189" s="67"/>
      <c r="J189" s="100"/>
    </row>
    <row r="190" spans="2:10" ht="15">
      <c r="B190" s="67"/>
      <c r="C190" s="67"/>
      <c r="D190" s="67"/>
      <c r="E190" s="67"/>
      <c r="F190" s="67"/>
      <c r="G190" s="67"/>
      <c r="H190" s="67"/>
      <c r="I190" s="67"/>
      <c r="J190" s="100"/>
    </row>
    <row r="191" spans="2:10" ht="15">
      <c r="B191" s="67"/>
      <c r="C191" s="67"/>
      <c r="D191" s="67"/>
      <c r="E191" s="67"/>
      <c r="F191" s="67"/>
      <c r="G191" s="67"/>
      <c r="H191" s="67"/>
      <c r="I191" s="67"/>
      <c r="J191" s="100"/>
    </row>
    <row r="192" spans="2:10" ht="15">
      <c r="B192" s="67"/>
      <c r="C192" s="67"/>
      <c r="D192" s="67"/>
      <c r="E192" s="67"/>
      <c r="F192" s="67"/>
      <c r="G192" s="67"/>
      <c r="H192" s="67"/>
      <c r="I192" s="67"/>
      <c r="J192" s="100"/>
    </row>
    <row r="193" spans="2:10" ht="15">
      <c r="B193" s="67"/>
      <c r="C193" s="67"/>
      <c r="D193" s="67"/>
      <c r="E193" s="67"/>
      <c r="F193" s="67"/>
      <c r="G193" s="67"/>
      <c r="H193" s="67"/>
      <c r="I193" s="67"/>
      <c r="J193" s="100"/>
    </row>
    <row r="194" spans="2:10" ht="15">
      <c r="B194" s="67"/>
      <c r="C194" s="67"/>
      <c r="D194" s="67"/>
      <c r="E194" s="67"/>
      <c r="F194" s="67"/>
      <c r="G194" s="67"/>
      <c r="H194" s="67"/>
      <c r="I194" s="67"/>
      <c r="J194" s="100"/>
    </row>
    <row r="195" spans="2:10" ht="15">
      <c r="B195" s="67"/>
      <c r="C195" s="67"/>
      <c r="D195" s="67"/>
      <c r="E195" s="67"/>
      <c r="F195" s="67"/>
      <c r="G195" s="67"/>
      <c r="H195" s="67"/>
      <c r="I195" s="67"/>
      <c r="J195" s="100"/>
    </row>
    <row r="196" spans="2:10" ht="15">
      <c r="B196" s="67"/>
      <c r="C196" s="67"/>
      <c r="D196" s="67"/>
      <c r="E196" s="67"/>
      <c r="F196" s="67"/>
      <c r="G196" s="67"/>
      <c r="H196" s="67"/>
      <c r="I196" s="67"/>
      <c r="J196" s="100"/>
    </row>
    <row r="197" spans="2:10" ht="15">
      <c r="B197" s="67"/>
      <c r="C197" s="67"/>
      <c r="D197" s="67"/>
      <c r="E197" s="67"/>
      <c r="F197" s="67"/>
      <c r="G197" s="67"/>
      <c r="H197" s="67"/>
      <c r="I197" s="67"/>
      <c r="J197" s="100"/>
    </row>
    <row r="198" spans="2:10" ht="15">
      <c r="B198" s="67"/>
      <c r="C198" s="67"/>
      <c r="D198" s="67"/>
      <c r="E198" s="67"/>
      <c r="F198" s="67"/>
      <c r="G198" s="67"/>
      <c r="H198" s="67"/>
      <c r="I198" s="67"/>
      <c r="J198" s="100"/>
    </row>
    <row r="199" spans="2:10" ht="15">
      <c r="B199" s="67"/>
      <c r="C199" s="67"/>
      <c r="D199" s="67"/>
      <c r="E199" s="67"/>
      <c r="F199" s="67"/>
      <c r="G199" s="67"/>
      <c r="H199" s="67"/>
      <c r="I199" s="67"/>
      <c r="J199" s="100"/>
    </row>
    <row r="200" spans="2:10" ht="15">
      <c r="B200" s="67"/>
      <c r="C200" s="67"/>
      <c r="D200" s="67"/>
      <c r="E200" s="67"/>
      <c r="F200" s="67"/>
      <c r="G200" s="67"/>
      <c r="H200" s="67"/>
      <c r="I200" s="67"/>
      <c r="J200" s="100"/>
    </row>
    <row r="201" spans="2:10" ht="15">
      <c r="B201" s="67"/>
      <c r="C201" s="67"/>
      <c r="D201" s="67"/>
      <c r="E201" s="67"/>
      <c r="F201" s="67"/>
      <c r="G201" s="67"/>
      <c r="H201" s="67"/>
      <c r="I201" s="67"/>
      <c r="J201" s="100"/>
    </row>
    <row r="202" spans="2:10" ht="15">
      <c r="B202" s="67"/>
      <c r="C202" s="67"/>
      <c r="D202" s="67"/>
      <c r="E202" s="67"/>
      <c r="F202" s="67"/>
      <c r="G202" s="67"/>
      <c r="H202" s="67"/>
      <c r="I202" s="67"/>
      <c r="J202" s="100"/>
    </row>
    <row r="203" spans="2:10" ht="15">
      <c r="B203" s="67"/>
      <c r="C203" s="67"/>
      <c r="D203" s="67"/>
      <c r="E203" s="67"/>
      <c r="F203" s="67"/>
      <c r="G203" s="67"/>
      <c r="H203" s="67"/>
      <c r="I203" s="67"/>
      <c r="J203" s="100"/>
    </row>
    <row r="204" spans="2:10" ht="15">
      <c r="B204" s="67"/>
      <c r="C204" s="67"/>
      <c r="D204" s="67"/>
      <c r="E204" s="67"/>
      <c r="F204" s="67"/>
      <c r="G204" s="67"/>
      <c r="H204" s="67"/>
      <c r="I204" s="67"/>
      <c r="J204" s="100"/>
    </row>
    <row r="205" spans="2:10" ht="15">
      <c r="B205" s="67"/>
      <c r="C205" s="67"/>
      <c r="D205" s="67"/>
      <c r="E205" s="67"/>
      <c r="F205" s="67"/>
      <c r="G205" s="67"/>
      <c r="H205" s="67"/>
      <c r="I205" s="67"/>
      <c r="J205" s="100"/>
    </row>
    <row r="206" spans="2:10" ht="15">
      <c r="B206" s="67"/>
      <c r="C206" s="67"/>
      <c r="D206" s="67"/>
      <c r="E206" s="67"/>
      <c r="F206" s="67"/>
      <c r="G206" s="67"/>
      <c r="H206" s="67"/>
      <c r="I206" s="67"/>
      <c r="J206" s="100"/>
    </row>
    <row r="207" spans="2:10" ht="15">
      <c r="B207" s="67"/>
      <c r="C207" s="67"/>
      <c r="D207" s="67"/>
      <c r="E207" s="67"/>
      <c r="F207" s="67"/>
      <c r="G207" s="67"/>
      <c r="H207" s="67"/>
      <c r="I207" s="67"/>
      <c r="J207" s="100"/>
    </row>
    <row r="208" spans="2:10" ht="15">
      <c r="B208" s="67"/>
      <c r="C208" s="67"/>
      <c r="D208" s="67"/>
      <c r="E208" s="67"/>
      <c r="F208" s="67"/>
      <c r="G208" s="67"/>
      <c r="H208" s="67"/>
      <c r="I208" s="67"/>
      <c r="J208" s="100"/>
    </row>
    <row r="209" spans="2:10" ht="15">
      <c r="B209" s="67"/>
      <c r="C209" s="67"/>
      <c r="D209" s="67"/>
      <c r="E209" s="67"/>
      <c r="F209" s="67"/>
      <c r="G209" s="67"/>
      <c r="H209" s="67"/>
      <c r="I209" s="67"/>
      <c r="J209" s="100"/>
    </row>
    <row r="210" spans="2:10" ht="15">
      <c r="B210" s="67"/>
      <c r="C210" s="67"/>
      <c r="D210" s="67"/>
      <c r="E210" s="67"/>
      <c r="F210" s="67"/>
      <c r="G210" s="67"/>
      <c r="H210" s="67"/>
      <c r="I210" s="67"/>
      <c r="J210" s="100"/>
    </row>
    <row r="211" spans="2:10" ht="15">
      <c r="B211" s="67"/>
      <c r="C211" s="67"/>
      <c r="D211" s="67"/>
      <c r="E211" s="67"/>
      <c r="F211" s="67"/>
      <c r="G211" s="67"/>
      <c r="H211" s="67"/>
      <c r="I211" s="67"/>
      <c r="J211" s="100"/>
    </row>
    <row r="212" spans="2:10" ht="15">
      <c r="B212" s="67"/>
      <c r="C212" s="67"/>
      <c r="D212" s="67"/>
      <c r="E212" s="67"/>
      <c r="F212" s="67"/>
      <c r="G212" s="67"/>
      <c r="H212" s="67"/>
      <c r="I212" s="67"/>
      <c r="J212" s="100"/>
    </row>
    <row r="213" spans="2:10" ht="15">
      <c r="B213" s="67"/>
      <c r="C213" s="67"/>
      <c r="D213" s="67"/>
      <c r="E213" s="67"/>
      <c r="F213" s="67"/>
      <c r="G213" s="67"/>
      <c r="H213" s="67"/>
      <c r="I213" s="67"/>
      <c r="J213" s="100"/>
    </row>
    <row r="214" spans="2:10" ht="15">
      <c r="B214" s="67"/>
      <c r="C214" s="67"/>
      <c r="D214" s="67"/>
      <c r="E214" s="67"/>
      <c r="F214" s="67"/>
      <c r="G214" s="67"/>
      <c r="H214" s="67"/>
      <c r="I214" s="67"/>
      <c r="J214" s="100"/>
    </row>
    <row r="215" spans="2:10" ht="15">
      <c r="B215" s="67"/>
      <c r="C215" s="67"/>
      <c r="D215" s="67"/>
      <c r="E215" s="67"/>
      <c r="F215" s="67"/>
      <c r="G215" s="67"/>
      <c r="H215" s="67"/>
      <c r="I215" s="67"/>
      <c r="J215" s="100"/>
    </row>
    <row r="216" spans="2:10" ht="15">
      <c r="B216" s="67"/>
      <c r="C216" s="67"/>
      <c r="D216" s="67"/>
      <c r="E216" s="67"/>
      <c r="F216" s="67"/>
      <c r="G216" s="67"/>
      <c r="H216" s="67"/>
      <c r="I216" s="67"/>
      <c r="J216" s="100"/>
    </row>
    <row r="217" spans="2:10" ht="15">
      <c r="B217" s="67"/>
      <c r="C217" s="67"/>
      <c r="D217" s="67"/>
      <c r="E217" s="67"/>
      <c r="F217" s="67"/>
      <c r="G217" s="67"/>
      <c r="H217" s="67"/>
      <c r="I217" s="67"/>
      <c r="J217" s="100"/>
    </row>
    <row r="218" spans="2:10" ht="15">
      <c r="B218" s="67"/>
      <c r="C218" s="67"/>
      <c r="D218" s="67"/>
      <c r="E218" s="67"/>
      <c r="F218" s="67"/>
      <c r="G218" s="67"/>
      <c r="H218" s="67"/>
      <c r="I218" s="67"/>
      <c r="J218" s="100"/>
    </row>
    <row r="219" spans="2:10" ht="15">
      <c r="B219" s="67"/>
      <c r="C219" s="67"/>
      <c r="D219" s="67"/>
      <c r="E219" s="67"/>
      <c r="F219" s="67"/>
      <c r="G219" s="67"/>
      <c r="H219" s="67"/>
      <c r="I219" s="67"/>
      <c r="J219" s="100"/>
    </row>
    <row r="220" spans="2:10" ht="15">
      <c r="B220" s="67"/>
      <c r="C220" s="67"/>
      <c r="D220" s="67"/>
      <c r="E220" s="67"/>
      <c r="F220" s="67"/>
      <c r="G220" s="67"/>
      <c r="H220" s="67"/>
      <c r="I220" s="67"/>
      <c r="J220" s="100"/>
    </row>
    <row r="221" spans="2:10" ht="15">
      <c r="B221" s="67"/>
      <c r="C221" s="67"/>
      <c r="D221" s="67"/>
      <c r="E221" s="67"/>
      <c r="F221" s="67"/>
      <c r="G221" s="67"/>
      <c r="H221" s="67"/>
      <c r="I221" s="67"/>
      <c r="J221" s="100"/>
    </row>
    <row r="222" spans="2:10" ht="15">
      <c r="B222" s="67"/>
      <c r="C222" s="67"/>
      <c r="D222" s="67"/>
      <c r="E222" s="67"/>
      <c r="F222" s="67"/>
      <c r="G222" s="67"/>
      <c r="H222" s="67"/>
      <c r="I222" s="67"/>
      <c r="J222" s="100"/>
    </row>
    <row r="223" spans="2:10" ht="15">
      <c r="B223" s="67"/>
      <c r="C223" s="67"/>
      <c r="D223" s="67"/>
      <c r="E223" s="67"/>
      <c r="F223" s="67"/>
      <c r="G223" s="67"/>
      <c r="H223" s="67"/>
      <c r="I223" s="67"/>
      <c r="J223" s="100"/>
    </row>
    <row r="224" spans="2:10" ht="15">
      <c r="B224" s="67"/>
      <c r="C224" s="67"/>
      <c r="D224" s="67"/>
      <c r="E224" s="67"/>
      <c r="F224" s="67"/>
      <c r="G224" s="67"/>
      <c r="H224" s="67"/>
      <c r="I224" s="67"/>
      <c r="J224" s="100"/>
    </row>
    <row r="225" spans="2:10" ht="15">
      <c r="B225" s="67"/>
      <c r="C225" s="67"/>
      <c r="D225" s="67"/>
      <c r="E225" s="67"/>
      <c r="F225" s="67"/>
      <c r="G225" s="67"/>
      <c r="H225" s="67"/>
      <c r="I225" s="67"/>
      <c r="J225" s="100"/>
    </row>
    <row r="226" spans="2:10" ht="15">
      <c r="B226" s="67"/>
      <c r="C226" s="67"/>
      <c r="D226" s="67"/>
      <c r="E226" s="67"/>
      <c r="F226" s="67"/>
      <c r="G226" s="67"/>
      <c r="H226" s="67"/>
      <c r="I226" s="67"/>
      <c r="J226" s="100"/>
    </row>
    <row r="227" spans="2:10" ht="15">
      <c r="B227" s="67"/>
      <c r="C227" s="67"/>
      <c r="D227" s="67"/>
      <c r="E227" s="67"/>
      <c r="F227" s="67"/>
      <c r="G227" s="67"/>
      <c r="H227" s="67"/>
      <c r="I227" s="67"/>
      <c r="J227" s="100"/>
    </row>
    <row r="228" spans="2:10" ht="15">
      <c r="B228" s="67"/>
      <c r="C228" s="67"/>
      <c r="D228" s="67"/>
      <c r="E228" s="67"/>
      <c r="F228" s="67"/>
      <c r="G228" s="67"/>
      <c r="H228" s="67"/>
      <c r="I228" s="67"/>
      <c r="J228" s="100"/>
    </row>
    <row r="229" spans="2:10" ht="15">
      <c r="B229" s="67"/>
      <c r="C229" s="67"/>
      <c r="D229" s="67"/>
      <c r="E229" s="67"/>
      <c r="F229" s="67"/>
      <c r="G229" s="67"/>
      <c r="H229" s="67"/>
      <c r="I229" s="67"/>
      <c r="J229" s="100"/>
    </row>
    <row r="230" spans="2:10" ht="15">
      <c r="B230" s="67"/>
      <c r="C230" s="67"/>
      <c r="D230" s="67"/>
      <c r="E230" s="67"/>
      <c r="F230" s="67"/>
      <c r="G230" s="67"/>
      <c r="H230" s="67"/>
      <c r="I230" s="67"/>
      <c r="J230" s="100"/>
    </row>
    <row r="231" spans="2:10" ht="15">
      <c r="B231" s="67"/>
      <c r="C231" s="67"/>
      <c r="D231" s="67"/>
      <c r="E231" s="67"/>
      <c r="F231" s="67"/>
      <c r="G231" s="67"/>
      <c r="H231" s="67"/>
      <c r="I231" s="67"/>
      <c r="J231" s="100"/>
    </row>
    <row r="232" spans="2:10" ht="15">
      <c r="B232" s="67"/>
      <c r="C232" s="67"/>
      <c r="D232" s="67"/>
      <c r="E232" s="67"/>
      <c r="F232" s="67"/>
      <c r="G232" s="67"/>
      <c r="H232" s="67"/>
      <c r="I232" s="67"/>
      <c r="J232" s="100"/>
    </row>
    <row r="233" spans="2:10" ht="15">
      <c r="B233" s="67"/>
      <c r="C233" s="67"/>
      <c r="D233" s="67"/>
      <c r="E233" s="67"/>
      <c r="F233" s="67"/>
      <c r="G233" s="67"/>
      <c r="H233" s="67"/>
      <c r="I233" s="67"/>
      <c r="J233" s="100"/>
    </row>
    <row r="234" spans="2:10" ht="15">
      <c r="B234" s="67"/>
      <c r="C234" s="67"/>
      <c r="D234" s="67"/>
      <c r="E234" s="67"/>
      <c r="F234" s="67"/>
      <c r="G234" s="67"/>
      <c r="H234" s="67"/>
      <c r="I234" s="67"/>
      <c r="J234" s="100"/>
    </row>
    <row r="235" spans="2:10" ht="15">
      <c r="B235" s="67"/>
      <c r="C235" s="67"/>
      <c r="D235" s="67"/>
      <c r="E235" s="67"/>
      <c r="F235" s="67"/>
      <c r="G235" s="67"/>
      <c r="H235" s="67"/>
      <c r="I235" s="67"/>
      <c r="J235" s="100"/>
    </row>
    <row r="236" spans="2:10" ht="15">
      <c r="B236" s="67"/>
      <c r="C236" s="67"/>
      <c r="D236" s="67"/>
      <c r="E236" s="67"/>
      <c r="F236" s="67"/>
      <c r="G236" s="67"/>
      <c r="H236" s="67"/>
      <c r="I236" s="67"/>
      <c r="J236" s="100"/>
    </row>
    <row r="237" spans="2:10" ht="15">
      <c r="B237" s="67"/>
      <c r="C237" s="67"/>
      <c r="D237" s="67"/>
      <c r="E237" s="67"/>
      <c r="F237" s="67"/>
      <c r="G237" s="67"/>
      <c r="H237" s="67"/>
      <c r="I237" s="67"/>
      <c r="J237" s="100"/>
    </row>
    <row r="238" spans="2:10" ht="15">
      <c r="B238" s="67"/>
      <c r="C238" s="67"/>
      <c r="D238" s="67"/>
      <c r="E238" s="67"/>
      <c r="F238" s="67"/>
      <c r="G238" s="67"/>
      <c r="H238" s="67"/>
      <c r="I238" s="67"/>
      <c r="J238" s="100"/>
    </row>
    <row r="239" spans="2:10" ht="15">
      <c r="B239" s="67"/>
      <c r="C239" s="67"/>
      <c r="D239" s="67"/>
      <c r="E239" s="67"/>
      <c r="F239" s="67"/>
      <c r="G239" s="67"/>
      <c r="H239" s="67"/>
      <c r="I239" s="67"/>
      <c r="J239" s="100"/>
    </row>
    <row r="240" spans="2:10" ht="15">
      <c r="B240" s="67"/>
      <c r="C240" s="67"/>
      <c r="D240" s="67"/>
      <c r="E240" s="67"/>
      <c r="F240" s="67"/>
      <c r="G240" s="67"/>
      <c r="H240" s="67"/>
      <c r="I240" s="67"/>
      <c r="J240" s="100"/>
    </row>
    <row r="241" spans="2:10" ht="15">
      <c r="B241" s="67"/>
      <c r="C241" s="67"/>
      <c r="D241" s="67"/>
      <c r="E241" s="67"/>
      <c r="F241" s="67"/>
      <c r="G241" s="67"/>
      <c r="H241" s="67"/>
      <c r="I241" s="67"/>
      <c r="J241" s="100"/>
    </row>
    <row r="242" spans="2:10" ht="15">
      <c r="B242" s="67"/>
      <c r="C242" s="67"/>
      <c r="D242" s="67"/>
      <c r="E242" s="67"/>
      <c r="F242" s="67"/>
      <c r="G242" s="67"/>
      <c r="H242" s="67"/>
      <c r="I242" s="67"/>
      <c r="J242" s="100"/>
    </row>
    <row r="243" spans="2:10" ht="15">
      <c r="B243" s="67"/>
      <c r="C243" s="67"/>
      <c r="D243" s="67"/>
      <c r="E243" s="67"/>
      <c r="F243" s="67"/>
      <c r="G243" s="67"/>
      <c r="H243" s="67"/>
      <c r="I243" s="67"/>
      <c r="J243" s="100"/>
    </row>
    <row r="244" spans="2:10" ht="15">
      <c r="B244" s="67"/>
      <c r="C244" s="67"/>
      <c r="D244" s="67"/>
      <c r="E244" s="67"/>
      <c r="F244" s="67"/>
      <c r="G244" s="67"/>
      <c r="H244" s="67"/>
      <c r="I244" s="67"/>
      <c r="J244" s="100"/>
    </row>
    <row r="245" spans="2:10" ht="15">
      <c r="B245" s="67"/>
      <c r="C245" s="67"/>
      <c r="D245" s="67"/>
      <c r="E245" s="67"/>
      <c r="F245" s="67"/>
      <c r="G245" s="67"/>
      <c r="H245" s="67"/>
      <c r="I245" s="67"/>
      <c r="J245" s="100"/>
    </row>
    <row r="246" spans="2:10" ht="15">
      <c r="B246" s="67"/>
      <c r="C246" s="67"/>
      <c r="D246" s="67"/>
      <c r="E246" s="67"/>
      <c r="F246" s="67"/>
      <c r="G246" s="67"/>
      <c r="H246" s="67"/>
      <c r="I246" s="67"/>
      <c r="J246" s="100"/>
    </row>
    <row r="247" spans="2:10" ht="15">
      <c r="B247" s="67"/>
      <c r="C247" s="67"/>
      <c r="D247" s="67"/>
      <c r="E247" s="67"/>
      <c r="F247" s="67"/>
      <c r="G247" s="67"/>
      <c r="H247" s="67"/>
      <c r="I247" s="67"/>
      <c r="J247" s="100"/>
    </row>
    <row r="248" spans="2:10" ht="15">
      <c r="B248" s="67"/>
      <c r="C248" s="67"/>
      <c r="D248" s="67"/>
      <c r="E248" s="67"/>
      <c r="F248" s="67"/>
      <c r="G248" s="67"/>
      <c r="H248" s="67"/>
      <c r="I248" s="67"/>
      <c r="J248" s="100"/>
    </row>
    <row r="249" spans="2:10" ht="15">
      <c r="B249" s="67"/>
      <c r="C249" s="67"/>
      <c r="D249" s="67"/>
      <c r="E249" s="67"/>
      <c r="F249" s="67"/>
      <c r="G249" s="67"/>
      <c r="H249" s="67"/>
      <c r="I249" s="67"/>
      <c r="J249" s="100"/>
    </row>
    <row r="250" spans="2:10" ht="15">
      <c r="B250" s="67"/>
      <c r="C250" s="67"/>
      <c r="D250" s="67"/>
      <c r="E250" s="67"/>
      <c r="F250" s="67"/>
      <c r="G250" s="67"/>
      <c r="H250" s="67"/>
      <c r="I250" s="67"/>
      <c r="J250" s="100"/>
    </row>
    <row r="251" spans="2:10" ht="15">
      <c r="B251" s="67"/>
      <c r="C251" s="67"/>
      <c r="D251" s="67"/>
      <c r="E251" s="67"/>
      <c r="F251" s="67"/>
      <c r="G251" s="67"/>
      <c r="H251" s="67"/>
      <c r="I251" s="67"/>
      <c r="J251" s="100"/>
    </row>
    <row r="252" spans="2:10" ht="15">
      <c r="B252" s="67"/>
      <c r="C252" s="67"/>
      <c r="D252" s="67"/>
      <c r="E252" s="67"/>
      <c r="F252" s="67"/>
      <c r="G252" s="67"/>
      <c r="H252" s="67"/>
      <c r="I252" s="67"/>
      <c r="J252" s="100"/>
    </row>
    <row r="253" spans="2:10" ht="15">
      <c r="B253" s="67"/>
      <c r="C253" s="67"/>
      <c r="D253" s="67"/>
      <c r="E253" s="67"/>
      <c r="F253" s="67"/>
      <c r="G253" s="67"/>
      <c r="H253" s="67"/>
      <c r="I253" s="67"/>
      <c r="J253" s="100"/>
    </row>
    <row r="254" spans="2:10" ht="15">
      <c r="B254" s="67"/>
      <c r="C254" s="67"/>
      <c r="D254" s="67"/>
      <c r="E254" s="67"/>
      <c r="F254" s="67"/>
      <c r="G254" s="67"/>
      <c r="H254" s="67"/>
      <c r="I254" s="67"/>
      <c r="J254" s="100"/>
    </row>
    <row r="255" spans="2:10" ht="15">
      <c r="B255" s="67"/>
      <c r="C255" s="67"/>
      <c r="D255" s="67"/>
      <c r="E255" s="67"/>
      <c r="F255" s="67"/>
      <c r="G255" s="67"/>
      <c r="H255" s="67"/>
      <c r="I255" s="67"/>
      <c r="J255" s="100"/>
    </row>
    <row r="256" spans="2:10" ht="15">
      <c r="B256" s="67"/>
      <c r="C256" s="67"/>
      <c r="D256" s="67"/>
      <c r="E256" s="67"/>
      <c r="F256" s="67"/>
      <c r="G256" s="67"/>
      <c r="H256" s="67"/>
      <c r="I256" s="67"/>
      <c r="J256" s="100"/>
    </row>
    <row r="257" spans="2:10" ht="15">
      <c r="B257" s="67"/>
      <c r="C257" s="67"/>
      <c r="D257" s="67"/>
      <c r="E257" s="67"/>
      <c r="F257" s="67"/>
      <c r="G257" s="67"/>
      <c r="H257" s="67"/>
      <c r="I257" s="67"/>
      <c r="J257" s="100"/>
    </row>
    <row r="258" spans="2:10" ht="15">
      <c r="B258" s="67"/>
      <c r="C258" s="67"/>
      <c r="D258" s="67"/>
      <c r="E258" s="67"/>
      <c r="F258" s="67"/>
      <c r="G258" s="67"/>
      <c r="H258" s="67"/>
      <c r="I258" s="67"/>
      <c r="J258" s="100"/>
    </row>
    <row r="259" spans="2:10" ht="15">
      <c r="B259" s="67"/>
      <c r="C259" s="67"/>
      <c r="D259" s="67"/>
      <c r="E259" s="67"/>
      <c r="F259" s="67"/>
      <c r="G259" s="67"/>
      <c r="H259" s="67"/>
      <c r="I259" s="67"/>
      <c r="J259" s="100"/>
    </row>
    <row r="260" spans="2:10" ht="15">
      <c r="B260" s="67"/>
      <c r="C260" s="67"/>
      <c r="D260" s="67"/>
      <c r="E260" s="67"/>
      <c r="F260" s="67"/>
      <c r="G260" s="67"/>
      <c r="H260" s="67"/>
      <c r="I260" s="67"/>
      <c r="J260" s="100"/>
    </row>
    <row r="261" spans="2:10" ht="15">
      <c r="B261" s="67"/>
      <c r="C261" s="67"/>
      <c r="D261" s="67"/>
      <c r="E261" s="67"/>
      <c r="F261" s="67"/>
      <c r="G261" s="67"/>
      <c r="H261" s="67"/>
      <c r="I261" s="67"/>
      <c r="J261" s="100"/>
    </row>
    <row r="262" spans="2:10" ht="15">
      <c r="B262" s="67"/>
      <c r="C262" s="67"/>
      <c r="D262" s="67"/>
      <c r="E262" s="67"/>
      <c r="F262" s="67"/>
      <c r="G262" s="67"/>
      <c r="H262" s="67"/>
      <c r="I262" s="67"/>
      <c r="J262" s="100"/>
    </row>
    <row r="263" spans="2:10" ht="15">
      <c r="B263" s="67"/>
      <c r="C263" s="67"/>
      <c r="D263" s="67"/>
      <c r="E263" s="67"/>
      <c r="F263" s="67"/>
      <c r="G263" s="67"/>
      <c r="H263" s="67"/>
      <c r="I263" s="67"/>
      <c r="J263" s="100"/>
    </row>
    <row r="264" spans="2:10" ht="15">
      <c r="B264" s="67"/>
      <c r="C264" s="67"/>
      <c r="D264" s="67"/>
      <c r="E264" s="67"/>
      <c r="F264" s="67"/>
      <c r="G264" s="67"/>
      <c r="H264" s="67"/>
      <c r="I264" s="67"/>
      <c r="J264" s="100"/>
    </row>
    <row r="265" spans="2:10" ht="15">
      <c r="B265" s="67"/>
      <c r="C265" s="67"/>
      <c r="D265" s="67"/>
      <c r="E265" s="67"/>
      <c r="F265" s="67"/>
      <c r="G265" s="67"/>
      <c r="H265" s="67"/>
      <c r="I265" s="67"/>
      <c r="J265" s="100"/>
    </row>
    <row r="266" spans="2:10" ht="15">
      <c r="B266" s="67"/>
      <c r="C266" s="67"/>
      <c r="D266" s="67"/>
      <c r="E266" s="67"/>
      <c r="F266" s="67"/>
      <c r="G266" s="67"/>
      <c r="H266" s="67"/>
      <c r="I266" s="67"/>
      <c r="J266" s="100"/>
    </row>
    <row r="267" spans="2:10" ht="15">
      <c r="B267" s="67"/>
      <c r="C267" s="67"/>
      <c r="D267" s="67"/>
      <c r="E267" s="67"/>
      <c r="F267" s="67"/>
      <c r="G267" s="67"/>
      <c r="H267" s="67"/>
      <c r="I267" s="67"/>
      <c r="J267" s="100"/>
    </row>
    <row r="268" spans="2:10" ht="15">
      <c r="B268" s="67"/>
      <c r="C268" s="67"/>
      <c r="D268" s="67"/>
      <c r="E268" s="67"/>
      <c r="F268" s="67"/>
      <c r="G268" s="67"/>
      <c r="H268" s="67"/>
      <c r="I268" s="67"/>
      <c r="J268" s="100"/>
    </row>
    <row r="269" spans="2:10" ht="15">
      <c r="B269" s="67"/>
      <c r="C269" s="67"/>
      <c r="D269" s="67"/>
      <c r="E269" s="67"/>
      <c r="F269" s="67"/>
      <c r="G269" s="67"/>
      <c r="H269" s="67"/>
      <c r="I269" s="67"/>
      <c r="J269" s="100"/>
    </row>
    <row r="270" spans="2:10" ht="15">
      <c r="B270" s="67"/>
      <c r="C270" s="67"/>
      <c r="D270" s="67"/>
      <c r="E270" s="67"/>
      <c r="F270" s="67"/>
      <c r="G270" s="67"/>
      <c r="H270" s="67"/>
      <c r="I270" s="67"/>
      <c r="J270" s="100"/>
    </row>
    <row r="271" spans="2:10" ht="15">
      <c r="B271" s="67"/>
      <c r="C271" s="67"/>
      <c r="D271" s="67"/>
      <c r="E271" s="67"/>
      <c r="F271" s="67"/>
      <c r="G271" s="67"/>
      <c r="H271" s="67"/>
      <c r="I271" s="67"/>
      <c r="J271" s="100"/>
    </row>
    <row r="272" spans="2:10" ht="15">
      <c r="B272" s="67"/>
      <c r="C272" s="67"/>
      <c r="D272" s="67"/>
      <c r="E272" s="67"/>
      <c r="F272" s="67"/>
      <c r="G272" s="67"/>
      <c r="H272" s="67"/>
      <c r="I272" s="67"/>
      <c r="J272" s="100"/>
    </row>
    <row r="273" spans="2:10" ht="15">
      <c r="B273" s="67"/>
      <c r="C273" s="67"/>
      <c r="D273" s="67"/>
      <c r="E273" s="67"/>
      <c r="F273" s="67"/>
      <c r="G273" s="67"/>
      <c r="H273" s="67"/>
      <c r="I273" s="67"/>
      <c r="J273" s="100"/>
    </row>
    <row r="274" spans="2:10" ht="15">
      <c r="B274" s="67"/>
      <c r="C274" s="67"/>
      <c r="D274" s="67"/>
      <c r="E274" s="67"/>
      <c r="F274" s="67"/>
      <c r="G274" s="67"/>
      <c r="H274" s="67"/>
      <c r="I274" s="67"/>
      <c r="J274" s="100"/>
    </row>
    <row r="275" spans="2:10" ht="15">
      <c r="B275" s="67"/>
      <c r="C275" s="67"/>
      <c r="D275" s="67"/>
      <c r="E275" s="67"/>
      <c r="F275" s="67"/>
      <c r="G275" s="67"/>
      <c r="H275" s="67"/>
      <c r="I275" s="67"/>
      <c r="J275" s="100"/>
    </row>
    <row r="276" spans="2:10" ht="15">
      <c r="B276" s="67"/>
      <c r="C276" s="67"/>
      <c r="D276" s="67"/>
      <c r="E276" s="67"/>
      <c r="F276" s="67"/>
      <c r="G276" s="67"/>
      <c r="H276" s="67"/>
      <c r="I276" s="67"/>
      <c r="J276" s="100"/>
    </row>
    <row r="277" spans="2:10" ht="15">
      <c r="B277" s="67"/>
      <c r="C277" s="67"/>
      <c r="D277" s="67"/>
      <c r="E277" s="67"/>
      <c r="F277" s="67"/>
      <c r="G277" s="67"/>
      <c r="H277" s="67"/>
      <c r="I277" s="67"/>
      <c r="J277" s="100"/>
    </row>
    <row r="278" spans="2:10" ht="15">
      <c r="B278" s="67"/>
      <c r="C278" s="67"/>
      <c r="D278" s="67"/>
      <c r="E278" s="67"/>
      <c r="F278" s="67"/>
      <c r="G278" s="67"/>
      <c r="H278" s="67"/>
      <c r="I278" s="67"/>
      <c r="J278" s="100"/>
    </row>
    <row r="279" spans="2:10" ht="15">
      <c r="B279" s="67"/>
      <c r="C279" s="67"/>
      <c r="D279" s="67"/>
      <c r="E279" s="67"/>
      <c r="F279" s="67"/>
      <c r="G279" s="67"/>
      <c r="H279" s="67"/>
      <c r="I279" s="67"/>
      <c r="J279" s="100"/>
    </row>
    <row r="280" spans="2:10" ht="15">
      <c r="B280" s="67"/>
      <c r="C280" s="67"/>
      <c r="D280" s="67"/>
      <c r="E280" s="67"/>
      <c r="F280" s="67"/>
      <c r="G280" s="67"/>
      <c r="H280" s="67"/>
      <c r="I280" s="67"/>
      <c r="J280" s="100"/>
    </row>
    <row r="281" spans="2:10" ht="15">
      <c r="B281" s="67"/>
      <c r="C281" s="67"/>
      <c r="D281" s="67"/>
      <c r="E281" s="67"/>
      <c r="F281" s="67"/>
      <c r="G281" s="67"/>
      <c r="H281" s="67"/>
      <c r="I281" s="67"/>
      <c r="J281" s="100"/>
    </row>
    <row r="282" spans="2:10" ht="15">
      <c r="B282" s="67"/>
      <c r="C282" s="67"/>
      <c r="D282" s="67"/>
      <c r="E282" s="67"/>
      <c r="F282" s="67"/>
      <c r="G282" s="67"/>
      <c r="H282" s="67"/>
      <c r="I282" s="67"/>
      <c r="J282" s="100"/>
    </row>
    <row r="283" spans="2:10" ht="15">
      <c r="B283" s="67"/>
      <c r="C283" s="67"/>
      <c r="D283" s="67"/>
      <c r="E283" s="67"/>
      <c r="F283" s="67"/>
      <c r="G283" s="67"/>
      <c r="H283" s="67"/>
      <c r="I283" s="67"/>
      <c r="J283" s="100"/>
    </row>
    <row r="284" spans="2:10" ht="15">
      <c r="B284" s="67"/>
      <c r="C284" s="67"/>
      <c r="D284" s="67"/>
      <c r="E284" s="67"/>
      <c r="F284" s="67"/>
      <c r="G284" s="67"/>
      <c r="H284" s="67"/>
      <c r="I284" s="67"/>
      <c r="J284" s="100"/>
    </row>
    <row r="285" spans="2:10" ht="15">
      <c r="B285" s="67"/>
      <c r="C285" s="67"/>
      <c r="D285" s="67"/>
      <c r="E285" s="67"/>
      <c r="F285" s="67"/>
      <c r="G285" s="67"/>
      <c r="H285" s="67"/>
      <c r="I285" s="67"/>
      <c r="J285" s="100"/>
    </row>
    <row r="286" spans="2:10" ht="15">
      <c r="B286" s="67"/>
      <c r="C286" s="67"/>
      <c r="D286" s="67"/>
      <c r="E286" s="67"/>
      <c r="F286" s="67"/>
      <c r="G286" s="67"/>
      <c r="H286" s="67"/>
      <c r="I286" s="67"/>
      <c r="J286" s="100"/>
    </row>
    <row r="287" spans="2:10" ht="15">
      <c r="B287" s="67"/>
      <c r="C287" s="67"/>
      <c r="D287" s="67"/>
      <c r="E287" s="67"/>
      <c r="F287" s="67"/>
      <c r="G287" s="67"/>
      <c r="H287" s="67"/>
      <c r="I287" s="67"/>
      <c r="J287" s="100"/>
    </row>
    <row r="288" spans="2:10" ht="15">
      <c r="B288" s="67"/>
      <c r="C288" s="67"/>
      <c r="D288" s="67"/>
      <c r="E288" s="67"/>
      <c r="F288" s="67"/>
      <c r="G288" s="67"/>
      <c r="H288" s="67"/>
      <c r="I288" s="67"/>
      <c r="J288" s="100"/>
    </row>
    <row r="289" spans="2:10" ht="15">
      <c r="B289" s="67"/>
      <c r="C289" s="67"/>
      <c r="D289" s="67"/>
      <c r="E289" s="67"/>
      <c r="F289" s="67"/>
      <c r="G289" s="67"/>
      <c r="H289" s="67"/>
      <c r="I289" s="67"/>
      <c r="J289" s="100"/>
    </row>
    <row r="290" spans="2:10" ht="15">
      <c r="B290" s="67"/>
      <c r="C290" s="67"/>
      <c r="D290" s="67"/>
      <c r="E290" s="67"/>
      <c r="F290" s="67"/>
      <c r="G290" s="67"/>
      <c r="H290" s="67"/>
      <c r="I290" s="67"/>
      <c r="J290" s="100"/>
    </row>
    <row r="291" spans="2:10" ht="15">
      <c r="B291" s="67"/>
      <c r="C291" s="67"/>
      <c r="D291" s="67"/>
      <c r="E291" s="67"/>
      <c r="F291" s="67"/>
      <c r="G291" s="67"/>
      <c r="H291" s="67"/>
      <c r="I291" s="67"/>
      <c r="J291" s="100"/>
    </row>
    <row r="292" spans="2:10" ht="15">
      <c r="B292" s="67"/>
      <c r="C292" s="67"/>
      <c r="D292" s="67"/>
      <c r="E292" s="67"/>
      <c r="F292" s="67"/>
      <c r="G292" s="67"/>
      <c r="H292" s="67"/>
      <c r="I292" s="67"/>
      <c r="J292" s="100"/>
    </row>
    <row r="293" spans="2:10" ht="15">
      <c r="B293" s="67"/>
      <c r="C293" s="67"/>
      <c r="D293" s="67"/>
      <c r="E293" s="67"/>
      <c r="F293" s="67"/>
      <c r="G293" s="67"/>
      <c r="H293" s="67"/>
      <c r="I293" s="67"/>
      <c r="J293" s="100"/>
    </row>
    <row r="294" spans="2:10" ht="15">
      <c r="B294" s="67"/>
      <c r="C294" s="67"/>
      <c r="D294" s="67"/>
      <c r="E294" s="67"/>
      <c r="F294" s="67"/>
      <c r="G294" s="67"/>
      <c r="H294" s="67"/>
      <c r="I294" s="67"/>
      <c r="J294" s="100"/>
    </row>
    <row r="295" spans="2:10" ht="15">
      <c r="B295" s="67"/>
      <c r="C295" s="67"/>
      <c r="D295" s="67"/>
      <c r="E295" s="67"/>
      <c r="F295" s="67"/>
      <c r="G295" s="67"/>
      <c r="H295" s="67"/>
      <c r="I295" s="67"/>
      <c r="J295" s="100"/>
    </row>
    <row r="296" spans="2:10" ht="15">
      <c r="B296" s="67"/>
      <c r="C296" s="67"/>
      <c r="D296" s="67"/>
      <c r="E296" s="67"/>
      <c r="F296" s="67"/>
      <c r="G296" s="67"/>
      <c r="H296" s="67"/>
      <c r="I296" s="67"/>
      <c r="J296" s="100"/>
    </row>
    <row r="297" spans="2:10" ht="15">
      <c r="B297" s="67"/>
      <c r="C297" s="67"/>
      <c r="D297" s="67"/>
      <c r="E297" s="67"/>
      <c r="F297" s="67"/>
      <c r="G297" s="67"/>
      <c r="H297" s="67"/>
      <c r="I297" s="67"/>
      <c r="J297" s="100"/>
    </row>
    <row r="298" spans="2:10" ht="15">
      <c r="B298" s="67"/>
      <c r="C298" s="67"/>
      <c r="D298" s="67"/>
      <c r="E298" s="67"/>
      <c r="F298" s="67"/>
      <c r="G298" s="67"/>
      <c r="H298" s="67"/>
      <c r="I298" s="67"/>
      <c r="J298" s="100"/>
    </row>
    <row r="299" spans="2:10" ht="15">
      <c r="B299" s="67"/>
      <c r="C299" s="67"/>
      <c r="D299" s="67"/>
      <c r="E299" s="67"/>
      <c r="F299" s="67"/>
      <c r="G299" s="67"/>
      <c r="H299" s="67"/>
      <c r="I299" s="67"/>
      <c r="J299" s="100"/>
    </row>
    <row r="300" spans="2:10" ht="15">
      <c r="B300" s="67"/>
      <c r="C300" s="67"/>
      <c r="D300" s="67"/>
      <c r="E300" s="67"/>
      <c r="F300" s="67"/>
      <c r="G300" s="67"/>
      <c r="H300" s="67"/>
      <c r="I300" s="67"/>
      <c r="J300" s="100"/>
    </row>
    <row r="301" spans="2:10" ht="15">
      <c r="B301" s="67"/>
      <c r="C301" s="67"/>
      <c r="D301" s="67"/>
      <c r="E301" s="67"/>
      <c r="F301" s="67"/>
      <c r="G301" s="67"/>
      <c r="H301" s="67"/>
      <c r="I301" s="67"/>
      <c r="J301" s="100"/>
    </row>
    <row r="302" spans="2:10" ht="15">
      <c r="B302" s="67"/>
      <c r="C302" s="67"/>
      <c r="D302" s="67"/>
      <c r="E302" s="67"/>
      <c r="F302" s="67"/>
      <c r="G302" s="67"/>
      <c r="H302" s="67"/>
      <c r="I302" s="67"/>
      <c r="J302" s="100"/>
    </row>
    <row r="303" spans="2:10" ht="15">
      <c r="B303" s="67"/>
      <c r="C303" s="67"/>
      <c r="D303" s="67"/>
      <c r="E303" s="67"/>
      <c r="F303" s="67"/>
      <c r="G303" s="67"/>
      <c r="H303" s="67"/>
      <c r="I303" s="67"/>
      <c r="J303" s="100"/>
    </row>
    <row r="304" spans="2:10" ht="15">
      <c r="B304" s="67"/>
      <c r="C304" s="67"/>
      <c r="D304" s="67"/>
      <c r="E304" s="67"/>
      <c r="F304" s="67"/>
      <c r="G304" s="67"/>
      <c r="H304" s="67"/>
      <c r="I304" s="67"/>
      <c r="J304" s="100"/>
    </row>
    <row r="305" spans="2:10" ht="15">
      <c r="B305" s="67"/>
      <c r="C305" s="67"/>
      <c r="D305" s="67"/>
      <c r="E305" s="67"/>
      <c r="F305" s="67"/>
      <c r="G305" s="67"/>
      <c r="H305" s="67"/>
      <c r="I305" s="67"/>
      <c r="J305" s="100"/>
    </row>
    <row r="306" spans="2:10" ht="15">
      <c r="B306" s="67"/>
      <c r="C306" s="67"/>
      <c r="D306" s="67"/>
      <c r="E306" s="67"/>
      <c r="F306" s="67"/>
      <c r="G306" s="67"/>
      <c r="H306" s="67"/>
      <c r="I306" s="67"/>
      <c r="J306" s="100"/>
    </row>
    <row r="307" spans="2:10" ht="15">
      <c r="B307" s="67"/>
      <c r="C307" s="67"/>
      <c r="D307" s="67"/>
      <c r="E307" s="67"/>
      <c r="F307" s="67"/>
      <c r="G307" s="67"/>
      <c r="H307" s="67"/>
      <c r="I307" s="67"/>
      <c r="J307" s="100"/>
    </row>
    <row r="308" spans="2:10" ht="15">
      <c r="B308" s="67"/>
      <c r="C308" s="67"/>
      <c r="D308" s="67"/>
      <c r="E308" s="67"/>
      <c r="F308" s="67"/>
      <c r="G308" s="67"/>
      <c r="H308" s="67"/>
      <c r="I308" s="67"/>
      <c r="J308" s="100"/>
    </row>
    <row r="309" spans="2:10" ht="15">
      <c r="B309" s="67"/>
      <c r="C309" s="67"/>
      <c r="D309" s="67"/>
      <c r="E309" s="67"/>
      <c r="F309" s="67"/>
      <c r="G309" s="67"/>
      <c r="H309" s="67"/>
      <c r="I309" s="67"/>
      <c r="J309" s="100"/>
    </row>
    <row r="310" spans="2:10" ht="15">
      <c r="B310" s="67"/>
      <c r="C310" s="67"/>
      <c r="D310" s="67"/>
      <c r="E310" s="67"/>
      <c r="F310" s="67"/>
      <c r="G310" s="67"/>
      <c r="H310" s="67"/>
      <c r="I310" s="67"/>
      <c r="J310" s="100"/>
    </row>
    <row r="311" spans="2:10" ht="15">
      <c r="B311" s="67"/>
      <c r="C311" s="67"/>
      <c r="D311" s="67"/>
      <c r="E311" s="67"/>
      <c r="F311" s="67"/>
      <c r="G311" s="67"/>
      <c r="H311" s="67"/>
      <c r="I311" s="67"/>
      <c r="J311" s="100"/>
    </row>
    <row r="312" spans="2:10" ht="15">
      <c r="B312" s="67"/>
      <c r="C312" s="67"/>
      <c r="D312" s="67"/>
      <c r="E312" s="67"/>
      <c r="F312" s="67"/>
      <c r="G312" s="67"/>
      <c r="H312" s="67"/>
      <c r="I312" s="67"/>
      <c r="J312" s="100"/>
    </row>
    <row r="313" spans="2:10" ht="15">
      <c r="B313" s="67"/>
      <c r="C313" s="67"/>
      <c r="D313" s="67"/>
      <c r="E313" s="67"/>
      <c r="F313" s="67"/>
      <c r="G313" s="67"/>
      <c r="H313" s="67"/>
      <c r="I313" s="67"/>
      <c r="J313" s="100"/>
    </row>
    <row r="314" spans="2:10" ht="15">
      <c r="B314" s="67"/>
      <c r="C314" s="67"/>
      <c r="D314" s="67"/>
      <c r="E314" s="67"/>
      <c r="F314" s="67"/>
      <c r="G314" s="67"/>
      <c r="H314" s="67"/>
      <c r="I314" s="67"/>
      <c r="J314" s="100"/>
    </row>
    <row r="315" spans="2:10" ht="15">
      <c r="B315" s="67"/>
      <c r="C315" s="67"/>
      <c r="D315" s="67"/>
      <c r="E315" s="67"/>
      <c r="F315" s="67"/>
      <c r="G315" s="67"/>
      <c r="H315" s="67"/>
      <c r="I315" s="67"/>
      <c r="J315" s="100"/>
    </row>
    <row r="316" spans="2:10" ht="15">
      <c r="B316" s="67"/>
      <c r="C316" s="67"/>
      <c r="D316" s="67"/>
      <c r="E316" s="67"/>
      <c r="F316" s="67"/>
      <c r="G316" s="67"/>
      <c r="H316" s="67"/>
      <c r="I316" s="67"/>
      <c r="J316" s="100"/>
    </row>
    <row r="317" spans="2:10" ht="15">
      <c r="B317" s="67"/>
      <c r="C317" s="67"/>
      <c r="D317" s="67"/>
      <c r="E317" s="67"/>
      <c r="F317" s="67"/>
      <c r="G317" s="67"/>
      <c r="H317" s="67"/>
      <c r="I317" s="67"/>
      <c r="J317" s="100"/>
    </row>
    <row r="318" spans="2:10" ht="15">
      <c r="B318" s="67"/>
      <c r="C318" s="67"/>
      <c r="D318" s="67"/>
      <c r="E318" s="67"/>
      <c r="F318" s="67"/>
      <c r="G318" s="67"/>
      <c r="H318" s="67"/>
      <c r="I318" s="67"/>
      <c r="J318" s="100"/>
    </row>
    <row r="319" spans="2:10" ht="15">
      <c r="B319" s="67"/>
      <c r="C319" s="67"/>
      <c r="D319" s="67"/>
      <c r="E319" s="67"/>
      <c r="F319" s="67"/>
      <c r="G319" s="67"/>
      <c r="H319" s="67"/>
      <c r="I319" s="67"/>
      <c r="J319" s="100"/>
    </row>
    <row r="320" spans="2:10" ht="15">
      <c r="B320" s="67"/>
      <c r="C320" s="67"/>
      <c r="D320" s="67"/>
      <c r="E320" s="67"/>
      <c r="F320" s="67"/>
      <c r="G320" s="67"/>
      <c r="H320" s="67"/>
      <c r="I320" s="67"/>
      <c r="J320" s="100"/>
    </row>
    <row r="321" spans="2:10" ht="15">
      <c r="B321" s="67"/>
      <c r="C321" s="67"/>
      <c r="D321" s="67"/>
      <c r="E321" s="67"/>
      <c r="F321" s="67"/>
      <c r="G321" s="67"/>
      <c r="H321" s="67"/>
      <c r="I321" s="67"/>
      <c r="J321" s="100"/>
    </row>
    <row r="322" spans="2:10" ht="15">
      <c r="B322" s="67"/>
      <c r="C322" s="67"/>
      <c r="D322" s="67"/>
      <c r="E322" s="67"/>
      <c r="F322" s="67"/>
      <c r="G322" s="67"/>
      <c r="H322" s="67"/>
      <c r="I322" s="67"/>
      <c r="J322" s="100"/>
    </row>
    <row r="323" spans="2:10" ht="15">
      <c r="B323" s="67"/>
      <c r="C323" s="67"/>
      <c r="D323" s="67"/>
      <c r="E323" s="67"/>
      <c r="F323" s="67"/>
      <c r="G323" s="67"/>
      <c r="H323" s="67"/>
      <c r="I323" s="67"/>
      <c r="J323" s="100"/>
    </row>
    <row r="324" spans="2:10" ht="15">
      <c r="B324" s="67"/>
      <c r="C324" s="67"/>
      <c r="D324" s="67"/>
      <c r="E324" s="67"/>
      <c r="F324" s="67"/>
      <c r="G324" s="67"/>
      <c r="H324" s="67"/>
      <c r="I324" s="67"/>
      <c r="J324" s="100"/>
    </row>
    <row r="325" spans="2:10" ht="15">
      <c r="B325" s="67"/>
      <c r="C325" s="67"/>
      <c r="D325" s="67"/>
      <c r="E325" s="67"/>
      <c r="F325" s="67"/>
      <c r="G325" s="67"/>
      <c r="H325" s="67"/>
      <c r="I325" s="67"/>
      <c r="J325" s="100"/>
    </row>
    <row r="326" spans="2:10" ht="15">
      <c r="B326" s="67"/>
      <c r="C326" s="67"/>
      <c r="D326" s="67"/>
      <c r="E326" s="67"/>
      <c r="F326" s="67"/>
      <c r="G326" s="67"/>
      <c r="H326" s="67"/>
      <c r="I326" s="67"/>
      <c r="J326" s="100"/>
    </row>
    <row r="327" spans="2:10" ht="15">
      <c r="B327" s="67"/>
      <c r="C327" s="67"/>
      <c r="D327" s="67"/>
      <c r="E327" s="67"/>
      <c r="F327" s="67"/>
      <c r="G327" s="67"/>
      <c r="H327" s="67"/>
      <c r="I327" s="67"/>
      <c r="J327" s="100"/>
    </row>
    <row r="328" spans="2:10" ht="15">
      <c r="B328" s="67"/>
      <c r="C328" s="67"/>
      <c r="D328" s="67"/>
      <c r="E328" s="67"/>
      <c r="F328" s="67"/>
      <c r="G328" s="67"/>
      <c r="H328" s="67"/>
      <c r="I328" s="67"/>
      <c r="J328" s="100"/>
    </row>
    <row r="329" spans="2:10" ht="15">
      <c r="B329" s="67"/>
      <c r="C329" s="67"/>
      <c r="D329" s="67"/>
      <c r="E329" s="67"/>
      <c r="F329" s="67"/>
      <c r="G329" s="67"/>
      <c r="H329" s="67"/>
      <c r="I329" s="67"/>
      <c r="J329" s="100"/>
    </row>
    <row r="330" spans="2:10" ht="15">
      <c r="B330" s="67"/>
      <c r="C330" s="67"/>
      <c r="D330" s="67"/>
      <c r="E330" s="67"/>
      <c r="F330" s="67"/>
      <c r="G330" s="67"/>
      <c r="H330" s="67"/>
      <c r="I330" s="67"/>
      <c r="J330" s="100"/>
    </row>
    <row r="331" spans="2:10" ht="15">
      <c r="B331" s="67"/>
      <c r="C331" s="67"/>
      <c r="D331" s="67"/>
      <c r="E331" s="67"/>
      <c r="F331" s="67"/>
      <c r="G331" s="67"/>
      <c r="H331" s="67"/>
      <c r="I331" s="67"/>
      <c r="J331" s="100"/>
    </row>
    <row r="332" spans="2:10" ht="15">
      <c r="B332" s="67"/>
      <c r="C332" s="67"/>
      <c r="D332" s="67"/>
      <c r="E332" s="67"/>
      <c r="F332" s="67"/>
      <c r="G332" s="67"/>
      <c r="H332" s="67"/>
      <c r="I332" s="67"/>
      <c r="J332" s="100"/>
    </row>
    <row r="333" spans="2:10" ht="15">
      <c r="B333" s="67"/>
      <c r="C333" s="67"/>
      <c r="D333" s="67"/>
      <c r="E333" s="67"/>
      <c r="F333" s="67"/>
      <c r="G333" s="67"/>
      <c r="H333" s="67"/>
      <c r="I333" s="67"/>
      <c r="J333" s="100"/>
    </row>
    <row r="334" spans="2:10" ht="15">
      <c r="B334" s="67"/>
      <c r="C334" s="67"/>
      <c r="D334" s="67"/>
      <c r="E334" s="67"/>
      <c r="F334" s="67"/>
      <c r="G334" s="67"/>
      <c r="H334" s="67"/>
      <c r="I334" s="67"/>
      <c r="J334" s="100"/>
    </row>
    <row r="335" spans="2:10" ht="15">
      <c r="B335" s="67"/>
      <c r="C335" s="67"/>
      <c r="D335" s="67"/>
      <c r="E335" s="67"/>
      <c r="F335" s="67"/>
      <c r="G335" s="67"/>
      <c r="H335" s="67"/>
      <c r="I335" s="67"/>
      <c r="J335" s="100"/>
    </row>
    <row r="336" spans="2:10" ht="15">
      <c r="B336" s="67"/>
      <c r="C336" s="67"/>
      <c r="D336" s="67"/>
      <c r="E336" s="67"/>
      <c r="F336" s="67"/>
      <c r="G336" s="67"/>
      <c r="H336" s="67"/>
      <c r="I336" s="67"/>
      <c r="J336" s="100"/>
    </row>
    <row r="337" spans="2:10" ht="15">
      <c r="B337" s="67"/>
      <c r="C337" s="67"/>
      <c r="D337" s="67"/>
      <c r="E337" s="67"/>
      <c r="F337" s="67"/>
      <c r="G337" s="67"/>
      <c r="H337" s="67"/>
      <c r="I337" s="67"/>
      <c r="J337" s="100"/>
    </row>
    <row r="338" spans="2:10" ht="15">
      <c r="B338" s="67"/>
      <c r="C338" s="67"/>
      <c r="D338" s="67"/>
      <c r="E338" s="67"/>
      <c r="F338" s="67"/>
      <c r="G338" s="67"/>
      <c r="H338" s="67"/>
      <c r="I338" s="67"/>
      <c r="J338" s="100"/>
    </row>
    <row r="339" spans="2:10" ht="15">
      <c r="B339" s="67"/>
      <c r="C339" s="67"/>
      <c r="D339" s="67"/>
      <c r="E339" s="67"/>
      <c r="F339" s="67"/>
      <c r="G339" s="67"/>
      <c r="H339" s="67"/>
      <c r="I339" s="67"/>
      <c r="J339" s="100"/>
    </row>
    <row r="340" spans="2:10" ht="15">
      <c r="B340" s="67"/>
      <c r="C340" s="67"/>
      <c r="D340" s="67"/>
      <c r="E340" s="67"/>
      <c r="F340" s="67"/>
      <c r="G340" s="67"/>
      <c r="H340" s="67"/>
      <c r="I340" s="67"/>
      <c r="J340" s="100"/>
    </row>
    <row r="341" spans="2:10" ht="15">
      <c r="B341" s="67"/>
      <c r="C341" s="67"/>
      <c r="D341" s="67"/>
      <c r="E341" s="67"/>
      <c r="F341" s="67"/>
      <c r="G341" s="67"/>
      <c r="H341" s="67"/>
      <c r="I341" s="67"/>
      <c r="J341" s="100"/>
    </row>
    <row r="342" spans="2:10" ht="15">
      <c r="B342" s="67"/>
      <c r="C342" s="67"/>
      <c r="D342" s="67"/>
      <c r="E342" s="67"/>
      <c r="F342" s="67"/>
      <c r="G342" s="67"/>
      <c r="H342" s="67"/>
      <c r="I342" s="67"/>
      <c r="J342" s="100"/>
    </row>
    <row r="343" spans="2:10" ht="15">
      <c r="B343" s="67"/>
      <c r="C343" s="67"/>
      <c r="D343" s="67"/>
      <c r="E343" s="67"/>
      <c r="F343" s="67"/>
      <c r="G343" s="67"/>
      <c r="H343" s="67"/>
      <c r="I343" s="67"/>
      <c r="J343" s="100"/>
    </row>
    <row r="344" spans="2:10" ht="15">
      <c r="B344" s="67"/>
      <c r="C344" s="67"/>
      <c r="D344" s="67"/>
      <c r="E344" s="67"/>
      <c r="F344" s="67"/>
      <c r="G344" s="67"/>
      <c r="H344" s="67"/>
      <c r="I344" s="67"/>
      <c r="J344" s="100"/>
    </row>
    <row r="345" spans="2:10" ht="15">
      <c r="B345" s="67"/>
      <c r="C345" s="67"/>
      <c r="D345" s="67"/>
      <c r="E345" s="67"/>
      <c r="F345" s="67"/>
      <c r="G345" s="67"/>
      <c r="H345" s="67"/>
      <c r="I345" s="67"/>
      <c r="J345" s="100"/>
    </row>
    <row r="346" spans="2:10" ht="15">
      <c r="B346" s="67"/>
      <c r="C346" s="67"/>
      <c r="D346" s="67"/>
      <c r="E346" s="67"/>
      <c r="F346" s="67"/>
      <c r="G346" s="67"/>
      <c r="H346" s="67"/>
      <c r="I346" s="67"/>
      <c r="J346" s="100"/>
    </row>
    <row r="347" spans="2:10" ht="15">
      <c r="B347" s="67"/>
      <c r="C347" s="67"/>
      <c r="D347" s="67"/>
      <c r="E347" s="67"/>
      <c r="F347" s="67"/>
      <c r="G347" s="67"/>
      <c r="H347" s="67"/>
      <c r="I347" s="67"/>
      <c r="J347" s="100"/>
    </row>
    <row r="348" spans="2:10" ht="15">
      <c r="B348" s="67"/>
      <c r="C348" s="67"/>
      <c r="D348" s="67"/>
      <c r="E348" s="67"/>
      <c r="F348" s="67"/>
      <c r="G348" s="67"/>
      <c r="H348" s="67"/>
      <c r="I348" s="67"/>
      <c r="J348" s="100"/>
    </row>
    <row r="349" spans="2:10" ht="15">
      <c r="B349" s="67"/>
      <c r="C349" s="67"/>
      <c r="D349" s="67"/>
      <c r="E349" s="67"/>
      <c r="F349" s="67"/>
      <c r="G349" s="67"/>
      <c r="H349" s="67"/>
      <c r="I349" s="67"/>
      <c r="J349" s="100"/>
    </row>
    <row r="350" spans="2:10" ht="15">
      <c r="B350" s="67"/>
      <c r="C350" s="67"/>
      <c r="D350" s="67"/>
      <c r="E350" s="67"/>
      <c r="F350" s="67"/>
      <c r="G350" s="67"/>
      <c r="H350" s="67"/>
      <c r="I350" s="67"/>
      <c r="J350" s="100"/>
    </row>
    <row r="351" spans="2:10" ht="15">
      <c r="B351" s="67"/>
      <c r="C351" s="67"/>
      <c r="D351" s="67"/>
      <c r="E351" s="67"/>
      <c r="F351" s="67"/>
      <c r="G351" s="67"/>
      <c r="H351" s="67"/>
      <c r="I351" s="67"/>
      <c r="J351" s="100"/>
    </row>
    <row r="352" spans="2:10" ht="15">
      <c r="B352" s="67"/>
      <c r="C352" s="67"/>
      <c r="D352" s="67"/>
      <c r="E352" s="67"/>
      <c r="F352" s="67"/>
      <c r="G352" s="67"/>
      <c r="H352" s="67"/>
      <c r="I352" s="67"/>
      <c r="J352" s="100"/>
    </row>
    <row r="353" spans="2:10" ht="15">
      <c r="B353" s="67"/>
      <c r="C353" s="67"/>
      <c r="D353" s="67"/>
      <c r="E353" s="67"/>
      <c r="F353" s="67"/>
      <c r="G353" s="67"/>
      <c r="H353" s="67"/>
      <c r="I353" s="67"/>
      <c r="J353" s="100"/>
    </row>
    <row r="354" spans="2:10" ht="15">
      <c r="B354" s="67"/>
      <c r="C354" s="67"/>
      <c r="D354" s="67"/>
      <c r="E354" s="67"/>
      <c r="F354" s="67"/>
      <c r="G354" s="67"/>
      <c r="H354" s="67"/>
      <c r="I354" s="67"/>
      <c r="J354" s="100"/>
    </row>
  </sheetData>
  <sheetProtection/>
  <mergeCells count="21">
    <mergeCell ref="D9:D11"/>
    <mergeCell ref="U9:U11"/>
    <mergeCell ref="F9:F11"/>
    <mergeCell ref="G9:G11"/>
    <mergeCell ref="T9:T11"/>
    <mergeCell ref="M9:P9"/>
    <mergeCell ref="E9:E11"/>
    <mergeCell ref="O10:O11"/>
    <mergeCell ref="N10:N11"/>
    <mergeCell ref="K9:K11"/>
    <mergeCell ref="P10:P11"/>
    <mergeCell ref="C9:C11"/>
    <mergeCell ref="S9:S11"/>
    <mergeCell ref="H9:H11"/>
    <mergeCell ref="B9:B11"/>
    <mergeCell ref="Q9:Q11"/>
    <mergeCell ref="R9:R11"/>
    <mergeCell ref="I9:I11"/>
    <mergeCell ref="M10:M11"/>
    <mergeCell ref="J9:J11"/>
    <mergeCell ref="L9:L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00"/>
  <sheetViews>
    <sheetView zoomScalePageLayoutView="0" workbookViewId="0" topLeftCell="A13">
      <selection activeCell="A49" sqref="A49"/>
    </sheetView>
  </sheetViews>
  <sheetFormatPr defaultColWidth="9.140625" defaultRowHeight="12.75"/>
  <cols>
    <col min="1" max="5" width="9.140625" style="85" customWidth="1"/>
    <col min="6" max="6" width="10.140625" style="85" bestFit="1" customWidth="1"/>
    <col min="7" max="13" width="9.140625" style="85" customWidth="1"/>
    <col min="14" max="14" width="10.140625" style="97" bestFit="1" customWidth="1"/>
    <col min="15" max="16384" width="9.140625" style="85" customWidth="1"/>
  </cols>
  <sheetData>
    <row r="1" ht="12.75">
      <c r="N1" s="85"/>
    </row>
    <row r="2" spans="1:14" ht="12.75">
      <c r="A2" s="131" t="s">
        <v>371</v>
      </c>
      <c r="B2" s="132"/>
      <c r="C2" s="132"/>
      <c r="D2" s="132"/>
      <c r="E2" s="132"/>
      <c r="F2" s="96" t="s">
        <v>372</v>
      </c>
      <c r="N2" s="85"/>
    </row>
    <row r="3" spans="1:14" ht="12.75">
      <c r="A3" s="90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91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91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91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91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92">
        <f>SUM(A3:E3)/100</f>
        <v>0</v>
      </c>
      <c r="G3" s="86"/>
      <c r="N3" s="85"/>
    </row>
    <row r="4" spans="1:14" ht="12.75">
      <c r="A4" s="90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91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91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91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91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92">
        <f>SUM(A4:E4)/100</f>
        <v>0</v>
      </c>
      <c r="G4" s="86"/>
      <c r="N4" s="85"/>
    </row>
    <row r="5" spans="1:14" ht="12.75">
      <c r="A5" s="90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91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91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91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91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92">
        <f aca="true" t="shared" si="0" ref="F5:F22">SUM(A5:E5)/100</f>
        <v>0</v>
      </c>
      <c r="G5" s="86"/>
      <c r="N5" s="85"/>
    </row>
    <row r="6" spans="1:14" ht="12.75">
      <c r="A6" s="90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91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91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91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91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92">
        <f t="shared" si="0"/>
        <v>0</v>
      </c>
      <c r="G6" s="86"/>
      <c r="N6" s="85"/>
    </row>
    <row r="7" spans="1:14" ht="12.75">
      <c r="A7" s="90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91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91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91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91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92">
        <f t="shared" si="0"/>
        <v>0</v>
      </c>
      <c r="G7" s="86"/>
      <c r="N7" s="85"/>
    </row>
    <row r="8" spans="1:14" ht="11.25" customHeight="1">
      <c r="A8" s="90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91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91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91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91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92">
        <f t="shared" si="0"/>
        <v>0</v>
      </c>
      <c r="N8" s="85"/>
    </row>
    <row r="9" spans="1:14" ht="12.75">
      <c r="A9" s="90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91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91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91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91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92">
        <f t="shared" si="0"/>
        <v>0</v>
      </c>
      <c r="N9" s="85"/>
    </row>
    <row r="10" spans="1:14" ht="12.75">
      <c r="A10" s="90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91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91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91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91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92">
        <f t="shared" si="0"/>
        <v>0</v>
      </c>
      <c r="N10" s="85"/>
    </row>
    <row r="11" spans="1:14" ht="12.75">
      <c r="A11" s="90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91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91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91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91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92">
        <f t="shared" si="0"/>
        <v>0</v>
      </c>
      <c r="N11" s="85"/>
    </row>
    <row r="12" spans="1:14" ht="12.75">
      <c r="A12" s="90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91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91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91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91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92">
        <f t="shared" si="0"/>
        <v>0</v>
      </c>
      <c r="N12" s="85"/>
    </row>
    <row r="13" spans="1:14" ht="12.75">
      <c r="A13" s="90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91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91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91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91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92">
        <f t="shared" si="0"/>
        <v>0</v>
      </c>
      <c r="N13" s="85"/>
    </row>
    <row r="14" spans="1:14" ht="12.75">
      <c r="A14" s="88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89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89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89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89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87">
        <f t="shared" si="0"/>
        <v>0</v>
      </c>
      <c r="N14" s="85"/>
    </row>
    <row r="15" spans="1:14" ht="12.75">
      <c r="A15" s="93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94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94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94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94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95">
        <f t="shared" si="0"/>
        <v>0</v>
      </c>
      <c r="N15" s="85"/>
    </row>
    <row r="16" spans="1:14" ht="12.75">
      <c r="A16" s="93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94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94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94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94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95">
        <f t="shared" si="0"/>
        <v>0</v>
      </c>
      <c r="N16" s="85"/>
    </row>
    <row r="17" spans="1:14" ht="12.75">
      <c r="A17" s="93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94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94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94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94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95">
        <f t="shared" si="0"/>
        <v>0</v>
      </c>
      <c r="N17" s="85"/>
    </row>
    <row r="18" spans="1:14" ht="12.75">
      <c r="A18" s="93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94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94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94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94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95">
        <f t="shared" si="0"/>
        <v>0</v>
      </c>
      <c r="N18" s="85"/>
    </row>
    <row r="19" spans="1:14" ht="12.75">
      <c r="A19" s="93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94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94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94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94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95">
        <f t="shared" si="0"/>
        <v>0</v>
      </c>
      <c r="N19" s="85"/>
    </row>
    <row r="20" spans="1:14" ht="12.75">
      <c r="A20" s="93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94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94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94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94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95">
        <f t="shared" si="0"/>
        <v>0</v>
      </c>
      <c r="N20" s="85"/>
    </row>
    <row r="21" spans="1:14" ht="12.75">
      <c r="A21" s="93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94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94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94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94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95">
        <f t="shared" si="0"/>
        <v>0</v>
      </c>
      <c r="N21" s="85"/>
    </row>
    <row r="22" spans="1:14" ht="12.75">
      <c r="A22" s="93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94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94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94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94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95">
        <f t="shared" si="0"/>
        <v>0</v>
      </c>
      <c r="N22" s="85"/>
    </row>
    <row r="26" spans="1:6" ht="12.75">
      <c r="A26" s="133" t="s">
        <v>373</v>
      </c>
      <c r="B26" s="134"/>
      <c r="C26" s="134"/>
      <c r="D26" s="134"/>
      <c r="E26" s="135"/>
      <c r="F26" s="98" t="s">
        <v>374</v>
      </c>
    </row>
    <row r="27" spans="1:6" ht="12.75">
      <c r="A27" s="88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89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89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99">
        <f>IF(ฟอร์มปริมาณน้ำ!H15&gt;0,ROUNDUP(ฟอร์มปริมาณน้ำ!H15,0),"")</f>
      </c>
    </row>
    <row r="28" spans="1:6" ht="12.75">
      <c r="A28" s="88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89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89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99">
        <f>IF(ฟอร์มปริมาณน้ำ!H22&gt;0,ROUNDUP(ฟอร์มปริมาณน้ำ!H22,0),"")</f>
      </c>
    </row>
    <row r="29" spans="1:6" ht="12.75">
      <c r="A29" s="88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89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89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99">
        <f>IF(ฟอร์มปริมาณน้ำ!H29&gt;0,ROUNDUP(ฟอร์มปริมาณน้ำ!H29,0),"")</f>
      </c>
    </row>
    <row r="30" spans="1:6" ht="12.75">
      <c r="A30" s="88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89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89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99">
        <f>IF(ฟอร์มปริมาณน้ำ!H36&gt;0,ROUNDUP(ฟอร์มปริมาณน้ำ!H36,0),"")</f>
      </c>
    </row>
    <row r="31" spans="1:6" ht="12.75">
      <c r="A31" s="88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89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89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99">
        <f>IF(ฟอร์มปริมาณน้ำ!H43&gt;0,ROUNDUP(ฟอร์มปริมาณน้ำ!H43,0),"")</f>
      </c>
    </row>
    <row r="32" spans="1:6" ht="12.75">
      <c r="A32" s="88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89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89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99">
        <f>IF(ฟอร์มปริมาณน้ำ!H50&gt;0,ROUNDUP(ฟอร์มปริมาณน้ำ!H50,0),"")</f>
      </c>
    </row>
    <row r="33" spans="1:6" ht="12.75">
      <c r="A33" s="88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89">
        <f>IF(ฟอร์มปริมาณน้ำ!D57=30,VLOOKUP(#REF!,ตารางมุม2!$A$4:$AA$23,17,0),IF(ฟอร์มปริมาณน้ำ!D57=32,VLOOKUP(#REF!,ตารางมุม2!$A$4:$AA$23,18,0),IF(ฟอร์มปริมาณน้ำ!D57=34,VLOOKUP(#REF!,ตารางมุม2!$A$4:$AA$23,19,0),IF(ฟอร์มปริมาณน้ำ!D57=36,VLOOKUP(#REF!,ตารางมุม2!$A$4:$AA$23,20,0),IF(ฟอร์มปริมาณน้ำ!D57=38,VLOOKUP(#REF!,ตารางมุม2!$A$4:$AA$23,21,0),"")))))</f>
      </c>
      <c r="E33" s="89">
        <f>IF(ฟอร์มปริมาณน้ำ!D57=40,VLOOKUP(#REF!,ตารางมุม2!$A$4:$AA$23,22,0),IF(ฟอร์มปริมาณน้ำ!D57=42,VLOOKUP(#REF!,ตารางมุม2!$A$4:$AA$23,23,0),IF(ฟอร์มปริมาณน้ำ!D57=44,VLOOKUP(#REF!,ตารางมุม2!$A$4:$AA$23,24,0),IF(ฟอร์มปริมาณน้ำ!D57=46,VLOOKUP(#REF!,ตารางมุม2!$A$4:$AA$23,25,0),IF(ฟอร์มปริมาณน้ำ!D57=48,VLOOKUP(#REF!,ตารางมุม2!$A$4:$AA$23,26,0),IF(ฟอร์มปริมาณน้ำ!D57=50,VLOOKUP(#REF!,ตารางมุม2!$A$4:$AC$25,27,0),""))))))</f>
      </c>
      <c r="F33" s="99">
        <f>IF(ฟอร์มปริมาณน้ำ!H57&gt;0,ROUNDUP(ฟอร์มปริมาณน้ำ!H57,0),"")</f>
      </c>
    </row>
    <row r="34" spans="1:6" ht="12.75">
      <c r="A34" s="88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89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89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99">
        <f>IF(ฟอร์มปริมาณน้ำ!H64&gt;0,ROUNDUP(ฟอร์มปริมาณน้ำ!H64,0),"")</f>
      </c>
    </row>
    <row r="35" spans="1:6" ht="12.75">
      <c r="A35" s="88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89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89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99">
        <f>IF(ฟอร์มปริมาณน้ำ!H71&gt;0,ROUNDUP(ฟอร์มปริมาณน้ำ!H71,0),"")</f>
      </c>
    </row>
    <row r="36" spans="1:6" ht="12.75">
      <c r="A36" s="88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89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89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99">
        <f>IF(ฟอร์มปริมาณน้ำ!H78&gt;0,ROUNDUP(ฟอร์มปริมาณน้ำ!H78,0),"")</f>
      </c>
    </row>
    <row r="37" spans="1:6" ht="12.75">
      <c r="A37" s="88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89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89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99">
        <f>IF(ฟอร์มปริมาณน้ำ!H85&gt;0,ROUNDUP(ฟอร์มปริมาณน้ำ!H85,0),"")</f>
      </c>
    </row>
    <row r="38" spans="1:6" ht="12.75">
      <c r="A38" s="88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89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89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99">
        <f>IF(ฟอร์มปริมาณน้ำ!H92&gt;0,ROUNDUP(ฟอร์มปริมาณน้ำ!H92,0),"")</f>
      </c>
    </row>
    <row r="39" spans="1:6" ht="12.75">
      <c r="A39" s="88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89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89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99">
        <f>IF(ฟอร์มปริมาณน้ำ!H99&gt;0,ROUNDUP(ฟอร์มปริมาณน้ำ!H99,0),"")</f>
      </c>
    </row>
    <row r="40" spans="1:6" ht="12.75">
      <c r="A40" s="88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89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89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99">
        <f>IF(ฟอร์มปริมาณน้ำ!H106&gt;0,ROUNDUP(ฟอร์มปริมาณน้ำ!H106,0),"")</f>
      </c>
    </row>
    <row r="41" spans="1:6" ht="12.75">
      <c r="A41" s="88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89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89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99">
        <f>IF(ฟอร์มปริมาณน้ำ!H11329&gt;0,ROUNDUP(ฟอร์มปริมาณน้ำ!H113,0),"")</f>
      </c>
    </row>
    <row r="42" spans="1:6" ht="12.75">
      <c r="A42" s="88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89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89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99">
        <f>IF(ฟอร์มปริมาณน้ำ!H120&gt;0,ROUNDUP(ฟอร์มปริมาณน้ำ!H120,0),"")</f>
      </c>
    </row>
    <row r="43" spans="1:6" ht="12.75">
      <c r="A43" s="88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89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89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99">
        <f>IF(ฟอร์มปริมาณน้ำ!H127&gt;0,ROUNDUP(ฟอร์มปริมาณน้ำ!H127,0),"")</f>
      </c>
    </row>
    <row r="44" spans="1:6" ht="12.75">
      <c r="A44" s="88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89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89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99">
        <f>IF(ฟอร์มปริมาณน้ำ!H134&gt;0,ROUNDUP(ฟอร์มปริมาณน้ำ!H134,0),"")</f>
      </c>
    </row>
    <row r="45" spans="1:6" ht="12.75">
      <c r="A45" s="88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89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89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99">
        <f>IF(ฟอร์มปริมาณน้ำ!H141&gt;0,ROUNDUP(ฟอร์มปริมาณน้ำ!H141,0),"")</f>
      </c>
    </row>
    <row r="46" spans="1:6" ht="12.75">
      <c r="A46" s="88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89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89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99">
        <f>IF(ฟอร์มปริมาณน้ำ!H148&gt;0,ROUNDUP(ฟอร์มปริมาณน้ำ!H148,0),"")</f>
      </c>
    </row>
    <row r="49" spans="7:14" ht="12.75">
      <c r="G49" s="97"/>
      <c r="N49" s="85"/>
    </row>
    <row r="50" spans="7:14" ht="12.75">
      <c r="G50" s="97"/>
      <c r="N50" s="85"/>
    </row>
    <row r="51" spans="7:14" ht="12.75">
      <c r="G51" s="97"/>
      <c r="N51" s="85"/>
    </row>
    <row r="52" spans="7:14" ht="12.75">
      <c r="G52" s="97"/>
      <c r="N52" s="85"/>
    </row>
    <row r="53" spans="7:14" ht="12.75">
      <c r="G53" s="97"/>
      <c r="N53" s="85"/>
    </row>
    <row r="54" spans="7:14" ht="12.75">
      <c r="G54" s="97"/>
      <c r="N54" s="85"/>
    </row>
    <row r="55" spans="7:14" ht="12.75">
      <c r="G55" s="97"/>
      <c r="N55" s="85"/>
    </row>
    <row r="56" spans="7:14" ht="12.75">
      <c r="G56" s="97"/>
      <c r="N56" s="85"/>
    </row>
    <row r="57" spans="1:14" ht="12.75">
      <c r="A57" s="97"/>
      <c r="N57" s="85"/>
    </row>
    <row r="58" spans="1:14" ht="12.75">
      <c r="A58" s="97"/>
      <c r="N58" s="85"/>
    </row>
    <row r="59" spans="1:14" ht="12.75">
      <c r="A59" s="97"/>
      <c r="N59" s="85"/>
    </row>
    <row r="60" spans="1:14" ht="12.75">
      <c r="A60" s="97"/>
      <c r="N60" s="85"/>
    </row>
    <row r="61" spans="1:14" ht="12.75">
      <c r="A61" s="97"/>
      <c r="N61" s="85"/>
    </row>
    <row r="62" spans="1:14" ht="12.75">
      <c r="A62" s="97"/>
      <c r="N62" s="85"/>
    </row>
    <row r="63" spans="1:14" ht="12.75">
      <c r="A63" s="97"/>
      <c r="N63" s="85"/>
    </row>
    <row r="64" spans="1:14" ht="12.75">
      <c r="A64" s="97"/>
      <c r="N64" s="85"/>
    </row>
    <row r="65" spans="1:14" ht="12.75">
      <c r="A65" s="97"/>
      <c r="N65" s="85"/>
    </row>
    <row r="66" spans="1:14" ht="12.75">
      <c r="A66" s="97"/>
      <c r="N66" s="85"/>
    </row>
    <row r="67" spans="1:14" ht="12.75">
      <c r="A67" s="97"/>
      <c r="N67" s="85"/>
    </row>
    <row r="68" spans="1:14" ht="12.75">
      <c r="A68" s="97"/>
      <c r="N68" s="85"/>
    </row>
    <row r="69" spans="1:14" ht="12.75">
      <c r="A69" s="97"/>
      <c r="N69" s="85"/>
    </row>
    <row r="70" spans="1:14" ht="12.75">
      <c r="A70" s="97"/>
      <c r="N70" s="85"/>
    </row>
    <row r="71" spans="1:14" ht="12.75">
      <c r="A71" s="97"/>
      <c r="N71" s="85"/>
    </row>
    <row r="72" spans="1:14" ht="12.75">
      <c r="A72" s="97"/>
      <c r="N72" s="85"/>
    </row>
    <row r="73" spans="1:14" ht="12.75">
      <c r="A73" s="97"/>
      <c r="N73" s="85"/>
    </row>
    <row r="74" spans="1:14" ht="12.75">
      <c r="A74" s="97"/>
      <c r="N74" s="85"/>
    </row>
    <row r="75" spans="1:14" ht="12.75">
      <c r="A75" s="97"/>
      <c r="N75" s="85"/>
    </row>
    <row r="76" spans="1:14" ht="12.75">
      <c r="A76" s="97"/>
      <c r="N76" s="85"/>
    </row>
    <row r="77" spans="1:14" ht="12.75">
      <c r="A77" s="97"/>
      <c r="N77" s="85"/>
    </row>
    <row r="78" spans="1:14" ht="12.75">
      <c r="A78" s="97"/>
      <c r="N78" s="85"/>
    </row>
    <row r="79" spans="1:14" ht="12.75">
      <c r="A79" s="97"/>
      <c r="N79" s="85"/>
    </row>
    <row r="80" spans="1:14" ht="12.75">
      <c r="A80" s="97"/>
      <c r="N80" s="85"/>
    </row>
    <row r="81" ht="12.75">
      <c r="N81" s="85"/>
    </row>
    <row r="82" ht="12.75">
      <c r="N82" s="85"/>
    </row>
    <row r="83" ht="12.75">
      <c r="N83" s="85"/>
    </row>
    <row r="84" ht="12.75">
      <c r="N84" s="85"/>
    </row>
    <row r="85" spans="1:14" ht="12.75">
      <c r="A85" s="97"/>
      <c r="N85" s="85"/>
    </row>
    <row r="86" spans="1:14" ht="12.75">
      <c r="A86" s="97"/>
      <c r="N86" s="85"/>
    </row>
    <row r="87" spans="1:14" ht="12.75">
      <c r="A87" s="97"/>
      <c r="N87" s="85"/>
    </row>
    <row r="88" spans="1:14" ht="12.75">
      <c r="A88" s="97"/>
      <c r="N88" s="85"/>
    </row>
    <row r="89" spans="1:14" ht="12.75">
      <c r="A89" s="97"/>
      <c r="N89" s="85"/>
    </row>
    <row r="90" spans="1:14" ht="12.75">
      <c r="A90" s="97"/>
      <c r="N90" s="85"/>
    </row>
    <row r="91" spans="1:14" ht="12.75">
      <c r="A91" s="97"/>
      <c r="N91" s="85"/>
    </row>
    <row r="92" spans="1:14" ht="12.75">
      <c r="A92" s="97"/>
      <c r="N92" s="85"/>
    </row>
    <row r="93" spans="7:14" ht="12.75">
      <c r="G93" s="97"/>
      <c r="N93" s="85"/>
    </row>
    <row r="94" spans="7:14" ht="12.75">
      <c r="G94" s="97"/>
      <c r="N94" s="85"/>
    </row>
    <row r="95" spans="7:14" ht="12.75">
      <c r="G95" s="97"/>
      <c r="N95" s="85"/>
    </row>
    <row r="96" spans="7:14" ht="12.75">
      <c r="G96" s="97"/>
      <c r="N96" s="85"/>
    </row>
    <row r="97" spans="7:14" ht="12.75">
      <c r="G97" s="97"/>
      <c r="N97" s="85"/>
    </row>
    <row r="98" spans="7:14" ht="12.75">
      <c r="G98" s="97"/>
      <c r="N98" s="85"/>
    </row>
    <row r="99" spans="7:14" ht="12.75">
      <c r="G99" s="97"/>
      <c r="N99" s="85"/>
    </row>
    <row r="100" spans="7:14" ht="12.75">
      <c r="G100" s="97"/>
      <c r="N100" s="85"/>
    </row>
    <row r="101" spans="7:14" ht="12.75">
      <c r="G101" s="97"/>
      <c r="N101" s="85"/>
    </row>
    <row r="102" spans="7:14" ht="12.75">
      <c r="G102" s="97"/>
      <c r="N102" s="85"/>
    </row>
    <row r="103" spans="7:14" ht="12.75">
      <c r="G103" s="97"/>
      <c r="N103" s="85"/>
    </row>
    <row r="104" spans="7:14" ht="12.75">
      <c r="G104" s="97"/>
      <c r="N104" s="85"/>
    </row>
    <row r="105" spans="7:14" ht="12.75">
      <c r="G105" s="97"/>
      <c r="N105" s="85"/>
    </row>
    <row r="106" spans="7:14" ht="12.75">
      <c r="G106" s="97"/>
      <c r="N106" s="85"/>
    </row>
    <row r="107" spans="7:14" ht="12.75">
      <c r="G107" s="97"/>
      <c r="N107" s="85"/>
    </row>
    <row r="108" spans="7:14" ht="12.75">
      <c r="G108" s="97"/>
      <c r="N108" s="85"/>
    </row>
    <row r="109" spans="7:14" ht="12.75">
      <c r="G109" s="97"/>
      <c r="N109" s="85"/>
    </row>
    <row r="110" spans="7:14" ht="12.75">
      <c r="G110" s="97"/>
      <c r="N110" s="85"/>
    </row>
    <row r="111" spans="7:14" ht="12.75">
      <c r="G111" s="97"/>
      <c r="N111" s="85"/>
    </row>
    <row r="112" spans="7:14" ht="12.75">
      <c r="G112" s="97"/>
      <c r="N112" s="85"/>
    </row>
    <row r="113" spans="7:14" ht="12.75">
      <c r="G113" s="97"/>
      <c r="N113" s="85"/>
    </row>
    <row r="114" spans="7:14" ht="12.75">
      <c r="G114" s="97"/>
      <c r="N114" s="85"/>
    </row>
    <row r="115" spans="7:14" ht="12.75">
      <c r="G115" s="97"/>
      <c r="N115" s="85"/>
    </row>
    <row r="116" spans="7:14" ht="12.75">
      <c r="G116" s="97"/>
      <c r="N116" s="85"/>
    </row>
    <row r="117" spans="7:14" ht="12.75">
      <c r="G117" s="97"/>
      <c r="N117" s="85"/>
    </row>
    <row r="118" spans="7:14" ht="12.75">
      <c r="G118" s="97"/>
      <c r="N118" s="85"/>
    </row>
    <row r="119" spans="7:14" ht="12.75">
      <c r="G119" s="97"/>
      <c r="N119" s="85"/>
    </row>
    <row r="120" spans="7:14" ht="12.75">
      <c r="G120" s="97"/>
      <c r="N120" s="85"/>
    </row>
    <row r="121" spans="7:14" ht="12.75">
      <c r="G121" s="97"/>
      <c r="N121" s="85"/>
    </row>
    <row r="122" spans="7:14" ht="12.75">
      <c r="G122" s="97"/>
      <c r="N122" s="85"/>
    </row>
    <row r="123" spans="7:14" ht="12.75">
      <c r="G123" s="97"/>
      <c r="N123" s="85"/>
    </row>
    <row r="124" spans="7:14" ht="12.75">
      <c r="G124" s="97"/>
      <c r="N124" s="85"/>
    </row>
    <row r="125" spans="7:14" ht="12.75">
      <c r="G125" s="97"/>
      <c r="N125" s="85"/>
    </row>
    <row r="126" spans="7:14" ht="12.75">
      <c r="G126" s="97"/>
      <c r="N126" s="85"/>
    </row>
    <row r="127" spans="7:14" ht="12.75">
      <c r="G127" s="97"/>
      <c r="N127" s="85"/>
    </row>
    <row r="128" spans="7:14" ht="12.75">
      <c r="G128" s="97"/>
      <c r="N128" s="85"/>
    </row>
    <row r="129" spans="7:14" ht="12.75">
      <c r="G129" s="97"/>
      <c r="N129" s="85"/>
    </row>
    <row r="130" spans="7:14" ht="12.75">
      <c r="G130" s="97"/>
      <c r="N130" s="85"/>
    </row>
    <row r="131" spans="7:14" ht="12.75">
      <c r="G131" s="97"/>
      <c r="N131" s="85"/>
    </row>
    <row r="132" spans="7:14" ht="12.75">
      <c r="G132" s="97"/>
      <c r="N132" s="85"/>
    </row>
    <row r="133" spans="7:14" ht="12.75">
      <c r="G133" s="97"/>
      <c r="N133" s="85"/>
    </row>
    <row r="134" spans="7:14" ht="12.75">
      <c r="G134" s="97"/>
      <c r="N134" s="85"/>
    </row>
    <row r="135" spans="7:14" ht="12.75">
      <c r="G135" s="97"/>
      <c r="N135" s="85"/>
    </row>
    <row r="136" spans="7:14" ht="12.75">
      <c r="G136" s="97"/>
      <c r="N136" s="85"/>
    </row>
    <row r="137" spans="7:14" ht="12.75">
      <c r="G137" s="97"/>
      <c r="N137" s="85"/>
    </row>
    <row r="138" spans="7:14" ht="12.75">
      <c r="G138" s="97"/>
      <c r="N138" s="85"/>
    </row>
    <row r="139" spans="7:14" ht="12.75">
      <c r="G139" s="97"/>
      <c r="N139" s="85"/>
    </row>
    <row r="140" spans="7:14" ht="12.75">
      <c r="G140" s="97"/>
      <c r="N140" s="85"/>
    </row>
    <row r="141" spans="7:14" ht="12.75">
      <c r="G141" s="97"/>
      <c r="N141" s="85"/>
    </row>
    <row r="142" spans="7:14" ht="12.75">
      <c r="G142" s="97"/>
      <c r="N142" s="85"/>
    </row>
    <row r="143" spans="7:14" ht="12.75">
      <c r="G143" s="97"/>
      <c r="N143" s="85"/>
    </row>
    <row r="144" spans="7:14" ht="12.75">
      <c r="G144" s="97"/>
      <c r="N144" s="85"/>
    </row>
    <row r="145" spans="7:14" ht="12.75">
      <c r="G145" s="97"/>
      <c r="N145" s="85"/>
    </row>
    <row r="146" spans="7:14" ht="12.75">
      <c r="G146" s="97"/>
      <c r="N146" s="85"/>
    </row>
    <row r="147" spans="7:14" ht="12.75">
      <c r="G147" s="97"/>
      <c r="N147" s="85"/>
    </row>
    <row r="148" spans="7:14" ht="12.75">
      <c r="G148" s="97"/>
      <c r="N148" s="85"/>
    </row>
    <row r="149" spans="7:14" ht="12.75">
      <c r="G149" s="97"/>
      <c r="N149" s="85"/>
    </row>
    <row r="150" spans="7:14" ht="12.75">
      <c r="G150" s="97"/>
      <c r="N150" s="85"/>
    </row>
    <row r="151" spans="7:14" ht="12.75">
      <c r="G151" s="97"/>
      <c r="N151" s="85"/>
    </row>
    <row r="152" spans="7:14" ht="12.75">
      <c r="G152" s="97"/>
      <c r="N152" s="85"/>
    </row>
    <row r="153" spans="7:14" ht="12.75">
      <c r="G153" s="97"/>
      <c r="N153" s="85"/>
    </row>
    <row r="154" spans="7:14" ht="12.75">
      <c r="G154" s="97"/>
      <c r="N154" s="85"/>
    </row>
    <row r="155" spans="7:14" ht="12.75">
      <c r="G155" s="97"/>
      <c r="N155" s="85"/>
    </row>
    <row r="156" spans="7:14" ht="12.75">
      <c r="G156" s="97"/>
      <c r="N156" s="85"/>
    </row>
    <row r="157" spans="7:14" ht="12.75">
      <c r="G157" s="97"/>
      <c r="N157" s="85"/>
    </row>
    <row r="158" spans="7:14" ht="12.75">
      <c r="G158" s="97"/>
      <c r="N158" s="85"/>
    </row>
    <row r="159" spans="7:14" ht="12.75">
      <c r="G159" s="97"/>
      <c r="N159" s="85"/>
    </row>
    <row r="160" spans="7:14" ht="12.75">
      <c r="G160" s="97"/>
      <c r="N160" s="85"/>
    </row>
    <row r="161" spans="7:14" ht="12.75">
      <c r="G161" s="97"/>
      <c r="N161" s="85"/>
    </row>
    <row r="162" spans="7:14" ht="12.75">
      <c r="G162" s="97"/>
      <c r="N162" s="85"/>
    </row>
    <row r="163" spans="7:14" ht="12.75">
      <c r="G163" s="97"/>
      <c r="N163" s="85"/>
    </row>
    <row r="164" spans="7:14" ht="12.75">
      <c r="G164" s="97"/>
      <c r="N164" s="85"/>
    </row>
    <row r="165" spans="7:14" ht="12.75">
      <c r="G165" s="97"/>
      <c r="N165" s="85"/>
    </row>
    <row r="166" spans="7:14" ht="12.75">
      <c r="G166" s="97"/>
      <c r="N166" s="85"/>
    </row>
    <row r="167" spans="7:14" ht="12.75">
      <c r="G167" s="97"/>
      <c r="N167" s="85"/>
    </row>
    <row r="168" spans="7:14" ht="12.75">
      <c r="G168" s="97"/>
      <c r="N168" s="85"/>
    </row>
    <row r="169" spans="7:14" ht="12.75">
      <c r="G169" s="97"/>
      <c r="N169" s="85"/>
    </row>
    <row r="170" spans="7:14" ht="12.75">
      <c r="G170" s="97"/>
      <c r="N170" s="85"/>
    </row>
    <row r="171" spans="7:14" ht="12.75">
      <c r="G171" s="97"/>
      <c r="N171" s="85"/>
    </row>
    <row r="172" spans="7:14" ht="12.75">
      <c r="G172" s="97"/>
      <c r="N172" s="85"/>
    </row>
    <row r="173" spans="1:14" ht="12.75">
      <c r="A173" s="97"/>
      <c r="N173" s="85"/>
    </row>
    <row r="174" spans="1:14" ht="12.75">
      <c r="A174" s="97"/>
      <c r="N174" s="85"/>
    </row>
    <row r="175" spans="7:14" ht="12.75">
      <c r="G175" s="97"/>
      <c r="N175" s="85"/>
    </row>
    <row r="176" spans="7:14" ht="12.75">
      <c r="G176" s="97"/>
      <c r="N176" s="85"/>
    </row>
    <row r="177" spans="7:14" ht="12.75">
      <c r="G177" s="97"/>
      <c r="N177" s="85"/>
    </row>
    <row r="178" spans="7:14" ht="12.75">
      <c r="G178" s="97"/>
      <c r="N178" s="85"/>
    </row>
    <row r="179" spans="7:14" ht="12.75">
      <c r="G179" s="97"/>
      <c r="N179" s="85"/>
    </row>
    <row r="180" spans="7:14" ht="12.75">
      <c r="G180" s="97"/>
      <c r="N180" s="85"/>
    </row>
    <row r="181" spans="7:14" ht="12.75">
      <c r="G181" s="97"/>
      <c r="N181" s="85"/>
    </row>
    <row r="182" spans="7:14" ht="12.75">
      <c r="G182" s="97"/>
      <c r="N182" s="85"/>
    </row>
    <row r="183" spans="7:14" ht="12.75">
      <c r="G183" s="97"/>
      <c r="N183" s="85"/>
    </row>
    <row r="184" spans="7:14" ht="12.75">
      <c r="G184" s="97"/>
      <c r="N184" s="85"/>
    </row>
    <row r="185" spans="7:14" ht="12.75">
      <c r="G185" s="97"/>
      <c r="N185" s="85"/>
    </row>
    <row r="186" spans="7:14" ht="12.75">
      <c r="G186" s="97"/>
      <c r="N186" s="85"/>
    </row>
    <row r="187" spans="7:14" ht="12.75">
      <c r="G187" s="97"/>
      <c r="N187" s="85"/>
    </row>
    <row r="188" spans="7:14" ht="12.75">
      <c r="G188" s="97"/>
      <c r="N188" s="85"/>
    </row>
    <row r="189" spans="7:14" ht="12.75">
      <c r="G189" s="97"/>
      <c r="N189" s="85"/>
    </row>
    <row r="190" spans="7:14" ht="12.75">
      <c r="G190" s="97"/>
      <c r="N190" s="85"/>
    </row>
    <row r="191" spans="7:14" ht="12.75">
      <c r="G191" s="97"/>
      <c r="N191" s="85"/>
    </row>
    <row r="192" spans="7:14" ht="12.75">
      <c r="G192" s="97"/>
      <c r="N192" s="85"/>
    </row>
    <row r="193" spans="7:14" ht="12.75">
      <c r="G193" s="97"/>
      <c r="N193" s="85"/>
    </row>
    <row r="194" spans="7:14" ht="12.75">
      <c r="G194" s="97"/>
      <c r="N194" s="85"/>
    </row>
    <row r="195" spans="7:14" ht="12.75">
      <c r="G195" s="97"/>
      <c r="N195" s="85"/>
    </row>
    <row r="196" spans="7:14" ht="12.75">
      <c r="G196" s="97"/>
      <c r="N196" s="85"/>
    </row>
    <row r="197" spans="7:14" ht="12.75">
      <c r="G197" s="97"/>
      <c r="N197" s="85"/>
    </row>
    <row r="198" spans="7:14" ht="12.75">
      <c r="G198" s="97"/>
      <c r="N198" s="85"/>
    </row>
    <row r="199" spans="7:14" ht="12.75">
      <c r="G199" s="97"/>
      <c r="N199" s="85"/>
    </row>
    <row r="200" spans="7:14" ht="12.75">
      <c r="G200" s="97"/>
      <c r="N200" s="85"/>
    </row>
    <row r="201" spans="7:14" ht="12.75">
      <c r="G201" s="97"/>
      <c r="N201" s="85"/>
    </row>
    <row r="202" spans="7:14" ht="12.75">
      <c r="G202" s="97"/>
      <c r="N202" s="85"/>
    </row>
    <row r="203" spans="7:14" ht="12.75">
      <c r="G203" s="97"/>
      <c r="N203" s="85"/>
    </row>
    <row r="204" spans="7:14" ht="12.75">
      <c r="G204" s="97"/>
      <c r="N204" s="85"/>
    </row>
    <row r="205" spans="7:14" ht="12.75">
      <c r="G205" s="97"/>
      <c r="N205" s="85"/>
    </row>
    <row r="206" spans="7:14" ht="12.75">
      <c r="G206" s="97"/>
      <c r="N206" s="85"/>
    </row>
    <row r="207" spans="7:14" ht="12.75">
      <c r="G207" s="97"/>
      <c r="N207" s="85"/>
    </row>
    <row r="208" spans="7:14" ht="12.75">
      <c r="G208" s="97"/>
      <c r="N208" s="85"/>
    </row>
    <row r="209" spans="7:14" ht="12.75">
      <c r="G209" s="97"/>
      <c r="N209" s="85"/>
    </row>
    <row r="210" spans="7:14" ht="12.75">
      <c r="G210" s="97"/>
      <c r="N210" s="85"/>
    </row>
    <row r="211" spans="7:14" ht="12.75">
      <c r="G211" s="97"/>
      <c r="N211" s="85"/>
    </row>
    <row r="212" spans="7:14" ht="12.75">
      <c r="G212" s="97"/>
      <c r="N212" s="85"/>
    </row>
    <row r="213" spans="7:14" ht="12.75">
      <c r="G213" s="97"/>
      <c r="N213" s="85"/>
    </row>
    <row r="214" spans="7:14" ht="12.75">
      <c r="G214" s="97"/>
      <c r="N214" s="85"/>
    </row>
    <row r="215" spans="7:14" ht="12.75">
      <c r="G215" s="97"/>
      <c r="N215" s="85"/>
    </row>
    <row r="216" spans="7:14" ht="12.75">
      <c r="G216" s="97"/>
      <c r="N216" s="85"/>
    </row>
    <row r="217" spans="7:14" ht="12.75">
      <c r="G217" s="97"/>
      <c r="N217" s="85"/>
    </row>
    <row r="218" spans="7:14" ht="12.75">
      <c r="G218" s="97"/>
      <c r="N218" s="85"/>
    </row>
    <row r="219" spans="7:14" ht="12.75">
      <c r="G219" s="97"/>
      <c r="N219" s="85"/>
    </row>
    <row r="220" spans="7:14" ht="12.75">
      <c r="G220" s="97"/>
      <c r="N220" s="85"/>
    </row>
    <row r="221" spans="7:14" ht="12.75">
      <c r="G221" s="97"/>
      <c r="N221" s="85"/>
    </row>
    <row r="222" spans="7:14" ht="12.75">
      <c r="G222" s="97"/>
      <c r="N222" s="85"/>
    </row>
    <row r="223" spans="7:14" ht="12.75">
      <c r="G223" s="97"/>
      <c r="N223" s="85"/>
    </row>
    <row r="224" spans="7:14" ht="12.75">
      <c r="G224" s="97"/>
      <c r="N224" s="85"/>
    </row>
    <row r="225" spans="7:14" ht="12.75">
      <c r="G225" s="97"/>
      <c r="N225" s="85"/>
    </row>
    <row r="226" spans="7:14" ht="12.75">
      <c r="G226" s="97"/>
      <c r="N226" s="85"/>
    </row>
    <row r="227" spans="7:14" ht="12.75">
      <c r="G227" s="97"/>
      <c r="N227" s="85"/>
    </row>
    <row r="228" spans="7:14" ht="12.75">
      <c r="G228" s="97"/>
      <c r="N228" s="85"/>
    </row>
    <row r="229" spans="7:14" ht="12.75">
      <c r="G229" s="97"/>
      <c r="N229" s="85"/>
    </row>
    <row r="230" spans="7:14" ht="12.75">
      <c r="G230" s="97"/>
      <c r="N230" s="85"/>
    </row>
    <row r="231" spans="7:14" ht="12.75">
      <c r="G231" s="97"/>
      <c r="N231" s="85"/>
    </row>
    <row r="232" spans="7:14" ht="12.75">
      <c r="G232" s="97"/>
      <c r="N232" s="85"/>
    </row>
    <row r="233" spans="7:14" ht="12.75">
      <c r="G233" s="97"/>
      <c r="N233" s="85"/>
    </row>
    <row r="234" spans="7:14" ht="12.75">
      <c r="G234" s="97"/>
      <c r="N234" s="85"/>
    </row>
    <row r="235" spans="7:14" ht="12.75">
      <c r="G235" s="97"/>
      <c r="N235" s="85"/>
    </row>
    <row r="236" spans="7:14" ht="12.75">
      <c r="G236" s="97"/>
      <c r="N236" s="85"/>
    </row>
    <row r="237" spans="7:14" ht="12.75">
      <c r="G237" s="97"/>
      <c r="N237" s="85"/>
    </row>
    <row r="238" spans="7:14" ht="12.75">
      <c r="G238" s="97"/>
      <c r="N238" s="85"/>
    </row>
    <row r="239" spans="7:14" ht="12.75">
      <c r="G239" s="97"/>
      <c r="N239" s="85"/>
    </row>
    <row r="240" spans="7:14" ht="12.75">
      <c r="G240" s="97"/>
      <c r="N240" s="85"/>
    </row>
    <row r="241" spans="7:14" ht="12.75">
      <c r="G241" s="97"/>
      <c r="N241" s="85"/>
    </row>
    <row r="242" spans="7:14" ht="12.75">
      <c r="G242" s="97"/>
      <c r="N242" s="85"/>
    </row>
    <row r="243" spans="7:14" ht="12.75">
      <c r="G243" s="97"/>
      <c r="N243" s="85"/>
    </row>
    <row r="244" spans="7:14" ht="12.75">
      <c r="G244" s="97"/>
      <c r="N244" s="85"/>
    </row>
    <row r="245" spans="7:14" ht="12.75">
      <c r="G245" s="97"/>
      <c r="N245" s="85"/>
    </row>
    <row r="246" spans="7:14" ht="12.75">
      <c r="G246" s="97"/>
      <c r="N246" s="85"/>
    </row>
    <row r="247" spans="7:14" ht="12.75">
      <c r="G247" s="97"/>
      <c r="N247" s="85"/>
    </row>
    <row r="248" spans="7:14" ht="12.75">
      <c r="G248" s="97"/>
      <c r="N248" s="85"/>
    </row>
    <row r="249" spans="7:14" ht="12.75">
      <c r="G249" s="97"/>
      <c r="N249" s="85"/>
    </row>
    <row r="250" spans="7:14" ht="12.75">
      <c r="G250" s="97"/>
      <c r="N250" s="85"/>
    </row>
    <row r="251" spans="7:14" ht="12.75">
      <c r="G251" s="97"/>
      <c r="N251" s="85"/>
    </row>
    <row r="252" spans="7:14" ht="12.75">
      <c r="G252" s="97"/>
      <c r="N252" s="85"/>
    </row>
    <row r="253" spans="7:14" ht="12.75">
      <c r="G253" s="97"/>
      <c r="N253" s="85"/>
    </row>
    <row r="254" spans="7:14" ht="12.75">
      <c r="G254" s="97"/>
      <c r="N254" s="85"/>
    </row>
    <row r="255" spans="7:14" ht="12.75">
      <c r="G255" s="97"/>
      <c r="N255" s="85"/>
    </row>
    <row r="256" spans="7:14" ht="12.75">
      <c r="G256" s="97"/>
      <c r="N256" s="85"/>
    </row>
    <row r="257" spans="7:14" ht="12.75">
      <c r="G257" s="97"/>
      <c r="N257" s="85"/>
    </row>
    <row r="258" spans="7:14" ht="12.75">
      <c r="G258" s="97"/>
      <c r="N258" s="85"/>
    </row>
    <row r="259" spans="7:14" ht="12.75">
      <c r="G259" s="97"/>
      <c r="N259" s="85"/>
    </row>
    <row r="260" spans="7:14" ht="12.75">
      <c r="G260" s="97"/>
      <c r="N260" s="85"/>
    </row>
    <row r="261" spans="7:14" ht="12.75">
      <c r="G261" s="97"/>
      <c r="N261" s="85"/>
    </row>
    <row r="262" spans="7:14" ht="12.75">
      <c r="G262" s="97"/>
      <c r="N262" s="85"/>
    </row>
    <row r="263" spans="7:14" ht="12.75">
      <c r="G263" s="97"/>
      <c r="N263" s="85"/>
    </row>
    <row r="264" spans="7:14" ht="12.75">
      <c r="G264" s="97"/>
      <c r="N264" s="85"/>
    </row>
    <row r="265" spans="7:14" ht="12.75">
      <c r="G265" s="97"/>
      <c r="N265" s="85"/>
    </row>
    <row r="266" spans="7:14" ht="12.75">
      <c r="G266" s="97"/>
      <c r="N266" s="85"/>
    </row>
    <row r="267" spans="7:14" ht="12.75">
      <c r="G267" s="97"/>
      <c r="N267" s="85"/>
    </row>
    <row r="268" spans="7:14" ht="12.75">
      <c r="G268" s="97"/>
      <c r="N268" s="85"/>
    </row>
    <row r="269" spans="7:14" ht="12.75">
      <c r="G269" s="97"/>
      <c r="N269" s="85"/>
    </row>
    <row r="270" spans="7:14" ht="12.75">
      <c r="G270" s="97"/>
      <c r="N270" s="85"/>
    </row>
    <row r="271" spans="7:14" ht="12.75">
      <c r="G271" s="97"/>
      <c r="N271" s="85"/>
    </row>
    <row r="272" spans="7:14" ht="12.75">
      <c r="G272" s="97"/>
      <c r="N272" s="85"/>
    </row>
    <row r="273" spans="7:14" ht="12.75">
      <c r="G273" s="97"/>
      <c r="N273" s="85"/>
    </row>
    <row r="274" spans="7:14" ht="12.75">
      <c r="G274" s="97"/>
      <c r="N274" s="85"/>
    </row>
    <row r="275" spans="7:14" ht="12.75">
      <c r="G275" s="97"/>
      <c r="N275" s="85"/>
    </row>
    <row r="276" spans="7:14" ht="12.75">
      <c r="G276" s="97"/>
      <c r="N276" s="85"/>
    </row>
    <row r="277" spans="7:14" ht="12.75">
      <c r="G277" s="97"/>
      <c r="N277" s="85"/>
    </row>
    <row r="278" spans="7:14" ht="12.75">
      <c r="G278" s="97"/>
      <c r="N278" s="85"/>
    </row>
    <row r="279" spans="7:14" ht="12.75">
      <c r="G279" s="97"/>
      <c r="N279" s="85"/>
    </row>
    <row r="280" spans="7:14" ht="12.75">
      <c r="G280" s="97"/>
      <c r="N280" s="85"/>
    </row>
    <row r="281" spans="7:14" ht="12.75">
      <c r="G281" s="97"/>
      <c r="N281" s="85"/>
    </row>
    <row r="282" spans="7:14" ht="12.75">
      <c r="G282" s="97"/>
      <c r="N282" s="85"/>
    </row>
    <row r="283" spans="7:14" ht="12.75">
      <c r="G283" s="97"/>
      <c r="N283" s="85"/>
    </row>
    <row r="284" spans="7:14" ht="12.75">
      <c r="G284" s="97"/>
      <c r="N284" s="85"/>
    </row>
    <row r="285" spans="7:14" ht="12.75">
      <c r="G285" s="97"/>
      <c r="N285" s="85"/>
    </row>
    <row r="286" spans="7:14" ht="12.75">
      <c r="G286" s="97"/>
      <c r="N286" s="85"/>
    </row>
    <row r="287" spans="7:14" ht="12.75">
      <c r="G287" s="97"/>
      <c r="N287" s="85"/>
    </row>
    <row r="288" spans="7:14" ht="12.75">
      <c r="G288" s="97"/>
      <c r="N288" s="85"/>
    </row>
    <row r="289" spans="7:14" ht="12.75">
      <c r="G289" s="97"/>
      <c r="N289" s="85"/>
    </row>
    <row r="290" spans="7:14" ht="12.75">
      <c r="G290" s="97"/>
      <c r="N290" s="85"/>
    </row>
    <row r="291" spans="7:14" ht="12.75">
      <c r="G291" s="97"/>
      <c r="N291" s="85"/>
    </row>
    <row r="292" spans="7:14" ht="12.75">
      <c r="G292" s="97"/>
      <c r="N292" s="85"/>
    </row>
    <row r="293" spans="7:14" ht="12.75">
      <c r="G293" s="97"/>
      <c r="N293" s="85"/>
    </row>
    <row r="294" spans="7:14" ht="12.75">
      <c r="G294" s="97"/>
      <c r="N294" s="85"/>
    </row>
    <row r="295" spans="7:14" ht="12.75">
      <c r="G295" s="97"/>
      <c r="N295" s="85"/>
    </row>
    <row r="296" spans="7:14" ht="12.75">
      <c r="G296" s="97"/>
      <c r="N296" s="85"/>
    </row>
    <row r="297" spans="7:14" ht="12.75">
      <c r="G297" s="97"/>
      <c r="N297" s="85"/>
    </row>
    <row r="298" spans="7:14" ht="12.75">
      <c r="G298" s="97"/>
      <c r="N298" s="85"/>
    </row>
    <row r="299" spans="7:14" ht="12.75">
      <c r="G299" s="97"/>
      <c r="N299" s="85"/>
    </row>
    <row r="300" spans="7:14" ht="12.75">
      <c r="G300" s="97"/>
      <c r="N300" s="85"/>
    </row>
  </sheetData>
  <sheetProtection/>
  <mergeCells count="2">
    <mergeCell ref="A2:E2"/>
    <mergeCell ref="A26:E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59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ht="12.75">
      <c r="A1" s="103" t="s">
        <v>383</v>
      </c>
    </row>
    <row r="2" ht="12.75">
      <c r="A2" s="77" t="s">
        <v>384</v>
      </c>
    </row>
    <row r="3" spans="1:50" ht="12.75">
      <c r="A3" s="105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</row>
    <row r="4" spans="1:50" ht="21">
      <c r="A4" s="107" t="s">
        <v>41</v>
      </c>
      <c r="B4" s="108">
        <v>40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11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12"/>
      <c r="AA4" s="109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</row>
    <row r="5" spans="1:50" ht="21">
      <c r="A5">
        <v>1</v>
      </c>
      <c r="B5" s="113">
        <v>0.015</v>
      </c>
      <c r="D5" s="104"/>
      <c r="E5" s="104"/>
      <c r="F5" s="104"/>
      <c r="G5" s="104"/>
      <c r="H5" s="104"/>
      <c r="I5" s="104"/>
      <c r="J5" s="104"/>
      <c r="K5" s="104"/>
      <c r="L5" s="104"/>
      <c r="M5" s="111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9"/>
      <c r="AA5" s="110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</row>
    <row r="6" spans="1:50" ht="21">
      <c r="A6">
        <v>2</v>
      </c>
      <c r="B6" s="113">
        <v>0.021</v>
      </c>
      <c r="D6" s="104"/>
      <c r="E6" s="104"/>
      <c r="F6" s="104"/>
      <c r="G6" s="104"/>
      <c r="H6" s="104"/>
      <c r="I6" s="104"/>
      <c r="J6" s="104"/>
      <c r="K6" s="104"/>
      <c r="L6" s="104"/>
      <c r="M6" s="111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9"/>
      <c r="AA6" s="110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</row>
    <row r="7" spans="1:50" ht="21">
      <c r="A7">
        <v>3</v>
      </c>
      <c r="B7" s="113">
        <v>0.027</v>
      </c>
      <c r="D7" s="104"/>
      <c r="E7" s="104"/>
      <c r="F7" s="104"/>
      <c r="G7" s="104"/>
      <c r="H7" s="104"/>
      <c r="I7" s="104"/>
      <c r="J7" s="104"/>
      <c r="K7" s="104"/>
      <c r="L7" s="104"/>
      <c r="M7" s="11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9"/>
      <c r="AA7" s="110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</row>
    <row r="8" spans="1:50" ht="21">
      <c r="A8">
        <v>4</v>
      </c>
      <c r="B8" s="113">
        <v>0.033</v>
      </c>
      <c r="D8" s="104"/>
      <c r="E8" s="104"/>
      <c r="F8" s="104"/>
      <c r="G8" s="104"/>
      <c r="H8" s="104"/>
      <c r="I8" s="104"/>
      <c r="J8" s="104"/>
      <c r="K8" s="104"/>
      <c r="L8" s="104"/>
      <c r="M8" s="111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9"/>
      <c r="AA8" s="110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</row>
    <row r="9" spans="1:50" ht="21">
      <c r="A9">
        <v>5</v>
      </c>
      <c r="B9" s="113">
        <v>0.039</v>
      </c>
      <c r="D9" s="104"/>
      <c r="E9" s="104"/>
      <c r="F9" s="104"/>
      <c r="G9" s="104"/>
      <c r="H9" s="104"/>
      <c r="I9" s="104"/>
      <c r="J9" s="104"/>
      <c r="K9" s="104"/>
      <c r="L9" s="104"/>
      <c r="M9" s="11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9"/>
      <c r="AA9" s="110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</row>
    <row r="10" spans="1:50" ht="21">
      <c r="A10">
        <v>6</v>
      </c>
      <c r="B10" s="113">
        <v>0.045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11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9"/>
      <c r="AA10" s="110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</row>
    <row r="11" spans="1:50" ht="21">
      <c r="A11">
        <v>7</v>
      </c>
      <c r="B11" s="113">
        <v>0.051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11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9"/>
      <c r="AA11" s="110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</row>
    <row r="12" spans="1:50" ht="21">
      <c r="A12">
        <v>8</v>
      </c>
      <c r="B12" s="113">
        <v>0.057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11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9"/>
      <c r="AA12" s="110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</row>
    <row r="13" spans="1:50" ht="21">
      <c r="A13">
        <v>9</v>
      </c>
      <c r="B13" s="113">
        <v>0.063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11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9"/>
      <c r="AA13" s="110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</row>
    <row r="14" spans="1:50" ht="21">
      <c r="A14">
        <v>10</v>
      </c>
      <c r="B14" s="113">
        <v>0.069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11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9"/>
      <c r="AA14" s="110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</row>
    <row r="15" spans="1:50" ht="21">
      <c r="A15">
        <v>11</v>
      </c>
      <c r="B15" s="113">
        <v>0.075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11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9"/>
      <c r="AA15" s="110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</row>
    <row r="16" spans="1:50" ht="21">
      <c r="A16">
        <v>12</v>
      </c>
      <c r="B16" s="113">
        <v>0.081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11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9"/>
      <c r="AA16" s="110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</row>
    <row r="17" spans="1:50" ht="21">
      <c r="A17">
        <v>13</v>
      </c>
      <c r="B17" s="113">
        <v>0.087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11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9"/>
      <c r="AA17" s="110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</row>
    <row r="18" spans="1:50" ht="21">
      <c r="A18">
        <v>14</v>
      </c>
      <c r="B18" s="113">
        <v>0.093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11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9"/>
      <c r="AA18" s="110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</row>
    <row r="19" spans="1:50" ht="21">
      <c r="A19">
        <v>15</v>
      </c>
      <c r="B19" s="113">
        <v>0.099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11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9"/>
      <c r="AA19" s="110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</row>
    <row r="20" spans="1:50" ht="21">
      <c r="A20">
        <v>16</v>
      </c>
      <c r="B20" s="113">
        <v>0.105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11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9"/>
      <c r="AA20" s="110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</row>
    <row r="21" spans="1:50" ht="21">
      <c r="A21">
        <v>17</v>
      </c>
      <c r="B21" s="113">
        <v>0.111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11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9"/>
      <c r="AA21" s="110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</row>
    <row r="22" spans="1:50" ht="21">
      <c r="A22">
        <v>18</v>
      </c>
      <c r="B22" s="113">
        <v>0.117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11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9"/>
      <c r="AA22" s="110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</row>
    <row r="23" spans="1:50" ht="21">
      <c r="A23">
        <v>19</v>
      </c>
      <c r="B23" s="113">
        <v>0.123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11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9"/>
      <c r="AA23" s="110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</row>
    <row r="24" spans="1:50" ht="21">
      <c r="A24">
        <v>20</v>
      </c>
      <c r="B24" s="113">
        <v>0.129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11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9"/>
      <c r="AA24" s="110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</row>
    <row r="25" spans="1:50" ht="21">
      <c r="A25">
        <v>21</v>
      </c>
      <c r="B25" s="113">
        <v>0.135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1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9"/>
      <c r="AA25" s="110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</row>
    <row r="26" spans="1:50" ht="21">
      <c r="A26">
        <v>22</v>
      </c>
      <c r="B26" s="113">
        <v>0.141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1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9"/>
      <c r="AA26" s="110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</row>
    <row r="27" spans="1:50" ht="21">
      <c r="A27">
        <v>23</v>
      </c>
      <c r="B27" s="113">
        <v>0.147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11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9"/>
      <c r="AA27" s="110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</row>
    <row r="28" spans="1:50" ht="21">
      <c r="A28">
        <v>24</v>
      </c>
      <c r="B28" s="113">
        <v>0.153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1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9"/>
      <c r="AA28" s="110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</row>
    <row r="29" spans="1:50" ht="21">
      <c r="A29">
        <v>25</v>
      </c>
      <c r="B29" s="113">
        <v>0.159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11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9"/>
      <c r="AA29" s="110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</row>
    <row r="30" spans="1:50" ht="21">
      <c r="A30">
        <v>26</v>
      </c>
      <c r="B30" s="113">
        <v>0.165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11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9"/>
      <c r="AA30" s="110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</row>
    <row r="31" spans="1:50" ht="21">
      <c r="A31">
        <v>27</v>
      </c>
      <c r="B31" s="113">
        <v>0.171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11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9"/>
      <c r="AA31" s="110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</row>
    <row r="32" spans="1:50" ht="21">
      <c r="A32">
        <v>28</v>
      </c>
      <c r="B32" s="113">
        <v>0.177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11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9"/>
      <c r="AA32" s="110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</row>
    <row r="33" spans="1:50" ht="21">
      <c r="A33">
        <v>29</v>
      </c>
      <c r="B33" s="113">
        <v>0.183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11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9"/>
      <c r="AA33" s="110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</row>
    <row r="34" spans="1:50" ht="21">
      <c r="A34">
        <v>30</v>
      </c>
      <c r="B34" s="113">
        <v>0.19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11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9"/>
      <c r="AA34" s="110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</row>
    <row r="35" spans="1:50" ht="21">
      <c r="A35">
        <v>31</v>
      </c>
      <c r="B35" s="113">
        <v>0.196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11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9"/>
      <c r="AA35" s="110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</row>
    <row r="36" spans="1:50" ht="21">
      <c r="A36">
        <v>32</v>
      </c>
      <c r="B36" s="113">
        <v>0.202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1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9"/>
      <c r="AA36" s="110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</row>
    <row r="37" spans="1:50" ht="21">
      <c r="A37">
        <v>33</v>
      </c>
      <c r="B37" s="113">
        <v>0.208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11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9"/>
      <c r="AA37" s="110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</row>
    <row r="38" spans="1:50" ht="21">
      <c r="A38">
        <v>34</v>
      </c>
      <c r="B38" s="113">
        <v>0.214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9"/>
      <c r="AA38" s="110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</row>
    <row r="39" spans="1:50" ht="21">
      <c r="A39">
        <v>35</v>
      </c>
      <c r="B39" s="113">
        <v>0.221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9"/>
      <c r="AA39" s="110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</row>
    <row r="40" spans="1:50" ht="12.75">
      <c r="A40">
        <v>36</v>
      </c>
      <c r="B40" s="113">
        <v>0.227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</row>
    <row r="41" spans="1:50" ht="12.75">
      <c r="A41">
        <v>37</v>
      </c>
      <c r="B41" s="113">
        <v>0.233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0" ht="12.75">
      <c r="A42">
        <v>38</v>
      </c>
      <c r="B42" s="113">
        <v>0.239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</row>
    <row r="43" spans="1:2" ht="12.75">
      <c r="A43">
        <v>39</v>
      </c>
      <c r="B43" s="113">
        <v>0.245</v>
      </c>
    </row>
    <row r="44" spans="1:2" ht="12.75">
      <c r="A44">
        <v>40</v>
      </c>
      <c r="B44" s="113">
        <v>0.252</v>
      </c>
    </row>
    <row r="45" spans="1:2" ht="12.75">
      <c r="A45">
        <v>41</v>
      </c>
      <c r="B45" s="113">
        <v>0.258</v>
      </c>
    </row>
    <row r="46" spans="1:2" ht="12.75">
      <c r="A46">
        <v>42</v>
      </c>
      <c r="B46" s="113">
        <v>0.264</v>
      </c>
    </row>
    <row r="47" spans="1:2" ht="12.75">
      <c r="A47">
        <v>43</v>
      </c>
      <c r="B47" s="113">
        <v>0.27</v>
      </c>
    </row>
    <row r="48" spans="1:2" ht="12.75">
      <c r="A48">
        <v>44</v>
      </c>
      <c r="B48" s="113">
        <v>0.276</v>
      </c>
    </row>
    <row r="49" spans="1:2" ht="12.75">
      <c r="A49">
        <v>45</v>
      </c>
      <c r="B49" s="113">
        <v>0.282</v>
      </c>
    </row>
    <row r="50" spans="1:2" ht="12.75">
      <c r="A50">
        <v>46</v>
      </c>
      <c r="B50" s="113">
        <v>0.289</v>
      </c>
    </row>
    <row r="51" spans="1:2" ht="12.75">
      <c r="A51">
        <v>47</v>
      </c>
      <c r="B51" s="113">
        <v>0.295</v>
      </c>
    </row>
    <row r="52" spans="1:2" ht="12.75">
      <c r="A52">
        <v>48</v>
      </c>
      <c r="B52" s="113">
        <v>0.301</v>
      </c>
    </row>
    <row r="53" spans="1:2" ht="12.75">
      <c r="A53">
        <v>49</v>
      </c>
      <c r="B53" s="113">
        <v>0.307</v>
      </c>
    </row>
    <row r="54" spans="1:2" ht="12.75">
      <c r="A54">
        <v>50</v>
      </c>
      <c r="B54" s="113">
        <v>0.313</v>
      </c>
    </row>
    <row r="55" spans="1:2" ht="12.75">
      <c r="A55">
        <v>51</v>
      </c>
      <c r="B55" s="113">
        <v>0.32</v>
      </c>
    </row>
    <row r="56" spans="1:2" ht="12.75">
      <c r="A56">
        <v>52</v>
      </c>
      <c r="B56" s="113">
        <v>0.326</v>
      </c>
    </row>
    <row r="57" spans="1:2" ht="12.75">
      <c r="A57">
        <v>53</v>
      </c>
      <c r="B57" s="113">
        <v>0.332</v>
      </c>
    </row>
    <row r="58" spans="1:2" ht="12.75">
      <c r="A58">
        <v>54</v>
      </c>
      <c r="B58" s="113">
        <v>0.338</v>
      </c>
    </row>
    <row r="59" spans="1:2" ht="12.75">
      <c r="A59">
        <v>55</v>
      </c>
      <c r="B59" s="113">
        <v>0.344</v>
      </c>
    </row>
    <row r="60" spans="1:2" ht="12.75">
      <c r="A60">
        <v>56</v>
      </c>
      <c r="B60" s="113">
        <v>0.35</v>
      </c>
    </row>
    <row r="61" spans="1:2" ht="12.75">
      <c r="A61">
        <v>57</v>
      </c>
      <c r="B61" s="113">
        <v>0.357</v>
      </c>
    </row>
    <row r="62" spans="1:2" ht="12.75">
      <c r="A62">
        <v>58</v>
      </c>
      <c r="B62" s="113">
        <v>0.363</v>
      </c>
    </row>
    <row r="63" spans="1:2" ht="12.75">
      <c r="A63">
        <v>59</v>
      </c>
      <c r="B63" s="113">
        <v>0.369</v>
      </c>
    </row>
    <row r="64" spans="1:2" ht="12.75">
      <c r="A64">
        <v>60</v>
      </c>
      <c r="B64" s="113">
        <v>0.375</v>
      </c>
    </row>
    <row r="65" spans="1:2" ht="12.75">
      <c r="A65">
        <v>61</v>
      </c>
      <c r="B65" s="113">
        <v>0.381</v>
      </c>
    </row>
    <row r="66" spans="1:2" ht="12.75">
      <c r="A66">
        <v>62</v>
      </c>
      <c r="B66" s="113">
        <v>0.388</v>
      </c>
    </row>
    <row r="67" spans="1:2" ht="12.75">
      <c r="A67">
        <v>63</v>
      </c>
      <c r="B67" s="113">
        <v>0.394</v>
      </c>
    </row>
    <row r="68" spans="1:2" ht="12.75">
      <c r="A68">
        <v>64</v>
      </c>
      <c r="B68" s="113">
        <v>0.4</v>
      </c>
    </row>
    <row r="69" spans="1:2" ht="12.75">
      <c r="A69">
        <v>65</v>
      </c>
      <c r="B69" s="113">
        <v>0.406</v>
      </c>
    </row>
    <row r="70" spans="1:2" ht="12.75">
      <c r="A70">
        <v>66</v>
      </c>
      <c r="B70" s="113">
        <v>0.412</v>
      </c>
    </row>
    <row r="71" spans="1:2" ht="12.75">
      <c r="A71">
        <v>67</v>
      </c>
      <c r="B71" s="113">
        <v>0.418</v>
      </c>
    </row>
    <row r="72" spans="1:2" ht="12.75">
      <c r="A72">
        <v>68</v>
      </c>
      <c r="B72" s="113">
        <v>0.425</v>
      </c>
    </row>
    <row r="73" spans="1:2" ht="12.75">
      <c r="A73">
        <v>69</v>
      </c>
      <c r="B73" s="113">
        <v>0.431</v>
      </c>
    </row>
    <row r="74" spans="1:2" ht="12.75">
      <c r="A74">
        <v>70</v>
      </c>
      <c r="B74" s="113">
        <v>0.437</v>
      </c>
    </row>
    <row r="75" spans="1:2" ht="12.75">
      <c r="A75">
        <v>71</v>
      </c>
      <c r="B75" s="113">
        <v>0.443</v>
      </c>
    </row>
    <row r="76" spans="1:2" ht="12.75">
      <c r="A76">
        <v>72</v>
      </c>
      <c r="B76" s="113">
        <v>0.449</v>
      </c>
    </row>
    <row r="77" spans="1:2" ht="12.75">
      <c r="A77">
        <v>73</v>
      </c>
      <c r="B77" s="113">
        <v>0.458</v>
      </c>
    </row>
    <row r="78" spans="1:2" ht="12.75">
      <c r="A78">
        <v>74</v>
      </c>
      <c r="B78" s="113">
        <v>0.462</v>
      </c>
    </row>
    <row r="79" spans="1:2" ht="12.75">
      <c r="A79">
        <v>75</v>
      </c>
      <c r="B79" s="113">
        <v>0.468</v>
      </c>
    </row>
    <row r="80" spans="1:2" ht="12.75">
      <c r="A80">
        <v>76</v>
      </c>
      <c r="B80" s="113">
        <v>0.474</v>
      </c>
    </row>
    <row r="81" spans="1:2" ht="12.75">
      <c r="A81">
        <v>77</v>
      </c>
      <c r="B81" s="113">
        <v>0.48</v>
      </c>
    </row>
    <row r="82" spans="1:2" ht="12.75">
      <c r="A82">
        <v>78</v>
      </c>
      <c r="B82" s="113">
        <v>0.487</v>
      </c>
    </row>
    <row r="83" spans="1:2" ht="12.75">
      <c r="A83">
        <v>79</v>
      </c>
      <c r="B83" s="113">
        <v>0.493</v>
      </c>
    </row>
    <row r="84" spans="1:2" ht="12.75">
      <c r="A84">
        <v>80</v>
      </c>
      <c r="B84" s="113">
        <v>0.499</v>
      </c>
    </row>
    <row r="85" spans="1:2" ht="12.75">
      <c r="A85">
        <v>81</v>
      </c>
      <c r="B85" s="113">
        <v>0.505</v>
      </c>
    </row>
    <row r="86" spans="1:2" ht="12.75">
      <c r="A86">
        <v>82</v>
      </c>
      <c r="B86" s="113">
        <v>0.551</v>
      </c>
    </row>
    <row r="87" spans="1:2" ht="12.75">
      <c r="A87">
        <v>83</v>
      </c>
      <c r="B87" s="113">
        <v>0.517</v>
      </c>
    </row>
    <row r="88" spans="1:2" ht="12.75">
      <c r="A88">
        <v>84</v>
      </c>
      <c r="B88" s="113">
        <v>0.524</v>
      </c>
    </row>
    <row r="89" spans="1:2" ht="12.75">
      <c r="A89">
        <v>85</v>
      </c>
      <c r="B89" s="113">
        <v>0.53</v>
      </c>
    </row>
    <row r="90" spans="1:2" ht="12.75">
      <c r="A90">
        <v>86</v>
      </c>
      <c r="B90" s="113">
        <v>0.536</v>
      </c>
    </row>
    <row r="91" spans="1:2" ht="12.75">
      <c r="A91">
        <v>87</v>
      </c>
      <c r="B91" s="113">
        <v>0.542</v>
      </c>
    </row>
    <row r="92" spans="1:2" ht="12.75">
      <c r="A92">
        <v>88</v>
      </c>
      <c r="B92" s="113">
        <v>0.548</v>
      </c>
    </row>
    <row r="93" spans="1:2" ht="12.75">
      <c r="A93">
        <v>89</v>
      </c>
      <c r="B93" s="113">
        <v>0.555</v>
      </c>
    </row>
    <row r="94" spans="1:2" ht="12.75">
      <c r="A94">
        <v>90</v>
      </c>
      <c r="B94" s="113">
        <v>0.561</v>
      </c>
    </row>
    <row r="95" spans="1:2" ht="12.75">
      <c r="A95">
        <v>91</v>
      </c>
      <c r="B95" s="113">
        <v>0.567</v>
      </c>
    </row>
    <row r="96" spans="1:2" ht="12.75">
      <c r="A96">
        <v>92</v>
      </c>
      <c r="B96" s="113">
        <v>0.573</v>
      </c>
    </row>
    <row r="97" spans="1:2" ht="12.75">
      <c r="A97">
        <v>93</v>
      </c>
      <c r="B97" s="113">
        <v>0.579</v>
      </c>
    </row>
    <row r="98" spans="1:2" ht="12.75">
      <c r="A98">
        <v>94</v>
      </c>
      <c r="B98" s="113">
        <v>0.585</v>
      </c>
    </row>
    <row r="99" spans="1:2" ht="12.75">
      <c r="A99">
        <v>95</v>
      </c>
      <c r="B99" s="113">
        <v>0.592</v>
      </c>
    </row>
    <row r="100" spans="1:2" ht="12.75">
      <c r="A100">
        <v>96</v>
      </c>
      <c r="B100" s="113">
        <v>0.598</v>
      </c>
    </row>
    <row r="101" spans="1:2" ht="12.75">
      <c r="A101">
        <v>97</v>
      </c>
      <c r="B101" s="113">
        <v>0.604</v>
      </c>
    </row>
    <row r="102" spans="1:2" ht="12.75">
      <c r="A102">
        <v>98</v>
      </c>
      <c r="B102" s="113">
        <v>0.61</v>
      </c>
    </row>
    <row r="103" spans="1:2" ht="12.75">
      <c r="A103">
        <v>99</v>
      </c>
      <c r="B103" s="113">
        <v>0.616</v>
      </c>
    </row>
    <row r="104" spans="1:2" ht="12.75">
      <c r="A104">
        <v>100</v>
      </c>
      <c r="B104" s="113">
        <v>0.623</v>
      </c>
    </row>
    <row r="105" spans="1:2" ht="12.75">
      <c r="A105">
        <v>101</v>
      </c>
      <c r="B105" s="113">
        <v>0.629</v>
      </c>
    </row>
    <row r="106" spans="1:2" ht="12.75">
      <c r="A106">
        <v>102</v>
      </c>
      <c r="B106" s="113">
        <v>0.635</v>
      </c>
    </row>
    <row r="107" spans="1:2" ht="12.75">
      <c r="A107">
        <v>103</v>
      </c>
      <c r="B107" s="113">
        <v>0.641</v>
      </c>
    </row>
    <row r="108" spans="1:2" ht="12.75">
      <c r="A108">
        <v>104</v>
      </c>
      <c r="B108" s="113">
        <v>0.647</v>
      </c>
    </row>
    <row r="109" spans="1:2" ht="12.75">
      <c r="A109">
        <v>105</v>
      </c>
      <c r="B109" s="113">
        <v>0.654</v>
      </c>
    </row>
    <row r="110" spans="1:2" ht="12.75">
      <c r="A110">
        <v>106</v>
      </c>
      <c r="B110" s="113">
        <v>0.66</v>
      </c>
    </row>
    <row r="111" spans="1:2" ht="12.75">
      <c r="A111">
        <v>107</v>
      </c>
      <c r="B111" s="113">
        <v>0.666</v>
      </c>
    </row>
    <row r="112" spans="1:2" ht="12.75">
      <c r="A112">
        <v>108</v>
      </c>
      <c r="B112" s="113">
        <v>0.672</v>
      </c>
    </row>
    <row r="113" spans="1:2" ht="12.75">
      <c r="A113">
        <v>109</v>
      </c>
      <c r="B113" s="113">
        <v>0.678</v>
      </c>
    </row>
    <row r="114" spans="1:2" ht="12.75">
      <c r="A114">
        <v>110</v>
      </c>
      <c r="B114" s="113">
        <v>0.684</v>
      </c>
    </row>
    <row r="115" spans="1:2" ht="12.75">
      <c r="A115">
        <v>111</v>
      </c>
      <c r="B115" s="113">
        <v>0.691</v>
      </c>
    </row>
    <row r="116" spans="1:2" ht="12.75">
      <c r="A116">
        <v>112</v>
      </c>
      <c r="B116" s="113">
        <v>0.697</v>
      </c>
    </row>
    <row r="117" spans="1:2" ht="12.75">
      <c r="A117">
        <v>113</v>
      </c>
      <c r="B117" s="113">
        <v>0.703</v>
      </c>
    </row>
    <row r="118" spans="1:2" ht="12.75">
      <c r="A118">
        <v>114</v>
      </c>
      <c r="B118" s="113">
        <v>0.709</v>
      </c>
    </row>
    <row r="119" spans="1:2" ht="12.75">
      <c r="A119">
        <v>115</v>
      </c>
      <c r="B119" s="113">
        <v>0.715</v>
      </c>
    </row>
    <row r="120" spans="1:2" ht="12.75">
      <c r="A120">
        <v>116</v>
      </c>
      <c r="B120" s="113">
        <v>0.722</v>
      </c>
    </row>
    <row r="121" spans="1:2" ht="12.75">
      <c r="A121">
        <v>117</v>
      </c>
      <c r="B121" s="113">
        <v>0.728</v>
      </c>
    </row>
    <row r="122" spans="1:2" ht="12.75">
      <c r="A122">
        <v>118</v>
      </c>
      <c r="B122" s="113">
        <v>0.734</v>
      </c>
    </row>
    <row r="123" spans="1:2" ht="12.75">
      <c r="A123">
        <v>119</v>
      </c>
      <c r="B123" s="113">
        <v>0.74</v>
      </c>
    </row>
    <row r="124" spans="1:2" ht="12.75">
      <c r="A124">
        <v>120</v>
      </c>
      <c r="B124" s="113">
        <v>0.746</v>
      </c>
    </row>
    <row r="125" spans="1:2" ht="12.75">
      <c r="A125">
        <v>121</v>
      </c>
      <c r="B125" s="113">
        <v>0.752</v>
      </c>
    </row>
    <row r="126" spans="1:2" ht="12.75">
      <c r="A126">
        <v>122</v>
      </c>
      <c r="B126" s="113">
        <v>0.759</v>
      </c>
    </row>
    <row r="127" spans="1:2" ht="12.75">
      <c r="A127">
        <v>123</v>
      </c>
      <c r="B127" s="113">
        <v>0.765</v>
      </c>
    </row>
    <row r="128" spans="1:2" ht="12.75">
      <c r="A128">
        <v>124</v>
      </c>
      <c r="B128" s="113">
        <v>0.771</v>
      </c>
    </row>
    <row r="129" spans="1:2" ht="12.75">
      <c r="A129">
        <v>125</v>
      </c>
      <c r="B129" s="113">
        <v>0.777</v>
      </c>
    </row>
    <row r="130" spans="1:2" ht="12.75">
      <c r="A130">
        <v>126</v>
      </c>
      <c r="B130" s="113">
        <v>0.783</v>
      </c>
    </row>
    <row r="131" spans="1:2" ht="12.75">
      <c r="A131">
        <v>127</v>
      </c>
      <c r="B131" s="113">
        <v>0.79</v>
      </c>
    </row>
    <row r="132" spans="1:2" ht="12.75">
      <c r="A132">
        <v>128</v>
      </c>
      <c r="B132" s="113">
        <v>0.796</v>
      </c>
    </row>
    <row r="133" spans="1:2" ht="12.75">
      <c r="A133">
        <v>129</v>
      </c>
      <c r="B133" s="113">
        <v>0.802</v>
      </c>
    </row>
    <row r="134" spans="1:2" ht="12.75">
      <c r="A134">
        <v>130</v>
      </c>
      <c r="B134" s="113">
        <v>0.808</v>
      </c>
    </row>
    <row r="135" spans="1:2" ht="12.75">
      <c r="A135">
        <v>131</v>
      </c>
      <c r="B135" s="113">
        <v>0.814</v>
      </c>
    </row>
    <row r="136" spans="1:2" ht="12.75">
      <c r="A136">
        <v>132</v>
      </c>
      <c r="B136" s="113">
        <v>0.821</v>
      </c>
    </row>
    <row r="137" spans="1:2" ht="12.75">
      <c r="A137">
        <v>133</v>
      </c>
      <c r="B137" s="113">
        <v>0.827</v>
      </c>
    </row>
    <row r="138" spans="1:2" ht="12.75">
      <c r="A138">
        <v>134</v>
      </c>
      <c r="B138" s="113">
        <v>0.833</v>
      </c>
    </row>
    <row r="139" spans="1:2" ht="12.75">
      <c r="A139">
        <v>135</v>
      </c>
      <c r="B139" s="113">
        <v>0.839</v>
      </c>
    </row>
    <row r="140" spans="1:2" ht="12.75">
      <c r="A140">
        <v>136</v>
      </c>
      <c r="B140" s="113">
        <v>0.845</v>
      </c>
    </row>
    <row r="141" spans="1:2" ht="12.75">
      <c r="A141">
        <v>137</v>
      </c>
      <c r="B141" s="113">
        <v>0.851</v>
      </c>
    </row>
    <row r="142" spans="1:2" ht="12.75">
      <c r="A142">
        <v>138</v>
      </c>
      <c r="B142" s="113">
        <v>0.858</v>
      </c>
    </row>
    <row r="143" spans="1:2" ht="12.75">
      <c r="A143">
        <v>139</v>
      </c>
      <c r="B143" s="113">
        <v>0.864</v>
      </c>
    </row>
    <row r="144" spans="1:2" ht="12.75">
      <c r="A144">
        <v>140</v>
      </c>
      <c r="B144" s="113">
        <v>0.87</v>
      </c>
    </row>
    <row r="145" spans="1:2" ht="12.75">
      <c r="A145">
        <v>141</v>
      </c>
      <c r="B145" s="113">
        <v>0.876</v>
      </c>
    </row>
    <row r="146" spans="1:2" ht="12.75">
      <c r="A146">
        <v>142</v>
      </c>
      <c r="B146" s="113">
        <v>0.882</v>
      </c>
    </row>
    <row r="147" spans="1:2" ht="12.75">
      <c r="A147">
        <v>143</v>
      </c>
      <c r="B147" s="113">
        <v>0.889</v>
      </c>
    </row>
    <row r="148" spans="1:2" ht="12.75">
      <c r="A148">
        <v>144</v>
      </c>
      <c r="B148" s="113">
        <v>0.895</v>
      </c>
    </row>
    <row r="149" spans="1:2" ht="12.75">
      <c r="A149">
        <v>145</v>
      </c>
      <c r="B149" s="113">
        <v>0.901</v>
      </c>
    </row>
    <row r="150" spans="1:2" ht="12.75">
      <c r="A150">
        <v>146</v>
      </c>
      <c r="B150" s="113">
        <v>0.907</v>
      </c>
    </row>
    <row r="151" spans="1:2" ht="12.75">
      <c r="A151">
        <v>147</v>
      </c>
      <c r="B151" s="113">
        <v>0.913</v>
      </c>
    </row>
    <row r="152" spans="1:2" ht="12.75">
      <c r="A152">
        <v>148</v>
      </c>
      <c r="B152" s="113">
        <v>0.919</v>
      </c>
    </row>
    <row r="153" spans="1:2" ht="12.75">
      <c r="A153">
        <v>149</v>
      </c>
      <c r="B153" s="113">
        <v>0.926</v>
      </c>
    </row>
    <row r="154" spans="1:2" ht="12.75">
      <c r="A154">
        <v>150</v>
      </c>
      <c r="B154" s="113">
        <v>0.932</v>
      </c>
    </row>
    <row r="155" spans="1:2" ht="12.75">
      <c r="A155">
        <v>151</v>
      </c>
      <c r="B155" s="113">
        <v>0.938</v>
      </c>
    </row>
    <row r="156" spans="1:2" ht="12.75">
      <c r="A156">
        <v>152</v>
      </c>
      <c r="B156" s="113">
        <v>0.944</v>
      </c>
    </row>
    <row r="157" spans="1:2" ht="12.75">
      <c r="A157">
        <v>153</v>
      </c>
      <c r="B157" s="113">
        <v>0.95</v>
      </c>
    </row>
    <row r="158" spans="1:2" ht="12.75">
      <c r="A158">
        <v>154</v>
      </c>
      <c r="B158" s="113">
        <v>0.957</v>
      </c>
    </row>
    <row r="159" spans="1:2" ht="12.75">
      <c r="A159">
        <v>155</v>
      </c>
      <c r="B159" s="113">
        <v>0.963</v>
      </c>
    </row>
    <row r="160" spans="1:2" ht="12.75">
      <c r="A160">
        <v>156</v>
      </c>
      <c r="B160" s="113">
        <v>0.96896</v>
      </c>
    </row>
    <row r="161" spans="1:2" ht="12.75">
      <c r="A161">
        <v>157</v>
      </c>
      <c r="B161" s="113">
        <v>0.9751449999999999</v>
      </c>
    </row>
    <row r="162" spans="1:2" ht="12.75">
      <c r="A162">
        <v>158</v>
      </c>
      <c r="B162" s="113">
        <v>0.9813299999999999</v>
      </c>
    </row>
    <row r="163" spans="1:2" ht="12.75">
      <c r="A163">
        <v>159</v>
      </c>
      <c r="B163" s="113">
        <v>0.9875150000000001</v>
      </c>
    </row>
    <row r="164" spans="1:2" ht="12.75">
      <c r="A164">
        <v>160</v>
      </c>
      <c r="B164" s="113">
        <v>0.9937</v>
      </c>
    </row>
    <row r="165" spans="1:2" ht="12.75">
      <c r="A165">
        <v>161</v>
      </c>
      <c r="B165" s="113">
        <v>0.999885</v>
      </c>
    </row>
    <row r="166" spans="1:2" ht="12.75">
      <c r="A166">
        <v>162</v>
      </c>
      <c r="B166" s="113">
        <v>1.00607</v>
      </c>
    </row>
    <row r="167" spans="1:2" ht="12.75">
      <c r="A167">
        <v>163</v>
      </c>
      <c r="B167" s="113">
        <v>1.012255</v>
      </c>
    </row>
    <row r="168" spans="1:2" ht="12.75">
      <c r="A168">
        <v>164</v>
      </c>
      <c r="B168" s="113">
        <v>1.01844</v>
      </c>
    </row>
    <row r="169" spans="1:2" ht="12.75">
      <c r="A169">
        <v>165</v>
      </c>
      <c r="B169" s="113">
        <v>1.024625</v>
      </c>
    </row>
    <row r="170" spans="1:2" ht="12.75">
      <c r="A170">
        <v>166</v>
      </c>
      <c r="B170" s="113">
        <v>1.03081</v>
      </c>
    </row>
    <row r="171" spans="1:2" ht="12.75">
      <c r="A171">
        <v>167</v>
      </c>
      <c r="B171" s="113">
        <v>1.0369950000000001</v>
      </c>
    </row>
    <row r="172" spans="1:2" ht="12.75">
      <c r="A172">
        <v>168</v>
      </c>
      <c r="B172" s="113">
        <v>1.04318</v>
      </c>
    </row>
    <row r="173" spans="1:2" ht="12.75">
      <c r="A173">
        <v>169</v>
      </c>
      <c r="B173" s="113">
        <v>1.049365</v>
      </c>
    </row>
    <row r="174" spans="1:2" ht="12.75">
      <c r="A174">
        <v>170</v>
      </c>
      <c r="B174" s="113">
        <v>1.05555</v>
      </c>
    </row>
    <row r="175" spans="1:2" ht="12.75">
      <c r="A175">
        <v>171</v>
      </c>
      <c r="B175" s="113">
        <v>1.0617349999999999</v>
      </c>
    </row>
    <row r="176" spans="1:2" ht="12.75">
      <c r="A176">
        <v>172</v>
      </c>
      <c r="B176" s="113">
        <v>1.0679200000000002</v>
      </c>
    </row>
    <row r="177" spans="1:2" ht="12.75">
      <c r="A177">
        <v>173</v>
      </c>
      <c r="B177" s="113">
        <v>1.074105</v>
      </c>
    </row>
    <row r="178" spans="1:2" ht="12.75">
      <c r="A178">
        <v>174</v>
      </c>
      <c r="B178" s="113">
        <v>1.08029</v>
      </c>
    </row>
    <row r="179" spans="1:2" ht="12.75">
      <c r="A179">
        <v>175</v>
      </c>
      <c r="B179" s="113">
        <v>1.086475</v>
      </c>
    </row>
    <row r="180" spans="1:2" ht="12.75">
      <c r="A180">
        <v>176</v>
      </c>
      <c r="B180" s="113">
        <v>1.09266</v>
      </c>
    </row>
    <row r="181" spans="1:2" ht="12.75">
      <c r="A181">
        <v>177</v>
      </c>
      <c r="B181" s="113">
        <v>1.098845</v>
      </c>
    </row>
    <row r="182" spans="1:2" ht="12.75">
      <c r="A182">
        <v>178</v>
      </c>
      <c r="B182" s="113">
        <v>1.10503</v>
      </c>
    </row>
    <row r="183" spans="1:2" ht="12.75">
      <c r="A183">
        <v>179</v>
      </c>
      <c r="B183" s="113">
        <v>1.111215</v>
      </c>
    </row>
    <row r="184" spans="1:2" ht="12.75">
      <c r="A184">
        <v>180</v>
      </c>
      <c r="B184" s="113">
        <v>1.1174000000000002</v>
      </c>
    </row>
    <row r="185" spans="1:2" ht="12.75">
      <c r="A185">
        <v>181</v>
      </c>
      <c r="B185" s="113">
        <v>1.123585</v>
      </c>
    </row>
    <row r="186" spans="1:2" ht="12.75">
      <c r="A186">
        <v>182</v>
      </c>
      <c r="B186" s="113">
        <v>1.12977</v>
      </c>
    </row>
    <row r="187" spans="1:2" ht="12.75">
      <c r="A187">
        <v>183</v>
      </c>
      <c r="B187" s="113">
        <v>1.135955</v>
      </c>
    </row>
    <row r="188" spans="1:2" ht="12.75">
      <c r="A188">
        <v>184</v>
      </c>
      <c r="B188" s="113">
        <v>1.14214</v>
      </c>
    </row>
    <row r="189" spans="1:2" ht="12.75">
      <c r="A189">
        <v>185</v>
      </c>
      <c r="B189" s="113">
        <v>1.148325</v>
      </c>
    </row>
    <row r="190" spans="1:2" ht="12.75">
      <c r="A190">
        <v>186</v>
      </c>
      <c r="B190" s="113">
        <v>1.1545100000000001</v>
      </c>
    </row>
    <row r="191" spans="1:2" ht="12.75">
      <c r="A191">
        <v>187</v>
      </c>
      <c r="B191" s="113">
        <v>1.160695</v>
      </c>
    </row>
    <row r="192" spans="1:2" ht="12.75">
      <c r="A192">
        <v>188</v>
      </c>
      <c r="B192" s="113">
        <v>1.1668800000000001</v>
      </c>
    </row>
    <row r="193" spans="1:2" ht="12.75">
      <c r="A193">
        <v>189</v>
      </c>
      <c r="B193" s="113">
        <v>1.173065</v>
      </c>
    </row>
    <row r="194" spans="1:2" ht="12.75">
      <c r="A194">
        <v>190</v>
      </c>
      <c r="B194" s="113">
        <v>1.17925</v>
      </c>
    </row>
    <row r="195" spans="1:2" ht="12.75">
      <c r="A195">
        <v>191</v>
      </c>
      <c r="B195" s="113">
        <v>1.185435</v>
      </c>
    </row>
    <row r="196" spans="1:2" ht="12.75">
      <c r="A196">
        <v>192</v>
      </c>
      <c r="B196" s="113">
        <v>1.19162</v>
      </c>
    </row>
    <row r="197" spans="1:2" ht="12.75">
      <c r="A197">
        <v>193</v>
      </c>
      <c r="B197" s="113">
        <v>1.197805</v>
      </c>
    </row>
    <row r="198" spans="1:2" ht="12.75">
      <c r="A198">
        <v>194</v>
      </c>
      <c r="B198" s="113">
        <v>1.2039900000000001</v>
      </c>
    </row>
    <row r="199" spans="1:2" ht="12.75">
      <c r="A199">
        <v>195</v>
      </c>
      <c r="B199" s="113">
        <v>1.210175</v>
      </c>
    </row>
    <row r="200" spans="1:2" ht="12.75">
      <c r="A200">
        <v>196</v>
      </c>
      <c r="B200" s="113">
        <v>1.21636</v>
      </c>
    </row>
    <row r="201" spans="1:2" ht="12.75">
      <c r="A201">
        <v>197</v>
      </c>
      <c r="B201" s="113">
        <v>1.222545</v>
      </c>
    </row>
    <row r="202" spans="1:2" ht="12.75">
      <c r="A202">
        <v>198</v>
      </c>
      <c r="B202" s="113">
        <v>1.2287299999999999</v>
      </c>
    </row>
    <row r="203" spans="1:2" ht="12.75">
      <c r="A203">
        <v>199</v>
      </c>
      <c r="B203" s="113">
        <v>1.2349150000000002</v>
      </c>
    </row>
    <row r="204" spans="1:2" ht="12.75">
      <c r="A204">
        <v>200</v>
      </c>
      <c r="B204" s="113">
        <v>1.2411</v>
      </c>
    </row>
    <row r="205" spans="1:2" ht="12.75">
      <c r="A205">
        <v>201</v>
      </c>
      <c r="B205" s="113">
        <v>1.247285</v>
      </c>
    </row>
    <row r="206" spans="1:2" ht="12.75">
      <c r="A206">
        <v>202</v>
      </c>
      <c r="B206" s="113">
        <v>1.25347</v>
      </c>
    </row>
    <row r="207" spans="1:2" ht="12.75">
      <c r="A207">
        <v>203</v>
      </c>
      <c r="B207" s="113">
        <v>1.259655</v>
      </c>
    </row>
    <row r="208" spans="1:2" ht="12.75">
      <c r="A208">
        <v>204</v>
      </c>
      <c r="B208" s="113">
        <v>1.26584</v>
      </c>
    </row>
    <row r="209" spans="1:2" ht="12.75">
      <c r="A209">
        <v>205</v>
      </c>
      <c r="B209" s="113">
        <v>1.272025</v>
      </c>
    </row>
    <row r="210" spans="1:2" ht="12.75">
      <c r="A210">
        <v>206</v>
      </c>
      <c r="B210" s="113">
        <v>1.27821</v>
      </c>
    </row>
    <row r="211" spans="1:2" ht="12.75">
      <c r="A211">
        <v>207</v>
      </c>
      <c r="B211" s="113">
        <v>1.2843950000000002</v>
      </c>
    </row>
    <row r="212" spans="1:2" ht="12.75">
      <c r="A212">
        <v>208</v>
      </c>
      <c r="B212" s="113">
        <v>1.29058</v>
      </c>
    </row>
    <row r="213" spans="1:2" ht="12.75">
      <c r="A213">
        <v>209</v>
      </c>
      <c r="B213" s="113">
        <v>1.296765</v>
      </c>
    </row>
    <row r="214" spans="1:2" ht="12.75">
      <c r="A214">
        <v>210</v>
      </c>
      <c r="B214" s="113">
        <v>1.30295</v>
      </c>
    </row>
    <row r="215" spans="1:2" ht="12.75">
      <c r="A215">
        <v>211</v>
      </c>
      <c r="B215" s="113">
        <v>1.309135</v>
      </c>
    </row>
    <row r="216" spans="1:2" ht="12.75">
      <c r="A216">
        <v>212</v>
      </c>
      <c r="B216" s="113">
        <v>1.31532</v>
      </c>
    </row>
    <row r="217" spans="1:2" ht="12.75">
      <c r="A217">
        <v>213</v>
      </c>
      <c r="B217" s="113">
        <v>1.3215050000000002</v>
      </c>
    </row>
    <row r="218" spans="1:2" ht="12.75">
      <c r="A218">
        <v>214</v>
      </c>
      <c r="B218" s="113">
        <v>1.32769</v>
      </c>
    </row>
    <row r="219" spans="1:2" ht="12.75">
      <c r="A219">
        <v>215</v>
      </c>
      <c r="B219" s="113">
        <v>1.3338750000000001</v>
      </c>
    </row>
    <row r="220" spans="1:2" ht="12.75">
      <c r="A220">
        <v>216</v>
      </c>
      <c r="B220" s="113">
        <v>1.34006</v>
      </c>
    </row>
    <row r="221" spans="1:2" ht="12.75">
      <c r="A221">
        <v>217</v>
      </c>
      <c r="B221" s="113">
        <v>1.346245</v>
      </c>
    </row>
    <row r="222" spans="1:2" ht="12.75">
      <c r="A222">
        <v>218</v>
      </c>
      <c r="B222" s="113">
        <v>1.35243</v>
      </c>
    </row>
    <row r="223" spans="1:2" ht="12.75">
      <c r="A223">
        <v>219</v>
      </c>
      <c r="B223" s="113">
        <v>1.3586150000000001</v>
      </c>
    </row>
    <row r="224" spans="1:2" ht="12.75">
      <c r="A224">
        <v>220</v>
      </c>
      <c r="B224" s="113">
        <v>1.3648</v>
      </c>
    </row>
    <row r="225" spans="1:2" ht="12.75">
      <c r="A225">
        <v>221</v>
      </c>
      <c r="B225" s="113">
        <v>1.3709850000000001</v>
      </c>
    </row>
    <row r="226" spans="1:2" ht="12.75">
      <c r="A226">
        <v>222</v>
      </c>
      <c r="B226" s="113">
        <v>1.37717</v>
      </c>
    </row>
    <row r="227" spans="1:2" ht="12.75">
      <c r="A227">
        <v>223</v>
      </c>
      <c r="B227" s="113">
        <v>1.3833550000000001</v>
      </c>
    </row>
    <row r="228" spans="1:2" ht="12.75">
      <c r="A228">
        <v>224</v>
      </c>
      <c r="B228" s="113">
        <v>1.38954</v>
      </c>
    </row>
    <row r="229" spans="1:2" ht="12.75">
      <c r="A229">
        <v>225</v>
      </c>
      <c r="B229" s="113">
        <v>1.3957249999999999</v>
      </c>
    </row>
    <row r="230" spans="1:2" ht="12.75">
      <c r="A230">
        <v>226</v>
      </c>
      <c r="B230" s="113">
        <v>1.4019100000000002</v>
      </c>
    </row>
    <row r="231" spans="1:2" ht="12.75">
      <c r="A231">
        <v>227</v>
      </c>
      <c r="B231" s="113">
        <v>1.408095</v>
      </c>
    </row>
    <row r="232" spans="1:2" ht="12.75">
      <c r="A232">
        <v>228</v>
      </c>
      <c r="B232" s="113">
        <v>1.41428</v>
      </c>
    </row>
    <row r="233" spans="1:2" ht="12.75">
      <c r="A233">
        <v>229</v>
      </c>
      <c r="B233" s="113">
        <v>1.420465</v>
      </c>
    </row>
    <row r="234" spans="1:2" ht="12.75">
      <c r="A234">
        <v>230</v>
      </c>
      <c r="B234" s="113">
        <v>1.42665</v>
      </c>
    </row>
    <row r="235" spans="1:2" ht="12.75">
      <c r="A235">
        <v>231</v>
      </c>
      <c r="B235" s="113">
        <v>1.432835</v>
      </c>
    </row>
    <row r="236" spans="1:2" ht="12.75">
      <c r="A236">
        <v>232</v>
      </c>
      <c r="B236" s="113">
        <v>1.43902</v>
      </c>
    </row>
    <row r="237" spans="1:2" ht="12.75">
      <c r="A237">
        <v>233</v>
      </c>
      <c r="B237" s="113">
        <v>1.445205</v>
      </c>
    </row>
    <row r="238" spans="1:2" ht="12.75">
      <c r="A238">
        <v>234</v>
      </c>
      <c r="B238" s="113">
        <v>1.4513900000000002</v>
      </c>
    </row>
    <row r="239" spans="1:2" ht="12.75">
      <c r="A239">
        <v>235</v>
      </c>
      <c r="B239" s="113">
        <v>1.457575</v>
      </c>
    </row>
    <row r="240" spans="1:2" ht="12.75">
      <c r="A240">
        <v>236</v>
      </c>
      <c r="B240" s="113">
        <v>1.46376</v>
      </c>
    </row>
    <row r="241" spans="1:2" ht="12.75">
      <c r="A241">
        <v>237</v>
      </c>
      <c r="B241" s="113">
        <v>1.469945</v>
      </c>
    </row>
    <row r="242" spans="1:2" ht="12.75">
      <c r="A242">
        <v>238</v>
      </c>
      <c r="B242" s="113">
        <v>1.47613</v>
      </c>
    </row>
    <row r="243" spans="1:2" ht="12.75">
      <c r="A243">
        <v>239</v>
      </c>
      <c r="B243" s="113">
        <v>1.482315</v>
      </c>
    </row>
    <row r="244" spans="1:2" ht="12.75">
      <c r="A244">
        <v>240</v>
      </c>
      <c r="B244" s="113">
        <v>1.4885000000000002</v>
      </c>
    </row>
    <row r="245" spans="1:2" ht="12.75">
      <c r="A245">
        <v>241</v>
      </c>
      <c r="B245" s="113">
        <v>1.494685</v>
      </c>
    </row>
    <row r="246" spans="1:2" ht="12.75">
      <c r="A246">
        <v>242</v>
      </c>
      <c r="B246" s="113">
        <v>1.5008700000000001</v>
      </c>
    </row>
    <row r="247" spans="1:2" ht="12.75">
      <c r="A247">
        <v>243</v>
      </c>
      <c r="B247" s="113">
        <v>1.507055</v>
      </c>
    </row>
    <row r="248" spans="1:2" ht="12.75">
      <c r="A248">
        <v>244</v>
      </c>
      <c r="B248" s="113">
        <v>1.51324</v>
      </c>
    </row>
    <row r="249" spans="1:2" ht="12.75">
      <c r="A249">
        <v>245</v>
      </c>
      <c r="B249" s="113">
        <v>1.519425</v>
      </c>
    </row>
    <row r="250" spans="1:2" ht="12.75">
      <c r="A250">
        <v>246</v>
      </c>
      <c r="B250" s="113">
        <v>1.5256100000000001</v>
      </c>
    </row>
    <row r="251" spans="1:2" ht="12.75">
      <c r="A251">
        <v>247</v>
      </c>
      <c r="B251" s="113">
        <v>1.531795</v>
      </c>
    </row>
    <row r="252" spans="1:2" ht="12.75">
      <c r="A252">
        <v>248</v>
      </c>
      <c r="B252" s="113">
        <v>1.5379800000000001</v>
      </c>
    </row>
    <row r="253" spans="1:2" ht="12.75">
      <c r="A253">
        <v>249</v>
      </c>
      <c r="B253" s="113">
        <v>1.544165</v>
      </c>
    </row>
    <row r="254" spans="1:2" ht="12.75">
      <c r="A254">
        <v>250</v>
      </c>
      <c r="B254" s="113">
        <v>1.5503500000000001</v>
      </c>
    </row>
    <row r="255" spans="1:2" ht="12.75">
      <c r="A255">
        <v>251</v>
      </c>
      <c r="B255" s="113">
        <v>1.556535</v>
      </c>
    </row>
    <row r="256" spans="1:2" ht="12.75">
      <c r="A256">
        <v>252</v>
      </c>
      <c r="B256" s="113">
        <v>1.5627199999999999</v>
      </c>
    </row>
    <row r="257" spans="1:2" ht="12.75">
      <c r="A257">
        <v>253</v>
      </c>
      <c r="B257" s="113">
        <v>1.5689050000000002</v>
      </c>
    </row>
    <row r="258" spans="1:2" ht="12.75">
      <c r="A258">
        <v>254</v>
      </c>
      <c r="B258" s="113">
        <v>1.57509</v>
      </c>
    </row>
    <row r="259" spans="1:2" ht="12.75">
      <c r="A259">
        <v>255</v>
      </c>
      <c r="B259" s="113">
        <v>1.581275</v>
      </c>
    </row>
    <row r="260" spans="1:2" ht="12.75">
      <c r="A260">
        <v>256</v>
      </c>
      <c r="B260" s="113">
        <v>1.58746</v>
      </c>
    </row>
    <row r="261" spans="1:2" ht="12.75">
      <c r="A261">
        <v>257</v>
      </c>
      <c r="B261" s="113">
        <v>1.593645</v>
      </c>
    </row>
    <row r="262" spans="1:2" ht="12.75">
      <c r="A262">
        <v>258</v>
      </c>
      <c r="B262" s="113">
        <v>1.59983</v>
      </c>
    </row>
    <row r="263" spans="1:2" ht="12.75">
      <c r="A263">
        <v>259</v>
      </c>
      <c r="B263" s="113">
        <v>1.606015</v>
      </c>
    </row>
    <row r="264" spans="1:2" ht="12.75">
      <c r="A264">
        <v>260</v>
      </c>
      <c r="B264" s="113">
        <v>1.6121999999999999</v>
      </c>
    </row>
    <row r="265" spans="1:2" ht="12.75">
      <c r="A265">
        <v>261</v>
      </c>
      <c r="B265" s="113">
        <v>1.618385</v>
      </c>
    </row>
    <row r="266" spans="1:2" ht="12.75">
      <c r="A266">
        <v>262</v>
      </c>
      <c r="B266" s="113">
        <v>1.6245699999999998</v>
      </c>
    </row>
    <row r="267" spans="1:2" ht="12.75">
      <c r="A267">
        <v>263</v>
      </c>
      <c r="B267" s="113">
        <v>1.6307550000000002</v>
      </c>
    </row>
    <row r="268" spans="1:2" ht="12.75">
      <c r="A268">
        <v>264</v>
      </c>
      <c r="B268" s="113">
        <v>1.6369400000000003</v>
      </c>
    </row>
    <row r="269" spans="1:2" ht="12.75">
      <c r="A269">
        <v>265</v>
      </c>
      <c r="B269" s="113">
        <v>1.6431250000000002</v>
      </c>
    </row>
    <row r="270" spans="1:2" ht="12.75">
      <c r="A270">
        <v>266</v>
      </c>
      <c r="B270" s="113">
        <v>1.64931</v>
      </c>
    </row>
    <row r="271" spans="1:2" ht="12.75">
      <c r="A271">
        <v>267</v>
      </c>
      <c r="B271" s="113">
        <v>1.6554950000000002</v>
      </c>
    </row>
    <row r="272" spans="1:2" ht="12.75">
      <c r="A272">
        <v>268</v>
      </c>
      <c r="B272" s="113">
        <v>1.66168</v>
      </c>
    </row>
    <row r="273" spans="1:2" ht="12.75">
      <c r="A273">
        <v>269</v>
      </c>
      <c r="B273" s="113">
        <v>1.6678650000000002</v>
      </c>
    </row>
    <row r="274" spans="1:2" ht="12.75">
      <c r="A274">
        <v>270</v>
      </c>
      <c r="B274" s="113">
        <v>1.67405</v>
      </c>
    </row>
    <row r="275" spans="1:2" ht="12.75">
      <c r="A275">
        <v>271</v>
      </c>
      <c r="B275" s="113">
        <v>1.680235</v>
      </c>
    </row>
    <row r="276" spans="1:2" ht="12.75">
      <c r="A276">
        <v>272</v>
      </c>
      <c r="B276" s="113">
        <v>1.68642</v>
      </c>
    </row>
    <row r="277" spans="1:2" ht="12.75">
      <c r="A277">
        <v>273</v>
      </c>
      <c r="B277" s="113">
        <v>1.692605</v>
      </c>
    </row>
    <row r="278" spans="1:2" ht="12.75">
      <c r="A278">
        <v>274</v>
      </c>
      <c r="B278" s="113">
        <v>1.69879</v>
      </c>
    </row>
    <row r="279" spans="1:2" ht="12.75">
      <c r="A279">
        <v>275</v>
      </c>
      <c r="B279" s="113">
        <v>1.704975</v>
      </c>
    </row>
    <row r="280" spans="1:2" ht="12.75">
      <c r="A280">
        <v>276</v>
      </c>
      <c r="B280" s="113">
        <v>1.7111599999999998</v>
      </c>
    </row>
    <row r="281" spans="1:2" ht="12.75">
      <c r="A281">
        <v>277</v>
      </c>
      <c r="B281" s="113">
        <v>1.7173450000000001</v>
      </c>
    </row>
    <row r="282" spans="1:2" ht="12.75">
      <c r="A282">
        <v>278</v>
      </c>
      <c r="B282" s="113">
        <v>1.7235300000000002</v>
      </c>
    </row>
    <row r="283" spans="1:2" ht="12.75">
      <c r="A283">
        <v>279</v>
      </c>
      <c r="B283" s="113">
        <v>1.7297150000000001</v>
      </c>
    </row>
    <row r="284" spans="1:2" ht="12.75">
      <c r="A284">
        <v>280</v>
      </c>
      <c r="B284" s="113">
        <v>1.7359000000000002</v>
      </c>
    </row>
    <row r="285" spans="1:2" ht="12.75">
      <c r="A285">
        <v>281</v>
      </c>
      <c r="B285" s="113">
        <v>1.742085</v>
      </c>
    </row>
    <row r="286" spans="1:2" ht="12.75">
      <c r="A286">
        <v>282</v>
      </c>
      <c r="B286" s="113">
        <v>1.74827</v>
      </c>
    </row>
    <row r="287" spans="1:2" ht="12.75">
      <c r="A287">
        <v>283</v>
      </c>
      <c r="B287" s="113">
        <v>1.754455</v>
      </c>
    </row>
    <row r="288" spans="1:2" ht="12.75">
      <c r="A288">
        <v>284</v>
      </c>
      <c r="B288" s="113">
        <v>1.76064</v>
      </c>
    </row>
    <row r="289" spans="1:2" ht="12.75">
      <c r="A289">
        <v>285</v>
      </c>
      <c r="B289" s="113">
        <v>1.766825</v>
      </c>
    </row>
    <row r="290" spans="1:2" ht="12.75">
      <c r="A290">
        <v>286</v>
      </c>
      <c r="B290" s="113">
        <v>1.77301</v>
      </c>
    </row>
    <row r="291" spans="1:2" ht="12.75">
      <c r="A291">
        <v>287</v>
      </c>
      <c r="B291" s="113">
        <v>1.7791949999999999</v>
      </c>
    </row>
    <row r="292" spans="1:2" ht="12.75">
      <c r="A292">
        <v>288</v>
      </c>
      <c r="B292" s="113">
        <v>1.78538</v>
      </c>
    </row>
    <row r="293" spans="1:2" ht="12.75">
      <c r="A293">
        <v>289</v>
      </c>
      <c r="B293" s="113">
        <v>1.7915649999999999</v>
      </c>
    </row>
    <row r="294" spans="1:2" ht="12.75">
      <c r="A294">
        <v>290</v>
      </c>
      <c r="B294" s="113">
        <v>1.7977500000000002</v>
      </c>
    </row>
    <row r="295" spans="1:2" ht="12.75">
      <c r="A295">
        <v>291</v>
      </c>
      <c r="B295" s="113">
        <v>1.8039350000000003</v>
      </c>
    </row>
    <row r="296" spans="1:2" ht="12.75">
      <c r="A296">
        <v>292</v>
      </c>
      <c r="B296" s="113">
        <v>1.8101200000000002</v>
      </c>
    </row>
    <row r="297" spans="1:2" ht="12.75">
      <c r="A297">
        <v>293</v>
      </c>
      <c r="B297" s="113">
        <v>1.816305</v>
      </c>
    </row>
    <row r="298" spans="1:2" ht="12.75">
      <c r="A298">
        <v>294</v>
      </c>
      <c r="B298" s="113">
        <v>1.8224900000000002</v>
      </c>
    </row>
    <row r="299" spans="1:2" ht="12.75">
      <c r="A299">
        <v>295</v>
      </c>
      <c r="B299" s="113">
        <v>1.828675</v>
      </c>
    </row>
    <row r="300" spans="1:2" ht="12.75">
      <c r="A300">
        <v>296</v>
      </c>
      <c r="B300" s="113">
        <v>1.8348600000000002</v>
      </c>
    </row>
    <row r="301" spans="1:2" ht="12.75">
      <c r="A301">
        <v>297</v>
      </c>
      <c r="B301" s="113">
        <v>1.841045</v>
      </c>
    </row>
    <row r="302" spans="1:2" ht="12.75">
      <c r="A302">
        <v>298</v>
      </c>
      <c r="B302" s="113">
        <v>1.84723</v>
      </c>
    </row>
    <row r="303" spans="1:2" ht="12.75">
      <c r="A303">
        <v>299</v>
      </c>
      <c r="B303" s="113">
        <v>1.853415</v>
      </c>
    </row>
    <row r="304" spans="1:2" ht="12.75">
      <c r="A304">
        <v>300</v>
      </c>
      <c r="B304" s="113">
        <v>1.8596</v>
      </c>
    </row>
    <row r="305" spans="1:2" ht="12.75">
      <c r="A305">
        <v>301</v>
      </c>
      <c r="B305" s="113">
        <v>1.865785</v>
      </c>
    </row>
    <row r="306" spans="1:2" ht="12.75">
      <c r="A306">
        <v>302</v>
      </c>
      <c r="B306" s="113">
        <v>1.87197</v>
      </c>
    </row>
    <row r="307" spans="1:2" ht="12.75">
      <c r="A307">
        <v>303</v>
      </c>
      <c r="B307" s="113">
        <v>1.8781549999999998</v>
      </c>
    </row>
    <row r="308" spans="1:2" ht="12.75">
      <c r="A308">
        <v>304</v>
      </c>
      <c r="B308" s="113">
        <v>1.8843400000000001</v>
      </c>
    </row>
    <row r="309" spans="1:2" ht="12.75">
      <c r="A309">
        <v>305</v>
      </c>
      <c r="B309" s="113">
        <v>1.8905250000000002</v>
      </c>
    </row>
    <row r="310" spans="1:2" ht="12.75">
      <c r="A310">
        <v>306</v>
      </c>
      <c r="B310" s="113">
        <v>1.8967100000000001</v>
      </c>
    </row>
    <row r="311" spans="1:2" ht="12.75">
      <c r="A311">
        <v>307</v>
      </c>
      <c r="B311" s="113">
        <v>1.9028950000000002</v>
      </c>
    </row>
    <row r="312" spans="1:2" ht="12.75">
      <c r="A312">
        <v>308</v>
      </c>
      <c r="B312" s="113">
        <v>1.90908</v>
      </c>
    </row>
    <row r="313" spans="1:2" ht="12.75">
      <c r="A313">
        <v>309</v>
      </c>
      <c r="B313" s="113">
        <v>1.915265</v>
      </c>
    </row>
    <row r="314" spans="1:2" ht="12.75">
      <c r="A314">
        <v>310</v>
      </c>
      <c r="B314" s="113">
        <v>1.92145</v>
      </c>
    </row>
    <row r="315" spans="1:2" ht="12.75">
      <c r="A315">
        <v>311</v>
      </c>
      <c r="B315" s="113">
        <v>1.927635</v>
      </c>
    </row>
    <row r="316" spans="1:2" ht="12.75">
      <c r="A316">
        <v>312</v>
      </c>
      <c r="B316" s="113">
        <v>1.93382</v>
      </c>
    </row>
    <row r="317" spans="1:2" ht="12.75">
      <c r="A317">
        <v>313</v>
      </c>
      <c r="B317" s="113">
        <v>1.940005</v>
      </c>
    </row>
    <row r="318" spans="1:2" ht="12.75">
      <c r="A318">
        <v>314</v>
      </c>
      <c r="B318" s="113">
        <v>1.9461899999999999</v>
      </c>
    </row>
    <row r="319" spans="1:2" ht="12.75">
      <c r="A319">
        <v>315</v>
      </c>
      <c r="B319" s="113">
        <v>1.952375</v>
      </c>
    </row>
    <row r="320" spans="1:2" ht="12.75">
      <c r="A320">
        <v>316</v>
      </c>
      <c r="B320" s="113">
        <v>1.9585599999999999</v>
      </c>
    </row>
    <row r="321" spans="1:2" ht="12.75">
      <c r="A321">
        <v>317</v>
      </c>
      <c r="B321" s="113">
        <v>1.9647450000000002</v>
      </c>
    </row>
    <row r="322" spans="1:2" ht="12.75">
      <c r="A322">
        <v>318</v>
      </c>
      <c r="B322" s="113">
        <v>1.9709300000000003</v>
      </c>
    </row>
    <row r="323" spans="1:2" ht="12.75">
      <c r="A323">
        <v>319</v>
      </c>
      <c r="B323" s="113">
        <v>1.9771150000000002</v>
      </c>
    </row>
    <row r="324" spans="1:2" ht="12.75">
      <c r="A324">
        <v>320</v>
      </c>
      <c r="B324" s="113">
        <v>1.9833</v>
      </c>
    </row>
    <row r="325" spans="1:2" ht="12.75">
      <c r="A325">
        <v>321</v>
      </c>
      <c r="B325" s="113">
        <v>1.9894850000000002</v>
      </c>
    </row>
    <row r="326" spans="1:2" ht="12.75">
      <c r="A326">
        <v>322</v>
      </c>
      <c r="B326" s="113">
        <v>1.99567</v>
      </c>
    </row>
    <row r="327" spans="1:2" ht="12.75">
      <c r="A327">
        <v>323</v>
      </c>
      <c r="B327" s="113">
        <v>2.0018550000000004</v>
      </c>
    </row>
    <row r="328" spans="1:2" ht="12.75">
      <c r="A328">
        <v>324</v>
      </c>
      <c r="B328" s="113">
        <v>2.0080400000000003</v>
      </c>
    </row>
    <row r="329" spans="1:2" ht="12.75">
      <c r="A329">
        <v>325</v>
      </c>
      <c r="B329" s="113">
        <v>2.014225</v>
      </c>
    </row>
    <row r="330" spans="1:2" ht="12.75">
      <c r="A330">
        <v>326</v>
      </c>
      <c r="B330" s="113">
        <v>2.02041</v>
      </c>
    </row>
    <row r="331" spans="1:2" ht="12.75">
      <c r="A331">
        <v>327</v>
      </c>
      <c r="B331" s="113">
        <v>2.0265950000000004</v>
      </c>
    </row>
    <row r="332" spans="1:2" ht="12.75">
      <c r="A332">
        <v>328</v>
      </c>
      <c r="B332" s="113">
        <v>2.0327800000000003</v>
      </c>
    </row>
    <row r="333" spans="1:2" ht="12.75">
      <c r="A333">
        <v>329</v>
      </c>
      <c r="B333" s="113">
        <v>2.038965</v>
      </c>
    </row>
    <row r="334" spans="1:2" ht="12.75">
      <c r="A334">
        <v>330</v>
      </c>
      <c r="B334" s="113">
        <v>2.04515</v>
      </c>
    </row>
    <row r="335" spans="1:2" ht="12.75">
      <c r="A335">
        <v>331</v>
      </c>
      <c r="B335" s="113">
        <v>2.0513350000000004</v>
      </c>
    </row>
    <row r="336" spans="1:2" ht="12.75">
      <c r="A336">
        <v>332</v>
      </c>
      <c r="B336" s="113">
        <v>2.0575200000000002</v>
      </c>
    </row>
    <row r="337" spans="1:2" ht="12.75">
      <c r="A337">
        <v>333</v>
      </c>
      <c r="B337" s="113">
        <v>2.0637050000000006</v>
      </c>
    </row>
    <row r="338" spans="1:2" ht="12.75">
      <c r="A338">
        <v>334</v>
      </c>
      <c r="B338" s="113">
        <v>2.0698900000000005</v>
      </c>
    </row>
    <row r="339" spans="1:2" ht="12.75">
      <c r="A339">
        <v>335</v>
      </c>
      <c r="B339" s="113">
        <v>2.0760750000000003</v>
      </c>
    </row>
    <row r="340" spans="1:2" ht="12.75">
      <c r="A340">
        <v>336</v>
      </c>
      <c r="B340" s="113">
        <v>2.08226</v>
      </c>
    </row>
    <row r="341" spans="1:2" ht="12.75">
      <c r="A341">
        <v>337</v>
      </c>
      <c r="B341" s="113">
        <v>2.088445</v>
      </c>
    </row>
    <row r="342" spans="1:2" ht="12.75">
      <c r="A342">
        <v>338</v>
      </c>
      <c r="B342" s="113">
        <v>2.0946300000000004</v>
      </c>
    </row>
    <row r="343" spans="1:2" ht="12.75">
      <c r="A343">
        <v>339</v>
      </c>
      <c r="B343" s="113">
        <v>2.1008150000000003</v>
      </c>
    </row>
    <row r="344" spans="1:2" ht="12.75">
      <c r="A344">
        <v>340</v>
      </c>
      <c r="B344" s="113">
        <v>2.107</v>
      </c>
    </row>
    <row r="345" spans="1:2" ht="12.75">
      <c r="A345">
        <v>341</v>
      </c>
      <c r="B345" s="113">
        <v>2.113185</v>
      </c>
    </row>
    <row r="346" spans="1:2" ht="12.75">
      <c r="A346">
        <v>342</v>
      </c>
      <c r="B346" s="113">
        <v>2.11937</v>
      </c>
    </row>
    <row r="347" spans="1:2" ht="12.75">
      <c r="A347">
        <v>343</v>
      </c>
      <c r="B347" s="113">
        <v>2.1255550000000003</v>
      </c>
    </row>
    <row r="348" spans="1:2" ht="12.75">
      <c r="A348">
        <v>344</v>
      </c>
      <c r="B348" s="113">
        <v>2.1317400000000006</v>
      </c>
    </row>
    <row r="349" spans="1:2" ht="12.75">
      <c r="A349">
        <v>345</v>
      </c>
      <c r="B349" s="113">
        <v>2.1379250000000005</v>
      </c>
    </row>
    <row r="350" spans="1:2" ht="12.75">
      <c r="A350">
        <v>346</v>
      </c>
      <c r="B350" s="113">
        <v>2.1441100000000004</v>
      </c>
    </row>
    <row r="351" spans="1:2" ht="12.75">
      <c r="A351">
        <v>347</v>
      </c>
      <c r="B351" s="113">
        <v>2.1502950000000003</v>
      </c>
    </row>
    <row r="352" spans="1:2" ht="12.75">
      <c r="A352">
        <v>348</v>
      </c>
      <c r="B352" s="113">
        <v>2.15648</v>
      </c>
    </row>
    <row r="353" spans="1:2" ht="12.75">
      <c r="A353">
        <v>349</v>
      </c>
      <c r="B353" s="113">
        <v>2.1626650000000005</v>
      </c>
    </row>
    <row r="354" spans="1:2" ht="12.75">
      <c r="A354">
        <v>350</v>
      </c>
      <c r="B354" s="113">
        <v>2.1688500000000004</v>
      </c>
    </row>
    <row r="355" spans="1:2" ht="12.75">
      <c r="A355">
        <v>351</v>
      </c>
      <c r="B355" s="113">
        <v>2.1750350000000003</v>
      </c>
    </row>
    <row r="356" spans="1:2" ht="12.75">
      <c r="A356">
        <v>352</v>
      </c>
      <c r="B356" s="113">
        <v>2.18122</v>
      </c>
    </row>
    <row r="357" spans="1:2" ht="12.75">
      <c r="A357">
        <v>353</v>
      </c>
      <c r="B357" s="113">
        <v>2.187405</v>
      </c>
    </row>
    <row r="358" spans="1:2" ht="12.75">
      <c r="A358">
        <v>354</v>
      </c>
      <c r="B358" s="113">
        <v>2.1935900000000004</v>
      </c>
    </row>
    <row r="359" spans="1:2" ht="12.75">
      <c r="A359">
        <v>355</v>
      </c>
      <c r="B359" s="113">
        <v>2.1997750000000003</v>
      </c>
    </row>
    <row r="360" spans="1:2" ht="12.75">
      <c r="A360">
        <v>356</v>
      </c>
      <c r="B360" s="113">
        <v>2.20596</v>
      </c>
    </row>
    <row r="361" spans="1:2" ht="12.75">
      <c r="A361">
        <v>357</v>
      </c>
      <c r="B361" s="113">
        <v>2.212145</v>
      </c>
    </row>
    <row r="362" spans="1:2" ht="12.75">
      <c r="A362">
        <v>358</v>
      </c>
      <c r="B362" s="113">
        <v>2.2183300000000004</v>
      </c>
    </row>
    <row r="363" spans="1:2" ht="12.75">
      <c r="A363">
        <v>359</v>
      </c>
      <c r="B363" s="113">
        <v>2.2245150000000002</v>
      </c>
    </row>
    <row r="364" spans="1:2" ht="12.75">
      <c r="A364">
        <v>360</v>
      </c>
      <c r="B364" s="113">
        <v>2.2307000000000006</v>
      </c>
    </row>
    <row r="365" spans="1:2" ht="12.75">
      <c r="A365">
        <v>361</v>
      </c>
      <c r="B365" s="113">
        <v>2.2368850000000005</v>
      </c>
    </row>
    <row r="366" spans="1:2" ht="12.75">
      <c r="A366">
        <v>362</v>
      </c>
      <c r="B366" s="113">
        <v>2.2430700000000003</v>
      </c>
    </row>
    <row r="367" spans="1:2" ht="12.75">
      <c r="A367">
        <v>363</v>
      </c>
      <c r="B367" s="113">
        <v>2.2492550000000002</v>
      </c>
    </row>
    <row r="368" spans="1:2" ht="12.75">
      <c r="A368">
        <v>364</v>
      </c>
      <c r="B368" s="113">
        <v>2.25544</v>
      </c>
    </row>
    <row r="369" spans="1:2" ht="12.75">
      <c r="A369">
        <v>365</v>
      </c>
      <c r="B369" s="113">
        <v>2.2616250000000004</v>
      </c>
    </row>
    <row r="370" spans="1:2" ht="12.75">
      <c r="A370">
        <v>366</v>
      </c>
      <c r="B370" s="113">
        <v>2.2678100000000003</v>
      </c>
    </row>
    <row r="371" spans="1:2" ht="12.75">
      <c r="A371">
        <v>367</v>
      </c>
      <c r="B371" s="113">
        <v>2.273995</v>
      </c>
    </row>
    <row r="372" spans="1:2" ht="12.75">
      <c r="A372">
        <v>368</v>
      </c>
      <c r="B372" s="113">
        <v>2.28018</v>
      </c>
    </row>
    <row r="373" spans="1:2" ht="12.75">
      <c r="A373">
        <v>369</v>
      </c>
      <c r="B373" s="113">
        <v>2.286365</v>
      </c>
    </row>
    <row r="374" spans="1:2" ht="12.75">
      <c r="A374">
        <v>370</v>
      </c>
      <c r="B374" s="113">
        <v>2.2925500000000003</v>
      </c>
    </row>
    <row r="375" spans="1:2" ht="12.75">
      <c r="A375">
        <v>371</v>
      </c>
      <c r="B375" s="113">
        <v>2.2987350000000006</v>
      </c>
    </row>
    <row r="376" spans="1:2" ht="12.75">
      <c r="A376">
        <v>372</v>
      </c>
      <c r="B376" s="113">
        <v>2.3049200000000005</v>
      </c>
    </row>
    <row r="377" spans="1:2" ht="12.75">
      <c r="A377">
        <v>373</v>
      </c>
      <c r="B377" s="113">
        <v>2.3111050000000004</v>
      </c>
    </row>
    <row r="378" spans="1:2" ht="12.75">
      <c r="A378">
        <v>374</v>
      </c>
      <c r="B378" s="113">
        <v>2.3172900000000003</v>
      </c>
    </row>
    <row r="379" spans="1:2" ht="12.75">
      <c r="A379">
        <v>375</v>
      </c>
      <c r="B379" s="113">
        <v>2.323475</v>
      </c>
    </row>
    <row r="380" spans="1:2" ht="12.75">
      <c r="A380">
        <v>376</v>
      </c>
      <c r="B380" s="113">
        <v>2.3296600000000005</v>
      </c>
    </row>
    <row r="381" spans="1:2" ht="12.75">
      <c r="A381">
        <v>377</v>
      </c>
      <c r="B381" s="113">
        <v>2.3358450000000004</v>
      </c>
    </row>
    <row r="382" spans="1:2" ht="12.75">
      <c r="A382">
        <v>378</v>
      </c>
      <c r="B382" s="113">
        <v>2.3420300000000003</v>
      </c>
    </row>
    <row r="383" spans="1:2" ht="12.75">
      <c r="A383">
        <v>379</v>
      </c>
      <c r="B383" s="113">
        <v>2.348215</v>
      </c>
    </row>
    <row r="384" spans="1:2" ht="12.75">
      <c r="A384">
        <v>380</v>
      </c>
      <c r="B384" s="113">
        <v>2.3544</v>
      </c>
    </row>
    <row r="385" spans="1:2" ht="12.75">
      <c r="A385">
        <v>381</v>
      </c>
      <c r="B385" s="113">
        <v>2.3605850000000004</v>
      </c>
    </row>
    <row r="386" spans="1:2" ht="12.75">
      <c r="A386">
        <v>382</v>
      </c>
      <c r="B386" s="113">
        <v>2.3667700000000003</v>
      </c>
    </row>
    <row r="387" spans="1:2" ht="12.75">
      <c r="A387">
        <v>383</v>
      </c>
      <c r="B387" s="113">
        <v>2.372955</v>
      </c>
    </row>
    <row r="388" spans="1:2" ht="12.75">
      <c r="A388">
        <v>384</v>
      </c>
      <c r="B388" s="113">
        <v>2.37914</v>
      </c>
    </row>
    <row r="389" spans="1:2" ht="12.75">
      <c r="A389">
        <v>385</v>
      </c>
      <c r="B389" s="113">
        <v>2.3853250000000004</v>
      </c>
    </row>
    <row r="390" spans="1:2" ht="12.75">
      <c r="A390">
        <v>386</v>
      </c>
      <c r="B390" s="113">
        <v>2.3915100000000002</v>
      </c>
    </row>
    <row r="391" spans="1:2" ht="12.75">
      <c r="A391">
        <v>387</v>
      </c>
      <c r="B391" s="113">
        <v>2.3976950000000006</v>
      </c>
    </row>
    <row r="392" spans="1:2" ht="12.75">
      <c r="A392">
        <v>388</v>
      </c>
      <c r="B392" s="113">
        <v>2.4038800000000005</v>
      </c>
    </row>
    <row r="393" spans="1:2" ht="12.75">
      <c r="A393">
        <v>389</v>
      </c>
      <c r="B393" s="113">
        <v>2.4100650000000003</v>
      </c>
    </row>
    <row r="394" spans="1:2" ht="12.75">
      <c r="A394">
        <v>390</v>
      </c>
      <c r="B394" s="113">
        <v>2.4162500000000002</v>
      </c>
    </row>
    <row r="395" spans="1:2" ht="12.75">
      <c r="A395">
        <v>391</v>
      </c>
      <c r="B395" s="113">
        <v>2.422435</v>
      </c>
    </row>
    <row r="396" spans="1:2" ht="12.75">
      <c r="A396">
        <v>392</v>
      </c>
      <c r="B396" s="113">
        <v>2.4286200000000004</v>
      </c>
    </row>
    <row r="397" spans="1:2" ht="12.75">
      <c r="A397">
        <v>393</v>
      </c>
      <c r="B397" s="113">
        <v>2.4348050000000003</v>
      </c>
    </row>
    <row r="398" spans="1:2" ht="12.75">
      <c r="A398">
        <v>394</v>
      </c>
      <c r="B398" s="113">
        <v>2.44099</v>
      </c>
    </row>
    <row r="399" spans="1:2" ht="12.75">
      <c r="A399">
        <v>395</v>
      </c>
      <c r="B399" s="113">
        <v>2.447175</v>
      </c>
    </row>
    <row r="400" spans="1:2" ht="12.75">
      <c r="A400">
        <v>396</v>
      </c>
      <c r="B400" s="113">
        <v>2.45336</v>
      </c>
    </row>
    <row r="401" spans="1:2" ht="12.75">
      <c r="A401">
        <v>397</v>
      </c>
      <c r="B401" s="113">
        <v>2.4595450000000003</v>
      </c>
    </row>
    <row r="402" spans="1:2" ht="12.75">
      <c r="A402">
        <v>398</v>
      </c>
      <c r="B402" s="113">
        <v>2.4657300000000006</v>
      </c>
    </row>
    <row r="403" spans="1:2" ht="12.75">
      <c r="A403">
        <v>399</v>
      </c>
      <c r="B403" s="113">
        <v>2.4719150000000005</v>
      </c>
    </row>
    <row r="404" spans="1:2" ht="12.75">
      <c r="A404">
        <v>400</v>
      </c>
      <c r="B404" s="113">
        <v>2.4781000000000004</v>
      </c>
    </row>
    <row r="405" spans="1:2" ht="12.75">
      <c r="A405">
        <v>401</v>
      </c>
      <c r="B405" s="113">
        <v>2.4842850000000003</v>
      </c>
    </row>
    <row r="406" spans="1:2" ht="12.75">
      <c r="A406">
        <v>402</v>
      </c>
      <c r="B406" s="113">
        <v>2.49047</v>
      </c>
    </row>
    <row r="407" spans="1:2" ht="12.75">
      <c r="A407">
        <v>403</v>
      </c>
      <c r="B407" s="113">
        <v>2.4966550000000005</v>
      </c>
    </row>
    <row r="408" spans="1:2" ht="12.75">
      <c r="A408">
        <v>404</v>
      </c>
      <c r="B408" s="113">
        <v>2.5028400000000004</v>
      </c>
    </row>
    <row r="409" spans="1:2" ht="12.75">
      <c r="A409">
        <v>405</v>
      </c>
      <c r="B409" s="113">
        <v>2.5090250000000003</v>
      </c>
    </row>
    <row r="410" spans="1:2" ht="12.75">
      <c r="A410">
        <v>406</v>
      </c>
      <c r="B410" s="113">
        <v>2.51521</v>
      </c>
    </row>
    <row r="411" spans="1:2" ht="12.75">
      <c r="A411">
        <v>407</v>
      </c>
      <c r="B411" s="113">
        <v>2.521395</v>
      </c>
    </row>
    <row r="412" spans="1:2" ht="12.75">
      <c r="A412">
        <v>408</v>
      </c>
      <c r="B412" s="113">
        <v>2.5275800000000004</v>
      </c>
    </row>
    <row r="413" spans="1:2" ht="12.75">
      <c r="A413">
        <v>409</v>
      </c>
      <c r="B413" s="113">
        <v>2.5337650000000003</v>
      </c>
    </row>
    <row r="414" spans="1:2" ht="12.75">
      <c r="A414">
        <v>410</v>
      </c>
      <c r="B414" s="113">
        <v>2.53995</v>
      </c>
    </row>
    <row r="415" spans="1:2" ht="12.75">
      <c r="A415">
        <v>411</v>
      </c>
      <c r="B415" s="113">
        <v>2.5461350000000005</v>
      </c>
    </row>
    <row r="416" spans="1:2" ht="12.75">
      <c r="A416">
        <v>412</v>
      </c>
      <c r="B416" s="113">
        <v>2.5523200000000004</v>
      </c>
    </row>
    <row r="417" spans="1:2" ht="12.75">
      <c r="A417">
        <v>413</v>
      </c>
      <c r="B417" s="113">
        <v>2.5585050000000003</v>
      </c>
    </row>
    <row r="418" spans="1:2" ht="12.75">
      <c r="A418">
        <v>414</v>
      </c>
      <c r="B418" s="113">
        <v>2.5646900000000006</v>
      </c>
    </row>
    <row r="419" spans="1:2" ht="12.75">
      <c r="A419">
        <v>415</v>
      </c>
      <c r="B419" s="113">
        <v>2.5708750000000005</v>
      </c>
    </row>
    <row r="420" spans="1:2" ht="12.75">
      <c r="A420">
        <v>416</v>
      </c>
      <c r="B420" s="113">
        <v>2.5770600000000004</v>
      </c>
    </row>
    <row r="421" spans="1:2" ht="12.75">
      <c r="A421">
        <v>417</v>
      </c>
      <c r="B421" s="113">
        <v>2.5832450000000002</v>
      </c>
    </row>
    <row r="422" spans="1:2" ht="12.75">
      <c r="A422">
        <v>418</v>
      </c>
      <c r="B422" s="113">
        <v>2.58943</v>
      </c>
    </row>
    <row r="423" spans="1:2" ht="12.75">
      <c r="A423">
        <v>419</v>
      </c>
      <c r="B423" s="113">
        <v>2.5956150000000004</v>
      </c>
    </row>
    <row r="424" spans="1:2" ht="12.75">
      <c r="A424">
        <v>420</v>
      </c>
      <c r="B424" s="113">
        <v>2.6018000000000003</v>
      </c>
    </row>
    <row r="425" spans="1:2" ht="12.75">
      <c r="A425">
        <v>421</v>
      </c>
      <c r="B425" s="113">
        <v>2.607985</v>
      </c>
    </row>
    <row r="426" spans="1:2" ht="12.75">
      <c r="A426">
        <v>422</v>
      </c>
      <c r="B426" s="113">
        <v>2.61417</v>
      </c>
    </row>
    <row r="427" spans="1:2" ht="12.75">
      <c r="A427">
        <v>423</v>
      </c>
      <c r="B427" s="113">
        <v>2.620355</v>
      </c>
    </row>
    <row r="428" spans="1:2" ht="12.75">
      <c r="A428">
        <v>424</v>
      </c>
      <c r="B428" s="113">
        <v>2.6265400000000003</v>
      </c>
    </row>
    <row r="429" spans="1:2" ht="12.75">
      <c r="A429">
        <v>425</v>
      </c>
      <c r="B429" s="113">
        <v>2.6327250000000006</v>
      </c>
    </row>
    <row r="430" spans="1:2" ht="12.75">
      <c r="A430">
        <v>426</v>
      </c>
      <c r="B430" s="113">
        <v>2.6389100000000005</v>
      </c>
    </row>
    <row r="431" spans="1:2" ht="12.75">
      <c r="A431">
        <v>427</v>
      </c>
      <c r="B431" s="113">
        <v>2.6450950000000004</v>
      </c>
    </row>
    <row r="432" spans="1:2" ht="12.75">
      <c r="A432">
        <v>428</v>
      </c>
      <c r="B432" s="113">
        <v>2.6512800000000003</v>
      </c>
    </row>
    <row r="433" spans="1:2" ht="12.75">
      <c r="A433">
        <v>429</v>
      </c>
      <c r="B433" s="113">
        <v>2.657465</v>
      </c>
    </row>
    <row r="434" spans="1:2" ht="12.75">
      <c r="A434">
        <v>430</v>
      </c>
      <c r="B434" s="113">
        <v>2.6636500000000005</v>
      </c>
    </row>
    <row r="435" spans="1:2" ht="12.75">
      <c r="A435">
        <v>431</v>
      </c>
      <c r="B435" s="113">
        <v>2.6698350000000004</v>
      </c>
    </row>
    <row r="436" spans="1:2" ht="12.75">
      <c r="A436">
        <v>432</v>
      </c>
      <c r="B436" s="113">
        <v>2.6760200000000003</v>
      </c>
    </row>
    <row r="437" spans="1:2" ht="12.75">
      <c r="A437">
        <v>433</v>
      </c>
      <c r="B437" s="113">
        <v>2.682205</v>
      </c>
    </row>
    <row r="438" spans="1:2" ht="12.75">
      <c r="A438">
        <v>434</v>
      </c>
      <c r="B438" s="113">
        <v>2.68839</v>
      </c>
    </row>
    <row r="439" spans="1:2" ht="12.75">
      <c r="A439">
        <v>435</v>
      </c>
      <c r="B439" s="113">
        <v>2.6945750000000004</v>
      </c>
    </row>
    <row r="440" spans="1:2" ht="12.75">
      <c r="A440">
        <v>436</v>
      </c>
      <c r="B440" s="113">
        <v>2.7007600000000003</v>
      </c>
    </row>
    <row r="441" spans="1:2" ht="12.75">
      <c r="A441">
        <v>437</v>
      </c>
      <c r="B441" s="113">
        <v>2.706945</v>
      </c>
    </row>
    <row r="442" spans="1:2" ht="12.75">
      <c r="A442">
        <v>438</v>
      </c>
      <c r="B442" s="113">
        <v>2.7131300000000005</v>
      </c>
    </row>
    <row r="443" spans="1:2" ht="12.75">
      <c r="A443">
        <v>439</v>
      </c>
      <c r="B443" s="113">
        <v>2.7193150000000004</v>
      </c>
    </row>
    <row r="444" spans="1:2" ht="12.75">
      <c r="A444">
        <v>440</v>
      </c>
      <c r="B444" s="113">
        <v>2.7255000000000003</v>
      </c>
    </row>
    <row r="445" spans="1:2" ht="12.75">
      <c r="A445">
        <v>441</v>
      </c>
      <c r="B445" s="113">
        <v>2.7316850000000006</v>
      </c>
    </row>
    <row r="446" spans="1:2" ht="12.75">
      <c r="A446">
        <v>442</v>
      </c>
      <c r="B446" s="113">
        <v>2.7378700000000005</v>
      </c>
    </row>
    <row r="447" spans="1:2" ht="12.75">
      <c r="A447">
        <v>443</v>
      </c>
      <c r="B447" s="113">
        <v>2.7440550000000004</v>
      </c>
    </row>
    <row r="448" spans="1:2" ht="12.75">
      <c r="A448">
        <v>444</v>
      </c>
      <c r="B448" s="113">
        <v>2.7502400000000002</v>
      </c>
    </row>
    <row r="449" spans="1:2" ht="12.75">
      <c r="A449">
        <v>445</v>
      </c>
      <c r="B449" s="113">
        <v>2.756425</v>
      </c>
    </row>
    <row r="450" spans="1:2" ht="12.75">
      <c r="A450">
        <v>446</v>
      </c>
      <c r="B450" s="113">
        <v>2.7626100000000005</v>
      </c>
    </row>
    <row r="451" spans="1:2" ht="12.75">
      <c r="A451">
        <v>447</v>
      </c>
      <c r="B451" s="113">
        <v>2.7687950000000003</v>
      </c>
    </row>
    <row r="452" spans="1:2" ht="12.75">
      <c r="A452">
        <v>448</v>
      </c>
      <c r="B452" s="113">
        <v>2.7749800000000002</v>
      </c>
    </row>
    <row r="453" spans="1:2" ht="12.75">
      <c r="A453">
        <v>449</v>
      </c>
      <c r="B453" s="113">
        <v>2.781165</v>
      </c>
    </row>
    <row r="454" spans="1:2" ht="12.75">
      <c r="A454">
        <v>450</v>
      </c>
      <c r="B454" s="113">
        <v>2.78735</v>
      </c>
    </row>
    <row r="455" spans="1:2" ht="12.75">
      <c r="A455">
        <v>451</v>
      </c>
      <c r="B455" s="113">
        <v>2.7935350000000003</v>
      </c>
    </row>
    <row r="456" spans="1:2" ht="12.75">
      <c r="A456">
        <v>452</v>
      </c>
      <c r="B456" s="113">
        <v>2.7997200000000007</v>
      </c>
    </row>
    <row r="457" spans="1:2" ht="12.75">
      <c r="A457">
        <v>453</v>
      </c>
      <c r="B457" s="113">
        <v>2.8059050000000005</v>
      </c>
    </row>
    <row r="458" spans="1:2" ht="12.75">
      <c r="A458">
        <v>454</v>
      </c>
      <c r="B458" s="113">
        <v>2.8120900000000004</v>
      </c>
    </row>
    <row r="459" spans="1:2" ht="12.75">
      <c r="A459">
        <v>455</v>
      </c>
      <c r="B459" s="113">
        <v>2.8182750000000003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7" customWidth="1"/>
    <col min="2" max="4" width="3.421875" style="28" bestFit="1" customWidth="1"/>
    <col min="5" max="6" width="3.8515625" style="28" bestFit="1" customWidth="1"/>
    <col min="7" max="14" width="4.7109375" style="28" bestFit="1" customWidth="1"/>
    <col min="15" max="27" width="5.140625" style="28" bestFit="1" customWidth="1"/>
    <col min="28" max="28" width="8.28125" style="28" bestFit="1" customWidth="1"/>
    <col min="29" max="16384" width="9.140625" style="28" customWidth="1"/>
  </cols>
  <sheetData>
    <row r="1" spans="1:28" ht="15.75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5.75">
      <c r="A2" s="32" t="s">
        <v>74</v>
      </c>
      <c r="B2" s="138" t="s">
        <v>75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28" ht="15.75">
      <c r="A3" s="31"/>
      <c r="B3" s="40" t="s">
        <v>101</v>
      </c>
      <c r="C3" s="40" t="s">
        <v>76</v>
      </c>
      <c r="D3" s="40" t="s">
        <v>77</v>
      </c>
      <c r="E3" s="40" t="s">
        <v>78</v>
      </c>
      <c r="F3" s="40" t="s">
        <v>79</v>
      </c>
      <c r="G3" s="40" t="s">
        <v>80</v>
      </c>
      <c r="H3" s="40" t="s">
        <v>81</v>
      </c>
      <c r="I3" s="40" t="s">
        <v>82</v>
      </c>
      <c r="J3" s="40" t="s">
        <v>83</v>
      </c>
      <c r="K3" s="40" t="s">
        <v>84</v>
      </c>
      <c r="L3" s="33" t="s">
        <v>85</v>
      </c>
      <c r="M3" s="40" t="s">
        <v>86</v>
      </c>
      <c r="N3" s="40" t="s">
        <v>87</v>
      </c>
      <c r="O3" s="33" t="s">
        <v>88</v>
      </c>
      <c r="P3" s="40" t="s">
        <v>89</v>
      </c>
      <c r="Q3" s="41" t="s">
        <v>90</v>
      </c>
      <c r="R3" s="41" t="s">
        <v>91</v>
      </c>
      <c r="S3" s="33" t="s">
        <v>92</v>
      </c>
      <c r="T3" s="40" t="s">
        <v>93</v>
      </c>
      <c r="U3" s="41" t="s">
        <v>94</v>
      </c>
      <c r="V3" s="41" t="s">
        <v>95</v>
      </c>
      <c r="W3" s="33" t="s">
        <v>96</v>
      </c>
      <c r="X3" s="40" t="s">
        <v>97</v>
      </c>
      <c r="Y3" s="41" t="s">
        <v>98</v>
      </c>
      <c r="Z3" s="41" t="s">
        <v>99</v>
      </c>
      <c r="AA3" s="40" t="s">
        <v>100</v>
      </c>
      <c r="AB3" s="40" t="s">
        <v>71</v>
      </c>
    </row>
    <row r="4" spans="1:28" ht="15.75">
      <c r="A4" s="29">
        <v>0.5</v>
      </c>
      <c r="B4" s="34" t="s">
        <v>72</v>
      </c>
      <c r="C4" s="34" t="s">
        <v>72</v>
      </c>
      <c r="D4" s="34" t="s">
        <v>72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2</v>
      </c>
      <c r="K4" s="34">
        <v>3</v>
      </c>
      <c r="L4" s="36">
        <v>3</v>
      </c>
      <c r="M4" s="34">
        <v>4</v>
      </c>
      <c r="N4" s="34">
        <v>5</v>
      </c>
      <c r="O4" s="36">
        <v>6</v>
      </c>
      <c r="P4" s="34">
        <v>7</v>
      </c>
      <c r="Q4" s="37">
        <v>8</v>
      </c>
      <c r="R4" s="37">
        <v>8</v>
      </c>
      <c r="S4" s="36">
        <v>10</v>
      </c>
      <c r="T4" s="34">
        <v>11</v>
      </c>
      <c r="U4" s="37">
        <v>13</v>
      </c>
      <c r="V4" s="37">
        <v>15</v>
      </c>
      <c r="W4" s="36">
        <v>17</v>
      </c>
      <c r="X4" s="34">
        <v>19</v>
      </c>
      <c r="Y4" s="37">
        <v>21</v>
      </c>
      <c r="Z4" s="37">
        <v>24</v>
      </c>
      <c r="AA4" s="34">
        <v>27</v>
      </c>
      <c r="AB4" s="34"/>
    </row>
    <row r="5" spans="1:28" ht="15.75">
      <c r="A5" s="29">
        <v>1</v>
      </c>
      <c r="B5" s="34" t="s">
        <v>72</v>
      </c>
      <c r="C5" s="34" t="s">
        <v>72</v>
      </c>
      <c r="D5" s="34">
        <v>1</v>
      </c>
      <c r="E5" s="34">
        <v>1</v>
      </c>
      <c r="F5" s="34">
        <v>1</v>
      </c>
      <c r="G5" s="34">
        <v>2</v>
      </c>
      <c r="H5" s="34">
        <v>2</v>
      </c>
      <c r="I5" s="34">
        <v>3</v>
      </c>
      <c r="J5" s="34">
        <v>4</v>
      </c>
      <c r="K5" s="34">
        <v>5</v>
      </c>
      <c r="L5" s="36">
        <v>6</v>
      </c>
      <c r="M5" s="34">
        <v>8</v>
      </c>
      <c r="N5" s="34">
        <v>9</v>
      </c>
      <c r="O5" s="36">
        <v>11</v>
      </c>
      <c r="P5" s="34">
        <v>13</v>
      </c>
      <c r="Q5" s="37">
        <v>15</v>
      </c>
      <c r="R5" s="37">
        <v>17</v>
      </c>
      <c r="S5" s="36">
        <v>20</v>
      </c>
      <c r="T5" s="34">
        <v>23</v>
      </c>
      <c r="U5" s="37">
        <v>26</v>
      </c>
      <c r="V5" s="37">
        <v>30</v>
      </c>
      <c r="W5" s="36">
        <v>34</v>
      </c>
      <c r="X5" s="34">
        <v>39</v>
      </c>
      <c r="Y5" s="37">
        <v>43</v>
      </c>
      <c r="Z5" s="37">
        <v>49</v>
      </c>
      <c r="AA5" s="34">
        <v>55</v>
      </c>
      <c r="AB5" s="34"/>
    </row>
    <row r="6" spans="1:28" ht="15.75">
      <c r="A6" s="29">
        <v>1.5</v>
      </c>
      <c r="B6" s="34">
        <v>1</v>
      </c>
      <c r="C6" s="34">
        <v>1</v>
      </c>
      <c r="D6" s="34">
        <v>1</v>
      </c>
      <c r="E6" s="34">
        <v>2</v>
      </c>
      <c r="F6" s="34">
        <v>2</v>
      </c>
      <c r="G6" s="34">
        <v>2</v>
      </c>
      <c r="H6" s="34">
        <v>3</v>
      </c>
      <c r="I6" s="34">
        <v>5</v>
      </c>
      <c r="J6" s="34">
        <v>6</v>
      </c>
      <c r="K6" s="34">
        <v>8</v>
      </c>
      <c r="L6" s="36">
        <v>10</v>
      </c>
      <c r="M6" s="34">
        <v>12</v>
      </c>
      <c r="N6" s="34">
        <v>14</v>
      </c>
      <c r="O6" s="36">
        <v>17</v>
      </c>
      <c r="P6" s="34">
        <v>20</v>
      </c>
      <c r="Q6" s="37">
        <v>23</v>
      </c>
      <c r="R6" s="37">
        <v>26</v>
      </c>
      <c r="S6" s="36">
        <v>30</v>
      </c>
      <c r="T6" s="34">
        <v>35</v>
      </c>
      <c r="U6" s="37">
        <v>40</v>
      </c>
      <c r="V6" s="37">
        <v>45</v>
      </c>
      <c r="W6" s="36">
        <v>51</v>
      </c>
      <c r="X6" s="34">
        <v>58</v>
      </c>
      <c r="Y6" s="37">
        <v>65</v>
      </c>
      <c r="Z6" s="37">
        <v>74</v>
      </c>
      <c r="AA6" s="34">
        <v>83</v>
      </c>
      <c r="AB6" s="34"/>
    </row>
    <row r="7" spans="1:28" ht="15.75">
      <c r="A7" s="29">
        <v>2</v>
      </c>
      <c r="B7" s="34">
        <v>1</v>
      </c>
      <c r="C7" s="34">
        <v>1</v>
      </c>
      <c r="D7" s="34">
        <v>2</v>
      </c>
      <c r="E7" s="34">
        <v>2</v>
      </c>
      <c r="F7" s="34">
        <v>2</v>
      </c>
      <c r="G7" s="34">
        <v>3</v>
      </c>
      <c r="H7" s="34">
        <v>4</v>
      </c>
      <c r="I7" s="34">
        <v>6</v>
      </c>
      <c r="J7" s="34">
        <v>8</v>
      </c>
      <c r="K7" s="34">
        <v>10</v>
      </c>
      <c r="L7" s="36">
        <v>13</v>
      </c>
      <c r="M7" s="34">
        <v>16</v>
      </c>
      <c r="N7" s="34">
        <v>19</v>
      </c>
      <c r="O7" s="36">
        <v>23</v>
      </c>
      <c r="P7" s="34">
        <v>27</v>
      </c>
      <c r="Q7" s="37">
        <v>31</v>
      </c>
      <c r="R7" s="37">
        <v>35</v>
      </c>
      <c r="S7" s="36">
        <v>41</v>
      </c>
      <c r="T7" s="34">
        <v>47</v>
      </c>
      <c r="U7" s="37">
        <v>53</v>
      </c>
      <c r="V7" s="37">
        <v>61</v>
      </c>
      <c r="W7" s="36">
        <v>69</v>
      </c>
      <c r="X7" s="34">
        <v>78</v>
      </c>
      <c r="Y7" s="37">
        <v>87</v>
      </c>
      <c r="Z7" s="37">
        <v>98</v>
      </c>
      <c r="AA7" s="34">
        <v>111</v>
      </c>
      <c r="AB7" s="34"/>
    </row>
    <row r="8" spans="1:28" ht="15.75">
      <c r="A8" s="29">
        <v>2.5</v>
      </c>
      <c r="B8" s="34">
        <v>1</v>
      </c>
      <c r="C8" s="34">
        <v>1</v>
      </c>
      <c r="D8" s="34">
        <v>2</v>
      </c>
      <c r="E8" s="34">
        <v>3</v>
      </c>
      <c r="F8" s="34">
        <v>3</v>
      </c>
      <c r="G8" s="34">
        <v>4</v>
      </c>
      <c r="H8" s="34">
        <v>6</v>
      </c>
      <c r="I8" s="34">
        <v>8</v>
      </c>
      <c r="J8" s="34">
        <v>10</v>
      </c>
      <c r="K8" s="34">
        <v>13</v>
      </c>
      <c r="L8" s="36">
        <v>16</v>
      </c>
      <c r="M8" s="34">
        <v>20</v>
      </c>
      <c r="N8" s="34">
        <v>24</v>
      </c>
      <c r="O8" s="36">
        <v>28</v>
      </c>
      <c r="P8" s="34">
        <v>33</v>
      </c>
      <c r="Q8" s="37">
        <v>39</v>
      </c>
      <c r="R8" s="37">
        <v>44</v>
      </c>
      <c r="S8" s="36">
        <v>51</v>
      </c>
      <c r="T8" s="34">
        <v>59</v>
      </c>
      <c r="U8" s="37">
        <v>67</v>
      </c>
      <c r="V8" s="37">
        <v>76</v>
      </c>
      <c r="W8" s="36">
        <v>86</v>
      </c>
      <c r="X8" s="34">
        <v>97</v>
      </c>
      <c r="Y8" s="37">
        <v>109</v>
      </c>
      <c r="Z8" s="37">
        <v>123</v>
      </c>
      <c r="AA8" s="34">
        <v>138</v>
      </c>
      <c r="AB8" s="34"/>
    </row>
    <row r="9" spans="1:28" ht="15.75">
      <c r="A9" s="29">
        <v>3</v>
      </c>
      <c r="B9" s="34">
        <v>1</v>
      </c>
      <c r="C9" s="34">
        <v>2</v>
      </c>
      <c r="D9" s="34">
        <v>2</v>
      </c>
      <c r="E9" s="34">
        <v>4</v>
      </c>
      <c r="F9" s="34">
        <v>4</v>
      </c>
      <c r="G9" s="34">
        <v>5</v>
      </c>
      <c r="H9" s="34">
        <v>7</v>
      </c>
      <c r="I9" s="34">
        <v>9</v>
      </c>
      <c r="J9" s="34">
        <v>12</v>
      </c>
      <c r="K9" s="34">
        <v>15</v>
      </c>
      <c r="L9" s="36">
        <v>19</v>
      </c>
      <c r="M9" s="34">
        <v>24</v>
      </c>
      <c r="N9" s="34">
        <v>28</v>
      </c>
      <c r="O9" s="36">
        <v>34</v>
      </c>
      <c r="P9" s="34">
        <v>40</v>
      </c>
      <c r="Q9" s="37">
        <v>46</v>
      </c>
      <c r="R9" s="37">
        <v>53</v>
      </c>
      <c r="S9" s="36">
        <v>61</v>
      </c>
      <c r="T9" s="34">
        <v>70</v>
      </c>
      <c r="U9" s="37">
        <v>80</v>
      </c>
      <c r="V9" s="37">
        <v>91</v>
      </c>
      <c r="W9" s="36">
        <v>103</v>
      </c>
      <c r="X9" s="34">
        <v>117</v>
      </c>
      <c r="Y9" s="37">
        <v>131</v>
      </c>
      <c r="Z9" s="37">
        <v>148</v>
      </c>
      <c r="AA9" s="34">
        <v>166</v>
      </c>
      <c r="AB9" s="34"/>
    </row>
    <row r="10" spans="1:28" ht="15.75">
      <c r="A10" s="29">
        <v>3.5</v>
      </c>
      <c r="B10" s="34">
        <v>1</v>
      </c>
      <c r="C10" s="34">
        <v>2</v>
      </c>
      <c r="D10" s="34">
        <v>3</v>
      </c>
      <c r="E10" s="34">
        <v>4</v>
      </c>
      <c r="F10" s="34">
        <v>4</v>
      </c>
      <c r="G10" s="34">
        <v>5</v>
      </c>
      <c r="H10" s="34">
        <v>8</v>
      </c>
      <c r="I10" s="34">
        <v>11</v>
      </c>
      <c r="J10" s="34">
        <v>14</v>
      </c>
      <c r="K10" s="34">
        <v>18</v>
      </c>
      <c r="L10" s="36">
        <v>22</v>
      </c>
      <c r="M10" s="34">
        <v>27</v>
      </c>
      <c r="N10" s="34">
        <v>33</v>
      </c>
      <c r="O10" s="36">
        <v>39</v>
      </c>
      <c r="P10" s="34">
        <v>46</v>
      </c>
      <c r="Q10" s="37">
        <v>54</v>
      </c>
      <c r="R10" s="37">
        <v>62</v>
      </c>
      <c r="S10" s="36">
        <v>72</v>
      </c>
      <c r="T10" s="34">
        <v>82</v>
      </c>
      <c r="U10" s="37">
        <v>94</v>
      </c>
      <c r="V10" s="37">
        <v>106</v>
      </c>
      <c r="W10" s="36">
        <v>120</v>
      </c>
      <c r="X10" s="34">
        <v>136</v>
      </c>
      <c r="Y10" s="37">
        <v>153</v>
      </c>
      <c r="Z10" s="37">
        <v>173</v>
      </c>
      <c r="AA10" s="34">
        <v>194</v>
      </c>
      <c r="AB10" s="34"/>
    </row>
    <row r="11" spans="1:28" ht="15.75">
      <c r="A11" s="29">
        <v>4</v>
      </c>
      <c r="B11" s="34">
        <v>2</v>
      </c>
      <c r="C11" s="34">
        <v>2</v>
      </c>
      <c r="D11" s="34">
        <v>3</v>
      </c>
      <c r="E11" s="34">
        <v>5</v>
      </c>
      <c r="F11" s="34">
        <v>5</v>
      </c>
      <c r="G11" s="34">
        <v>6</v>
      </c>
      <c r="H11" s="34">
        <v>9</v>
      </c>
      <c r="I11" s="34">
        <v>12</v>
      </c>
      <c r="J11" s="34">
        <v>16</v>
      </c>
      <c r="K11" s="34">
        <v>21</v>
      </c>
      <c r="L11" s="36">
        <v>26</v>
      </c>
      <c r="M11" s="34">
        <v>31</v>
      </c>
      <c r="N11" s="34">
        <v>38</v>
      </c>
      <c r="O11" s="36">
        <v>45</v>
      </c>
      <c r="P11" s="34">
        <v>53</v>
      </c>
      <c r="Q11" s="37">
        <v>62</v>
      </c>
      <c r="R11" s="37">
        <v>71</v>
      </c>
      <c r="S11" s="36">
        <v>82</v>
      </c>
      <c r="T11" s="34">
        <v>94</v>
      </c>
      <c r="U11" s="37">
        <v>107</v>
      </c>
      <c r="V11" s="37">
        <v>122</v>
      </c>
      <c r="W11" s="36">
        <v>138</v>
      </c>
      <c r="X11" s="34">
        <v>156</v>
      </c>
      <c r="Y11" s="37">
        <v>175</v>
      </c>
      <c r="Z11" s="37">
        <v>197</v>
      </c>
      <c r="AA11" s="34">
        <v>222</v>
      </c>
      <c r="AB11" s="34"/>
    </row>
    <row r="12" spans="1:28" ht="15.75">
      <c r="A12" s="29">
        <v>4.5</v>
      </c>
      <c r="B12" s="34">
        <v>2</v>
      </c>
      <c r="C12" s="34">
        <v>2</v>
      </c>
      <c r="D12" s="34">
        <v>3</v>
      </c>
      <c r="E12" s="34">
        <v>6</v>
      </c>
      <c r="F12" s="34">
        <v>6</v>
      </c>
      <c r="G12" s="34">
        <v>7</v>
      </c>
      <c r="H12" s="34">
        <v>10</v>
      </c>
      <c r="I12" s="34">
        <v>14</v>
      </c>
      <c r="J12" s="34">
        <v>18</v>
      </c>
      <c r="K12" s="34">
        <v>23</v>
      </c>
      <c r="L12" s="36">
        <v>29</v>
      </c>
      <c r="M12" s="34">
        <v>35</v>
      </c>
      <c r="N12" s="34">
        <v>43</v>
      </c>
      <c r="O12" s="36">
        <v>51</v>
      </c>
      <c r="P12" s="34">
        <v>60</v>
      </c>
      <c r="Q12" s="37">
        <v>70</v>
      </c>
      <c r="R12" s="37">
        <v>80</v>
      </c>
      <c r="S12" s="36">
        <v>92</v>
      </c>
      <c r="T12" s="34">
        <v>106</v>
      </c>
      <c r="U12" s="37">
        <v>121</v>
      </c>
      <c r="V12" s="37">
        <v>137</v>
      </c>
      <c r="W12" s="36">
        <v>155</v>
      </c>
      <c r="X12" s="34">
        <v>175</v>
      </c>
      <c r="Y12" s="37">
        <v>197</v>
      </c>
      <c r="Z12" s="37">
        <v>222</v>
      </c>
      <c r="AA12" s="34">
        <v>250</v>
      </c>
      <c r="AB12" s="34"/>
    </row>
    <row r="13" spans="1:28" ht="15.75">
      <c r="A13" s="29">
        <v>5</v>
      </c>
      <c r="B13" s="34">
        <v>2</v>
      </c>
      <c r="C13" s="34">
        <v>3</v>
      </c>
      <c r="D13" s="34">
        <v>4</v>
      </c>
      <c r="E13" s="34">
        <v>6</v>
      </c>
      <c r="F13" s="34">
        <v>6</v>
      </c>
      <c r="G13" s="34">
        <v>8</v>
      </c>
      <c r="H13" s="34">
        <v>11</v>
      </c>
      <c r="I13" s="34">
        <v>15</v>
      </c>
      <c r="J13" s="34">
        <v>20</v>
      </c>
      <c r="K13" s="34">
        <v>26</v>
      </c>
      <c r="L13" s="36">
        <v>32</v>
      </c>
      <c r="M13" s="34">
        <v>39</v>
      </c>
      <c r="N13" s="34">
        <v>47</v>
      </c>
      <c r="O13" s="36">
        <v>56</v>
      </c>
      <c r="P13" s="34">
        <v>66</v>
      </c>
      <c r="Q13" s="37">
        <v>77</v>
      </c>
      <c r="R13" s="37">
        <v>89</v>
      </c>
      <c r="S13" s="36">
        <v>103</v>
      </c>
      <c r="T13" s="34">
        <v>118</v>
      </c>
      <c r="U13" s="37">
        <v>134</v>
      </c>
      <c r="V13" s="37">
        <v>152</v>
      </c>
      <c r="W13" s="36">
        <v>172</v>
      </c>
      <c r="X13" s="34">
        <v>195</v>
      </c>
      <c r="Y13" s="37">
        <v>219</v>
      </c>
      <c r="Z13" s="37">
        <v>247</v>
      </c>
      <c r="AA13" s="34">
        <v>277</v>
      </c>
      <c r="AB13" s="34"/>
    </row>
    <row r="14" spans="1:28" ht="15.75">
      <c r="A14" s="29">
        <v>5.5</v>
      </c>
      <c r="B14" s="34">
        <v>2</v>
      </c>
      <c r="C14" s="34">
        <v>3</v>
      </c>
      <c r="D14" s="34">
        <v>4</v>
      </c>
      <c r="E14" s="34">
        <v>7</v>
      </c>
      <c r="F14" s="34">
        <v>7</v>
      </c>
      <c r="G14" s="34">
        <v>8</v>
      </c>
      <c r="H14" s="34">
        <v>12</v>
      </c>
      <c r="I14" s="34">
        <v>17</v>
      </c>
      <c r="J14" s="34">
        <v>22</v>
      </c>
      <c r="K14" s="34">
        <v>28</v>
      </c>
      <c r="L14" s="36">
        <v>35</v>
      </c>
      <c r="M14" s="34">
        <v>43</v>
      </c>
      <c r="N14" s="34">
        <v>52</v>
      </c>
      <c r="O14" s="36">
        <v>62</v>
      </c>
      <c r="P14" s="34">
        <v>73</v>
      </c>
      <c r="Q14" s="37">
        <v>85</v>
      </c>
      <c r="R14" s="37">
        <v>98</v>
      </c>
      <c r="S14" s="36">
        <v>113</v>
      </c>
      <c r="T14" s="34">
        <v>129</v>
      </c>
      <c r="U14" s="37">
        <v>147</v>
      </c>
      <c r="V14" s="37">
        <v>167</v>
      </c>
      <c r="W14" s="36">
        <v>190</v>
      </c>
      <c r="X14" s="34">
        <v>214</v>
      </c>
      <c r="Y14" s="37">
        <v>241</v>
      </c>
      <c r="Z14" s="37">
        <v>271</v>
      </c>
      <c r="AA14" s="34">
        <v>305</v>
      </c>
      <c r="AB14" s="34"/>
    </row>
    <row r="15" spans="1:28" ht="15.75">
      <c r="A15" s="29">
        <v>6</v>
      </c>
      <c r="B15" s="34">
        <v>2</v>
      </c>
      <c r="C15" s="34">
        <v>3</v>
      </c>
      <c r="D15" s="34">
        <v>5</v>
      </c>
      <c r="E15" s="34">
        <v>7</v>
      </c>
      <c r="F15" s="34">
        <v>7</v>
      </c>
      <c r="G15" s="34">
        <v>9</v>
      </c>
      <c r="H15" s="34">
        <v>13</v>
      </c>
      <c r="I15" s="34">
        <v>18</v>
      </c>
      <c r="J15" s="34">
        <v>24</v>
      </c>
      <c r="K15" s="34">
        <v>31</v>
      </c>
      <c r="L15" s="36">
        <v>39</v>
      </c>
      <c r="M15" s="34">
        <v>47</v>
      </c>
      <c r="N15" s="34">
        <v>57</v>
      </c>
      <c r="O15" s="36">
        <v>68</v>
      </c>
      <c r="P15" s="34">
        <v>80</v>
      </c>
      <c r="Q15" s="37">
        <v>93</v>
      </c>
      <c r="R15" s="37">
        <v>107</v>
      </c>
      <c r="S15" s="36">
        <v>123</v>
      </c>
      <c r="T15" s="34">
        <v>141</v>
      </c>
      <c r="U15" s="37">
        <v>161</v>
      </c>
      <c r="V15" s="37">
        <v>183</v>
      </c>
      <c r="W15" s="36">
        <v>207</v>
      </c>
      <c r="X15" s="34">
        <v>234</v>
      </c>
      <c r="Y15" s="37">
        <v>263</v>
      </c>
      <c r="Z15" s="37">
        <v>296</v>
      </c>
      <c r="AA15" s="34">
        <v>333</v>
      </c>
      <c r="AB15" s="34"/>
    </row>
    <row r="16" spans="1:28" ht="15.75">
      <c r="A16" s="29">
        <v>6.5</v>
      </c>
      <c r="B16" s="34">
        <v>2</v>
      </c>
      <c r="C16" s="34">
        <v>4</v>
      </c>
      <c r="D16" s="34">
        <v>5</v>
      </c>
      <c r="E16" s="34">
        <v>8</v>
      </c>
      <c r="F16" s="34">
        <v>8</v>
      </c>
      <c r="G16" s="34">
        <v>10</v>
      </c>
      <c r="H16" s="34">
        <v>14</v>
      </c>
      <c r="I16" s="34">
        <v>20</v>
      </c>
      <c r="J16" s="34">
        <v>26</v>
      </c>
      <c r="K16" s="34">
        <v>33</v>
      </c>
      <c r="L16" s="36">
        <v>42</v>
      </c>
      <c r="M16" s="34">
        <v>51</v>
      </c>
      <c r="N16" s="34">
        <v>61</v>
      </c>
      <c r="O16" s="36">
        <v>73</v>
      </c>
      <c r="P16" s="34">
        <v>86</v>
      </c>
      <c r="Q16" s="37">
        <v>100</v>
      </c>
      <c r="R16" s="37">
        <v>116</v>
      </c>
      <c r="S16" s="36">
        <v>134</v>
      </c>
      <c r="T16" s="34">
        <v>153</v>
      </c>
      <c r="U16" s="37">
        <v>174</v>
      </c>
      <c r="V16" s="37">
        <v>198</v>
      </c>
      <c r="W16" s="36">
        <v>224</v>
      </c>
      <c r="X16" s="34">
        <v>253</v>
      </c>
      <c r="Y16" s="37">
        <v>285</v>
      </c>
      <c r="Z16" s="37">
        <v>321</v>
      </c>
      <c r="AA16" s="34">
        <v>361</v>
      </c>
      <c r="AB16" s="34"/>
    </row>
    <row r="17" spans="1:28" ht="15.75">
      <c r="A17" s="29">
        <v>7</v>
      </c>
      <c r="B17" s="34">
        <v>3</v>
      </c>
      <c r="C17" s="34">
        <v>4</v>
      </c>
      <c r="D17" s="34">
        <v>5</v>
      </c>
      <c r="E17" s="34">
        <v>9</v>
      </c>
      <c r="F17" s="34">
        <v>9</v>
      </c>
      <c r="G17" s="34">
        <v>11</v>
      </c>
      <c r="H17" s="34">
        <v>16</v>
      </c>
      <c r="I17" s="34">
        <v>21</v>
      </c>
      <c r="J17" s="34">
        <v>28</v>
      </c>
      <c r="K17" s="34">
        <v>36</v>
      </c>
      <c r="L17" s="36">
        <v>45</v>
      </c>
      <c r="M17" s="34">
        <v>55</v>
      </c>
      <c r="N17" s="34">
        <v>66</v>
      </c>
      <c r="O17" s="36">
        <v>79</v>
      </c>
      <c r="P17" s="34">
        <v>93</v>
      </c>
      <c r="Q17" s="37">
        <v>108</v>
      </c>
      <c r="R17" s="37">
        <v>125</v>
      </c>
      <c r="S17" s="36">
        <v>144</v>
      </c>
      <c r="T17" s="34">
        <v>165</v>
      </c>
      <c r="U17" s="37">
        <v>188</v>
      </c>
      <c r="V17" s="37">
        <v>213</v>
      </c>
      <c r="W17" s="36">
        <v>241</v>
      </c>
      <c r="X17" s="34">
        <v>273</v>
      </c>
      <c r="Y17" s="37">
        <v>307</v>
      </c>
      <c r="Z17" s="37">
        <v>346</v>
      </c>
      <c r="AA17" s="34">
        <v>383</v>
      </c>
      <c r="AB17" s="34"/>
    </row>
    <row r="18" spans="1:28" ht="15.75">
      <c r="A18" s="29">
        <v>7.5</v>
      </c>
      <c r="B18" s="34">
        <v>3</v>
      </c>
      <c r="C18" s="34">
        <v>4</v>
      </c>
      <c r="D18" s="34">
        <v>6</v>
      </c>
      <c r="E18" s="34">
        <v>9</v>
      </c>
      <c r="F18" s="34">
        <v>9</v>
      </c>
      <c r="G18" s="34">
        <v>12</v>
      </c>
      <c r="H18" s="34">
        <v>17</v>
      </c>
      <c r="I18" s="34">
        <v>23</v>
      </c>
      <c r="J18" s="34">
        <v>30</v>
      </c>
      <c r="K18" s="34">
        <v>39</v>
      </c>
      <c r="L18" s="36">
        <v>48</v>
      </c>
      <c r="M18" s="34">
        <v>59</v>
      </c>
      <c r="N18" s="34">
        <v>71</v>
      </c>
      <c r="O18" s="36">
        <v>84</v>
      </c>
      <c r="P18" s="34">
        <v>99</v>
      </c>
      <c r="Q18" s="37">
        <v>116</v>
      </c>
      <c r="R18" s="37">
        <v>134</v>
      </c>
      <c r="S18" s="36">
        <v>154</v>
      </c>
      <c r="T18" s="34">
        <v>177</v>
      </c>
      <c r="U18" s="37">
        <v>201</v>
      </c>
      <c r="V18" s="37">
        <v>229</v>
      </c>
      <c r="W18" s="36">
        <v>259</v>
      </c>
      <c r="X18" s="34">
        <v>292</v>
      </c>
      <c r="Y18" s="37">
        <v>329</v>
      </c>
      <c r="Z18" s="37">
        <v>370</v>
      </c>
      <c r="AA18" s="34">
        <v>416</v>
      </c>
      <c r="AB18" s="34"/>
    </row>
    <row r="19" spans="1:28" ht="15.75">
      <c r="A19" s="29">
        <v>8</v>
      </c>
      <c r="B19" s="34">
        <v>3</v>
      </c>
      <c r="C19" s="34">
        <v>4</v>
      </c>
      <c r="D19" s="34">
        <v>6</v>
      </c>
      <c r="E19" s="34">
        <v>10</v>
      </c>
      <c r="F19" s="34">
        <v>10</v>
      </c>
      <c r="G19" s="34">
        <v>12</v>
      </c>
      <c r="H19" s="34">
        <v>18</v>
      </c>
      <c r="I19" s="34">
        <v>24</v>
      </c>
      <c r="J19" s="34">
        <v>32</v>
      </c>
      <c r="K19" s="34">
        <v>41</v>
      </c>
      <c r="L19" s="36">
        <v>51</v>
      </c>
      <c r="M19" s="34">
        <v>63</v>
      </c>
      <c r="N19" s="34">
        <v>76</v>
      </c>
      <c r="O19" s="36">
        <v>90</v>
      </c>
      <c r="P19" s="34">
        <v>106</v>
      </c>
      <c r="Q19" s="37">
        <v>124</v>
      </c>
      <c r="R19" s="37">
        <v>143</v>
      </c>
      <c r="S19" s="36">
        <v>164</v>
      </c>
      <c r="T19" s="34">
        <v>188</v>
      </c>
      <c r="U19" s="37">
        <v>215</v>
      </c>
      <c r="V19" s="37">
        <v>244</v>
      </c>
      <c r="W19" s="36">
        <v>276</v>
      </c>
      <c r="X19" s="34">
        <v>312</v>
      </c>
      <c r="Y19" s="37">
        <v>351</v>
      </c>
      <c r="Z19" s="37">
        <v>395</v>
      </c>
      <c r="AA19" s="34">
        <v>444</v>
      </c>
      <c r="AB19" s="34"/>
    </row>
    <row r="20" spans="1:28" ht="15.75">
      <c r="A20" s="29">
        <v>8.5</v>
      </c>
      <c r="B20" s="34">
        <v>3</v>
      </c>
      <c r="C20" s="34">
        <v>5</v>
      </c>
      <c r="D20" s="34">
        <v>6</v>
      </c>
      <c r="E20" s="34">
        <v>11</v>
      </c>
      <c r="F20" s="34">
        <v>11</v>
      </c>
      <c r="G20" s="34">
        <v>13</v>
      </c>
      <c r="H20" s="34">
        <v>19</v>
      </c>
      <c r="I20" s="34">
        <v>26</v>
      </c>
      <c r="J20" s="34">
        <v>34</v>
      </c>
      <c r="K20" s="34">
        <v>44</v>
      </c>
      <c r="L20" s="36">
        <v>55</v>
      </c>
      <c r="M20" s="34">
        <v>67</v>
      </c>
      <c r="N20" s="34">
        <v>80</v>
      </c>
      <c r="O20" s="36">
        <v>96</v>
      </c>
      <c r="P20" s="34">
        <v>113</v>
      </c>
      <c r="Q20" s="37">
        <v>131</v>
      </c>
      <c r="R20" s="37">
        <v>152</v>
      </c>
      <c r="S20" s="36">
        <v>175</v>
      </c>
      <c r="T20" s="34">
        <v>200</v>
      </c>
      <c r="U20" s="37">
        <v>228</v>
      </c>
      <c r="V20" s="37">
        <v>259</v>
      </c>
      <c r="W20" s="36">
        <v>293</v>
      </c>
      <c r="X20" s="34">
        <v>331</v>
      </c>
      <c r="Y20" s="37">
        <v>373</v>
      </c>
      <c r="Z20" s="37">
        <v>420</v>
      </c>
      <c r="AA20" s="34">
        <v>472</v>
      </c>
      <c r="AB20" s="34"/>
    </row>
    <row r="21" spans="1:28" ht="15.75">
      <c r="A21" s="29">
        <v>9</v>
      </c>
      <c r="B21" s="34">
        <v>3</v>
      </c>
      <c r="C21" s="34">
        <v>5</v>
      </c>
      <c r="D21" s="34">
        <v>7</v>
      </c>
      <c r="E21" s="34">
        <v>11</v>
      </c>
      <c r="F21" s="34">
        <v>11</v>
      </c>
      <c r="G21" s="34">
        <v>14</v>
      </c>
      <c r="H21" s="34">
        <v>20</v>
      </c>
      <c r="I21" s="34">
        <v>28</v>
      </c>
      <c r="J21" s="34">
        <v>36</v>
      </c>
      <c r="K21" s="34">
        <v>46</v>
      </c>
      <c r="L21" s="36">
        <v>58</v>
      </c>
      <c r="M21" s="34">
        <v>71</v>
      </c>
      <c r="N21" s="34">
        <v>85</v>
      </c>
      <c r="O21" s="36">
        <v>102</v>
      </c>
      <c r="P21" s="34">
        <v>119</v>
      </c>
      <c r="Q21" s="37">
        <v>139</v>
      </c>
      <c r="R21" s="37">
        <v>161</v>
      </c>
      <c r="S21" s="36">
        <v>185</v>
      </c>
      <c r="T21" s="34">
        <v>212</v>
      </c>
      <c r="U21" s="37">
        <v>242</v>
      </c>
      <c r="V21" s="37">
        <v>274</v>
      </c>
      <c r="W21" s="36">
        <v>311</v>
      </c>
      <c r="X21" s="34">
        <v>351</v>
      </c>
      <c r="Y21" s="37">
        <v>395</v>
      </c>
      <c r="Z21" s="37">
        <v>445</v>
      </c>
      <c r="AA21" s="34">
        <v>500</v>
      </c>
      <c r="AB21" s="34"/>
    </row>
    <row r="22" spans="1:28" ht="15.75">
      <c r="A22" s="29">
        <v>9.5</v>
      </c>
      <c r="B22" s="34">
        <v>4</v>
      </c>
      <c r="C22" s="34">
        <v>5</v>
      </c>
      <c r="D22" s="34">
        <v>7</v>
      </c>
      <c r="E22" s="34">
        <v>12</v>
      </c>
      <c r="F22" s="34">
        <v>12</v>
      </c>
      <c r="G22" s="34">
        <v>15</v>
      </c>
      <c r="H22" s="34">
        <v>21</v>
      </c>
      <c r="I22" s="34">
        <v>29</v>
      </c>
      <c r="J22" s="34">
        <v>38</v>
      </c>
      <c r="K22" s="34">
        <v>49</v>
      </c>
      <c r="L22" s="36">
        <v>61</v>
      </c>
      <c r="M22" s="34">
        <v>75</v>
      </c>
      <c r="N22" s="34">
        <v>90</v>
      </c>
      <c r="O22" s="36">
        <v>107</v>
      </c>
      <c r="P22" s="34">
        <v>126</v>
      </c>
      <c r="Q22" s="37">
        <v>147</v>
      </c>
      <c r="R22" s="37">
        <v>170</v>
      </c>
      <c r="S22" s="36">
        <v>195</v>
      </c>
      <c r="T22" s="34">
        <v>224</v>
      </c>
      <c r="U22" s="37">
        <v>255</v>
      </c>
      <c r="V22" s="37">
        <v>290</v>
      </c>
      <c r="W22" s="36">
        <v>328</v>
      </c>
      <c r="X22" s="34">
        <v>370</v>
      </c>
      <c r="Y22" s="37">
        <v>417</v>
      </c>
      <c r="Z22" s="37">
        <v>469</v>
      </c>
      <c r="AA22" s="34">
        <v>527</v>
      </c>
      <c r="AB22" s="34"/>
    </row>
    <row r="23" spans="1:28" ht="15.75">
      <c r="A23" s="30">
        <v>10</v>
      </c>
      <c r="B23" s="35">
        <v>4</v>
      </c>
      <c r="C23" s="35">
        <v>6</v>
      </c>
      <c r="D23" s="35">
        <v>8</v>
      </c>
      <c r="E23" s="35">
        <v>12</v>
      </c>
      <c r="F23" s="35">
        <v>12</v>
      </c>
      <c r="G23" s="35">
        <v>15</v>
      </c>
      <c r="H23" s="35">
        <v>22</v>
      </c>
      <c r="I23" s="35">
        <v>31</v>
      </c>
      <c r="J23" s="35">
        <v>40</v>
      </c>
      <c r="K23" s="35">
        <v>51</v>
      </c>
      <c r="L23" s="38">
        <v>64</v>
      </c>
      <c r="M23" s="35">
        <v>79</v>
      </c>
      <c r="N23" s="35">
        <v>95</v>
      </c>
      <c r="O23" s="38">
        <v>113</v>
      </c>
      <c r="P23" s="35">
        <v>133</v>
      </c>
      <c r="Q23" s="39">
        <v>155</v>
      </c>
      <c r="R23" s="39">
        <v>179</v>
      </c>
      <c r="S23" s="38">
        <v>206</v>
      </c>
      <c r="T23" s="35">
        <v>236</v>
      </c>
      <c r="U23" s="39">
        <v>269</v>
      </c>
      <c r="V23" s="39">
        <v>305</v>
      </c>
      <c r="W23" s="38">
        <v>345</v>
      </c>
      <c r="X23" s="35">
        <v>390</v>
      </c>
      <c r="Y23" s="39">
        <v>439</v>
      </c>
      <c r="Z23" s="39">
        <v>494</v>
      </c>
      <c r="AA23" s="35">
        <v>555</v>
      </c>
      <c r="AB23" s="35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6" bestFit="1" customWidth="1"/>
    <col min="2" max="6" width="3.28125" style="16" bestFit="1" customWidth="1"/>
    <col min="7" max="16" width="4.57421875" style="16" bestFit="1" customWidth="1"/>
    <col min="17" max="27" width="5.140625" style="16" bestFit="1" customWidth="1"/>
    <col min="28" max="28" width="7.7109375" style="16" bestFit="1" customWidth="1"/>
    <col min="29" max="16384" width="9.140625" style="16" customWidth="1"/>
  </cols>
  <sheetData>
    <row r="1" spans="1:28" s="46" customFormat="1" ht="15.7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s="46" customFormat="1" ht="15.75">
      <c r="A2" s="42" t="s">
        <v>43</v>
      </c>
      <c r="B2" s="142" t="s">
        <v>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46" customFormat="1" ht="15.75">
      <c r="A3" s="43"/>
      <c r="B3" s="47" t="s">
        <v>45</v>
      </c>
      <c r="C3" s="47" t="s">
        <v>46</v>
      </c>
      <c r="D3" s="47" t="s">
        <v>47</v>
      </c>
      <c r="E3" s="47" t="s">
        <v>48</v>
      </c>
      <c r="F3" s="47" t="s">
        <v>49</v>
      </c>
      <c r="G3" s="47" t="s">
        <v>50</v>
      </c>
      <c r="H3" s="47" t="s">
        <v>51</v>
      </c>
      <c r="I3" s="47" t="s">
        <v>52</v>
      </c>
      <c r="J3" s="47" t="s">
        <v>53</v>
      </c>
      <c r="K3" s="47" t="s">
        <v>54</v>
      </c>
      <c r="L3" s="47" t="s">
        <v>55</v>
      </c>
      <c r="M3" s="47" t="s">
        <v>56</v>
      </c>
      <c r="N3" s="47" t="s">
        <v>57</v>
      </c>
      <c r="O3" s="47" t="s">
        <v>58</v>
      </c>
      <c r="P3" s="47" t="s">
        <v>59</v>
      </c>
      <c r="Q3" s="47" t="s">
        <v>60</v>
      </c>
      <c r="R3" s="47" t="s">
        <v>61</v>
      </c>
      <c r="S3" s="47" t="s">
        <v>62</v>
      </c>
      <c r="T3" s="47" t="s">
        <v>63</v>
      </c>
      <c r="U3" s="47" t="s">
        <v>64</v>
      </c>
      <c r="V3" s="47" t="s">
        <v>65</v>
      </c>
      <c r="W3" s="47" t="s">
        <v>66</v>
      </c>
      <c r="X3" s="47" t="s">
        <v>67</v>
      </c>
      <c r="Y3" s="47" t="s">
        <v>68</v>
      </c>
      <c r="Z3" s="47" t="s">
        <v>69</v>
      </c>
      <c r="AA3" s="47" t="s">
        <v>70</v>
      </c>
      <c r="AB3" s="47" t="s">
        <v>71</v>
      </c>
    </row>
    <row r="4" spans="1:28" ht="15.75">
      <c r="A4" s="44">
        <v>1</v>
      </c>
      <c r="B4" s="17" t="s">
        <v>72</v>
      </c>
      <c r="C4" s="17" t="s">
        <v>72</v>
      </c>
      <c r="D4" s="51" t="s">
        <v>72</v>
      </c>
      <c r="E4" s="19" t="s">
        <v>72</v>
      </c>
      <c r="F4" s="18" t="s">
        <v>72</v>
      </c>
      <c r="G4" s="51">
        <v>1</v>
      </c>
      <c r="H4" s="19">
        <v>1</v>
      </c>
      <c r="I4" s="17">
        <v>1</v>
      </c>
      <c r="J4" s="17">
        <v>1</v>
      </c>
      <c r="K4" s="51">
        <v>2</v>
      </c>
      <c r="L4" s="19">
        <v>2</v>
      </c>
      <c r="M4" s="18">
        <v>3</v>
      </c>
      <c r="N4" s="56">
        <v>3</v>
      </c>
      <c r="O4" s="53">
        <v>4</v>
      </c>
      <c r="P4" s="18">
        <v>4</v>
      </c>
      <c r="Q4" s="51">
        <v>5</v>
      </c>
      <c r="R4" s="18"/>
      <c r="S4" s="17"/>
      <c r="T4" s="51"/>
      <c r="U4" s="19"/>
      <c r="V4" s="18"/>
      <c r="W4" s="51"/>
      <c r="X4" s="19"/>
      <c r="Y4" s="17"/>
      <c r="Z4" s="51"/>
      <c r="AA4" s="19"/>
      <c r="AB4" s="19"/>
    </row>
    <row r="5" spans="1:28" ht="15.75">
      <c r="A5" s="45">
        <v>2</v>
      </c>
      <c r="B5" s="20" t="s">
        <v>72</v>
      </c>
      <c r="C5" s="20" t="s">
        <v>72</v>
      </c>
      <c r="D5" s="52">
        <v>1</v>
      </c>
      <c r="E5" s="22">
        <v>1</v>
      </c>
      <c r="F5" s="21">
        <v>1</v>
      </c>
      <c r="G5" s="52">
        <v>1</v>
      </c>
      <c r="H5" s="22">
        <v>1</v>
      </c>
      <c r="I5" s="20">
        <v>2</v>
      </c>
      <c r="J5" s="20">
        <v>3</v>
      </c>
      <c r="K5" s="52">
        <v>3</v>
      </c>
      <c r="L5" s="22">
        <v>4</v>
      </c>
      <c r="M5" s="21">
        <v>5</v>
      </c>
      <c r="N5" s="57">
        <v>6</v>
      </c>
      <c r="O5" s="54">
        <v>7</v>
      </c>
      <c r="P5" s="21">
        <v>9</v>
      </c>
      <c r="Q5" s="52">
        <v>10</v>
      </c>
      <c r="R5" s="21">
        <v>11</v>
      </c>
      <c r="S5" s="20">
        <v>12</v>
      </c>
      <c r="T5" s="52">
        <v>14</v>
      </c>
      <c r="U5" s="22">
        <v>16</v>
      </c>
      <c r="V5" s="21">
        <v>18</v>
      </c>
      <c r="W5" s="52">
        <v>20</v>
      </c>
      <c r="X5" s="22">
        <v>22</v>
      </c>
      <c r="Y5" s="20">
        <v>25</v>
      </c>
      <c r="Z5" s="52">
        <v>28</v>
      </c>
      <c r="AA5" s="22">
        <v>30</v>
      </c>
      <c r="AB5" s="22"/>
    </row>
    <row r="6" spans="1:28" ht="15.75">
      <c r="A6" s="45">
        <v>3</v>
      </c>
      <c r="B6" s="20" t="s">
        <v>72</v>
      </c>
      <c r="C6" s="20">
        <v>1</v>
      </c>
      <c r="D6" s="52">
        <v>1</v>
      </c>
      <c r="E6" s="22">
        <v>1</v>
      </c>
      <c r="F6" s="21">
        <v>1</v>
      </c>
      <c r="G6" s="52">
        <v>2</v>
      </c>
      <c r="H6" s="22">
        <v>2</v>
      </c>
      <c r="I6" s="20">
        <v>3</v>
      </c>
      <c r="J6" s="20">
        <v>4</v>
      </c>
      <c r="K6" s="52">
        <v>5</v>
      </c>
      <c r="L6" s="22">
        <v>6</v>
      </c>
      <c r="M6" s="21">
        <v>8</v>
      </c>
      <c r="N6" s="57">
        <v>9</v>
      </c>
      <c r="O6" s="54">
        <v>11</v>
      </c>
      <c r="P6" s="21">
        <v>13</v>
      </c>
      <c r="Q6" s="52">
        <v>15</v>
      </c>
      <c r="R6" s="21">
        <v>16</v>
      </c>
      <c r="S6" s="20">
        <v>18</v>
      </c>
      <c r="T6" s="52">
        <v>21</v>
      </c>
      <c r="U6" s="22">
        <v>24</v>
      </c>
      <c r="V6" s="21">
        <v>27</v>
      </c>
      <c r="W6" s="52">
        <v>30</v>
      </c>
      <c r="X6" s="22">
        <v>34</v>
      </c>
      <c r="Y6" s="20">
        <v>37</v>
      </c>
      <c r="Z6" s="52">
        <v>42</v>
      </c>
      <c r="AA6" s="22">
        <v>46</v>
      </c>
      <c r="AB6" s="22"/>
    </row>
    <row r="7" spans="1:28" ht="15.75">
      <c r="A7" s="45">
        <v>4</v>
      </c>
      <c r="B7" s="20">
        <v>1</v>
      </c>
      <c r="C7" s="20">
        <v>1</v>
      </c>
      <c r="D7" s="52">
        <v>1</v>
      </c>
      <c r="E7" s="22">
        <v>1</v>
      </c>
      <c r="F7" s="21">
        <v>2</v>
      </c>
      <c r="G7" s="52">
        <v>2</v>
      </c>
      <c r="H7" s="22">
        <v>3</v>
      </c>
      <c r="I7" s="20">
        <v>4</v>
      </c>
      <c r="J7" s="20">
        <v>5</v>
      </c>
      <c r="K7" s="52">
        <v>7</v>
      </c>
      <c r="L7" s="22">
        <v>9</v>
      </c>
      <c r="M7" s="21">
        <v>10</v>
      </c>
      <c r="N7" s="57">
        <v>13</v>
      </c>
      <c r="O7" s="54">
        <v>15</v>
      </c>
      <c r="P7" s="21">
        <v>18</v>
      </c>
      <c r="Q7" s="52">
        <v>20</v>
      </c>
      <c r="R7" s="21">
        <v>22</v>
      </c>
      <c r="S7" s="20">
        <v>24</v>
      </c>
      <c r="T7" s="52">
        <v>28</v>
      </c>
      <c r="U7" s="22">
        <v>32</v>
      </c>
      <c r="V7" s="21">
        <v>36</v>
      </c>
      <c r="W7" s="52">
        <v>40</v>
      </c>
      <c r="X7" s="22">
        <v>44</v>
      </c>
      <c r="Y7" s="20">
        <v>50</v>
      </c>
      <c r="Z7" s="52">
        <v>56</v>
      </c>
      <c r="AA7" s="22">
        <v>61</v>
      </c>
      <c r="AB7" s="22"/>
    </row>
    <row r="8" spans="1:28" ht="15.75">
      <c r="A8" s="45">
        <v>5</v>
      </c>
      <c r="B8" s="20">
        <v>1</v>
      </c>
      <c r="C8" s="20">
        <v>1</v>
      </c>
      <c r="D8" s="52">
        <v>1</v>
      </c>
      <c r="E8" s="22">
        <v>2</v>
      </c>
      <c r="F8" s="21">
        <v>2</v>
      </c>
      <c r="G8" s="52">
        <v>3</v>
      </c>
      <c r="H8" s="22">
        <v>4</v>
      </c>
      <c r="I8" s="20">
        <v>5</v>
      </c>
      <c r="J8" s="20">
        <v>7</v>
      </c>
      <c r="K8" s="52">
        <v>9</v>
      </c>
      <c r="L8" s="22">
        <v>11</v>
      </c>
      <c r="M8" s="21">
        <v>13</v>
      </c>
      <c r="N8" s="57">
        <v>16</v>
      </c>
      <c r="O8" s="54">
        <v>19</v>
      </c>
      <c r="P8" s="21">
        <v>22</v>
      </c>
      <c r="Q8" s="52">
        <v>26</v>
      </c>
      <c r="R8" s="21">
        <v>28</v>
      </c>
      <c r="S8" s="20">
        <v>31</v>
      </c>
      <c r="T8" s="52">
        <v>35</v>
      </c>
      <c r="U8" s="22">
        <v>40</v>
      </c>
      <c r="V8" s="21">
        <v>44</v>
      </c>
      <c r="W8" s="52">
        <v>50</v>
      </c>
      <c r="X8" s="22">
        <v>54</v>
      </c>
      <c r="Y8" s="20">
        <v>62</v>
      </c>
      <c r="Z8" s="52">
        <v>70</v>
      </c>
      <c r="AA8" s="22">
        <v>76</v>
      </c>
      <c r="AB8" s="22"/>
    </row>
    <row r="9" spans="1:28" ht="15.75">
      <c r="A9" s="45">
        <v>6</v>
      </c>
      <c r="B9" s="20">
        <v>1</v>
      </c>
      <c r="C9" s="20">
        <v>1</v>
      </c>
      <c r="D9" s="52">
        <v>2</v>
      </c>
      <c r="E9" s="22">
        <v>2</v>
      </c>
      <c r="F9" s="21">
        <v>2</v>
      </c>
      <c r="G9" s="52">
        <v>3</v>
      </c>
      <c r="H9" s="22">
        <v>4</v>
      </c>
      <c r="I9" s="20">
        <v>6</v>
      </c>
      <c r="J9" s="20">
        <v>8</v>
      </c>
      <c r="K9" s="52">
        <v>10</v>
      </c>
      <c r="L9" s="22">
        <v>13</v>
      </c>
      <c r="M9" s="21">
        <v>16</v>
      </c>
      <c r="N9" s="57">
        <v>19</v>
      </c>
      <c r="O9" s="54">
        <v>22</v>
      </c>
      <c r="P9" s="21">
        <v>26</v>
      </c>
      <c r="Q9" s="52">
        <v>31</v>
      </c>
      <c r="R9" s="21">
        <v>33</v>
      </c>
      <c r="S9" s="20">
        <v>37</v>
      </c>
      <c r="T9" s="52">
        <v>42</v>
      </c>
      <c r="U9" s="22">
        <v>47</v>
      </c>
      <c r="V9" s="21">
        <v>54</v>
      </c>
      <c r="W9" s="52">
        <v>60</v>
      </c>
      <c r="X9" s="22">
        <v>67</v>
      </c>
      <c r="Y9" s="20">
        <v>75</v>
      </c>
      <c r="Z9" s="52">
        <v>84</v>
      </c>
      <c r="AA9" s="22">
        <v>92</v>
      </c>
      <c r="AB9" s="22"/>
    </row>
    <row r="10" spans="1:28" ht="15.75">
      <c r="A10" s="45">
        <v>7</v>
      </c>
      <c r="B10" s="20">
        <v>1</v>
      </c>
      <c r="C10" s="20">
        <v>1</v>
      </c>
      <c r="D10" s="52">
        <v>2</v>
      </c>
      <c r="E10" s="22">
        <v>2</v>
      </c>
      <c r="F10" s="21">
        <v>3</v>
      </c>
      <c r="G10" s="52">
        <v>4</v>
      </c>
      <c r="H10" s="22">
        <v>5</v>
      </c>
      <c r="I10" s="20">
        <v>7</v>
      </c>
      <c r="J10" s="20">
        <v>9</v>
      </c>
      <c r="K10" s="52">
        <v>12</v>
      </c>
      <c r="L10" s="22">
        <v>15</v>
      </c>
      <c r="M10" s="21">
        <v>18</v>
      </c>
      <c r="N10" s="57">
        <v>22</v>
      </c>
      <c r="O10" s="54">
        <v>26</v>
      </c>
      <c r="P10" s="21">
        <v>31</v>
      </c>
      <c r="Q10" s="52">
        <v>36</v>
      </c>
      <c r="R10" s="21">
        <v>38</v>
      </c>
      <c r="S10" s="20">
        <v>43</v>
      </c>
      <c r="T10" s="52">
        <v>49</v>
      </c>
      <c r="U10" s="22">
        <v>55</v>
      </c>
      <c r="V10" s="21">
        <v>62</v>
      </c>
      <c r="W10" s="52">
        <v>70</v>
      </c>
      <c r="X10" s="22">
        <v>78</v>
      </c>
      <c r="Y10" s="20">
        <v>87</v>
      </c>
      <c r="Z10" s="52">
        <v>98</v>
      </c>
      <c r="AA10" s="22">
        <v>108</v>
      </c>
      <c r="AB10" s="22"/>
    </row>
    <row r="11" spans="1:28" ht="15.75">
      <c r="A11" s="45">
        <v>8</v>
      </c>
      <c r="B11" s="20">
        <v>1</v>
      </c>
      <c r="C11" s="20">
        <v>1</v>
      </c>
      <c r="D11" s="52">
        <v>2</v>
      </c>
      <c r="E11" s="22">
        <v>3</v>
      </c>
      <c r="F11" s="21">
        <v>3</v>
      </c>
      <c r="G11" s="52">
        <v>4</v>
      </c>
      <c r="H11" s="22">
        <v>6</v>
      </c>
      <c r="I11" s="20">
        <v>8</v>
      </c>
      <c r="J11" s="20">
        <v>11</v>
      </c>
      <c r="K11" s="52">
        <v>14</v>
      </c>
      <c r="L11" s="22">
        <v>17</v>
      </c>
      <c r="M11" s="21">
        <v>21</v>
      </c>
      <c r="N11" s="57">
        <v>25</v>
      </c>
      <c r="O11" s="54">
        <v>30</v>
      </c>
      <c r="P11" s="21">
        <v>35</v>
      </c>
      <c r="Q11" s="52">
        <v>41</v>
      </c>
      <c r="R11" s="21">
        <v>44</v>
      </c>
      <c r="S11" s="20">
        <v>50</v>
      </c>
      <c r="T11" s="52">
        <v>56</v>
      </c>
      <c r="U11" s="22">
        <v>63</v>
      </c>
      <c r="V11" s="21">
        <v>71</v>
      </c>
      <c r="W11" s="52">
        <v>80</v>
      </c>
      <c r="X11" s="22">
        <v>89</v>
      </c>
      <c r="Y11" s="20">
        <v>100</v>
      </c>
      <c r="Z11" s="52">
        <v>111</v>
      </c>
      <c r="AA11" s="22">
        <v>123</v>
      </c>
      <c r="AB11" s="22"/>
    </row>
    <row r="12" spans="1:28" ht="15.75">
      <c r="A12" s="45">
        <v>9</v>
      </c>
      <c r="B12" s="20">
        <v>1</v>
      </c>
      <c r="C12" s="20">
        <v>2</v>
      </c>
      <c r="D12" s="52">
        <v>2</v>
      </c>
      <c r="E12" s="22">
        <v>3</v>
      </c>
      <c r="F12" s="21">
        <v>4</v>
      </c>
      <c r="G12" s="52">
        <v>5</v>
      </c>
      <c r="H12" s="22">
        <v>7</v>
      </c>
      <c r="I12" s="20">
        <v>9</v>
      </c>
      <c r="J12" s="20">
        <v>12</v>
      </c>
      <c r="K12" s="52">
        <v>15</v>
      </c>
      <c r="L12" s="22">
        <v>19</v>
      </c>
      <c r="M12" s="21">
        <v>23</v>
      </c>
      <c r="N12" s="57">
        <v>28</v>
      </c>
      <c r="O12" s="54">
        <v>34</v>
      </c>
      <c r="P12" s="21">
        <v>39</v>
      </c>
      <c r="Q12" s="52">
        <v>46</v>
      </c>
      <c r="R12" s="21">
        <v>49</v>
      </c>
      <c r="S12" s="20">
        <v>56</v>
      </c>
      <c r="T12" s="52">
        <v>62</v>
      </c>
      <c r="U12" s="22">
        <v>72</v>
      </c>
      <c r="V12" s="21">
        <v>80</v>
      </c>
      <c r="W12" s="52">
        <v>90</v>
      </c>
      <c r="X12" s="22">
        <v>100</v>
      </c>
      <c r="Y12" s="20">
        <v>112</v>
      </c>
      <c r="Z12" s="52">
        <v>125</v>
      </c>
      <c r="AA12" s="22">
        <v>139</v>
      </c>
      <c r="AB12" s="22"/>
    </row>
    <row r="13" spans="1:28" ht="15.75">
      <c r="A13" s="45">
        <v>10</v>
      </c>
      <c r="B13" s="20">
        <v>1</v>
      </c>
      <c r="C13" s="20">
        <v>2</v>
      </c>
      <c r="D13" s="52">
        <v>3</v>
      </c>
      <c r="E13" s="22">
        <v>3</v>
      </c>
      <c r="F13" s="21">
        <v>4</v>
      </c>
      <c r="G13" s="52">
        <v>5</v>
      </c>
      <c r="H13" s="22">
        <v>7</v>
      </c>
      <c r="I13" s="20">
        <v>10</v>
      </c>
      <c r="J13" s="20">
        <v>13</v>
      </c>
      <c r="K13" s="52">
        <v>17</v>
      </c>
      <c r="L13" s="22">
        <v>21</v>
      </c>
      <c r="M13" s="21">
        <v>26</v>
      </c>
      <c r="N13" s="57">
        <v>31</v>
      </c>
      <c r="O13" s="54">
        <v>37</v>
      </c>
      <c r="P13" s="21">
        <v>44</v>
      </c>
      <c r="Q13" s="52">
        <v>51</v>
      </c>
      <c r="R13" s="21">
        <v>55</v>
      </c>
      <c r="S13" s="20">
        <v>62</v>
      </c>
      <c r="T13" s="52">
        <v>71</v>
      </c>
      <c r="U13" s="22">
        <v>80</v>
      </c>
      <c r="V13" s="21">
        <v>89</v>
      </c>
      <c r="W13" s="52">
        <v>100</v>
      </c>
      <c r="X13" s="22">
        <v>112</v>
      </c>
      <c r="Y13" s="20">
        <v>125</v>
      </c>
      <c r="Z13" s="52">
        <v>139</v>
      </c>
      <c r="AA13" s="22">
        <v>154</v>
      </c>
      <c r="AB13" s="22"/>
    </row>
    <row r="14" spans="1:28" ht="15.75">
      <c r="A14" s="45">
        <v>11</v>
      </c>
      <c r="B14" s="20">
        <v>1</v>
      </c>
      <c r="C14" s="20">
        <v>2</v>
      </c>
      <c r="D14" s="52">
        <v>3</v>
      </c>
      <c r="E14" s="22">
        <v>4</v>
      </c>
      <c r="F14" s="21">
        <v>5</v>
      </c>
      <c r="G14" s="52">
        <v>6</v>
      </c>
      <c r="H14" s="22">
        <v>8</v>
      </c>
      <c r="I14" s="20">
        <v>11</v>
      </c>
      <c r="J14" s="20">
        <v>15</v>
      </c>
      <c r="K14" s="52">
        <v>19</v>
      </c>
      <c r="L14" s="22">
        <v>23</v>
      </c>
      <c r="M14" s="21">
        <v>29</v>
      </c>
      <c r="N14" s="57">
        <v>34</v>
      </c>
      <c r="O14" s="54">
        <v>41</v>
      </c>
      <c r="P14" s="21">
        <v>48</v>
      </c>
      <c r="Q14" s="52">
        <v>56</v>
      </c>
      <c r="R14" s="21">
        <v>60</v>
      </c>
      <c r="S14" s="20">
        <v>68</v>
      </c>
      <c r="T14" s="52">
        <v>78</v>
      </c>
      <c r="U14" s="22">
        <v>88</v>
      </c>
      <c r="V14" s="21">
        <v>98</v>
      </c>
      <c r="W14" s="52">
        <v>110</v>
      </c>
      <c r="X14" s="22">
        <v>122</v>
      </c>
      <c r="Y14" s="20">
        <v>137</v>
      </c>
      <c r="Z14" s="52">
        <v>153</v>
      </c>
      <c r="AA14" s="22">
        <v>169</v>
      </c>
      <c r="AB14" s="22"/>
    </row>
    <row r="15" spans="1:28" ht="15.75">
      <c r="A15" s="45">
        <v>12</v>
      </c>
      <c r="B15" s="20">
        <v>2</v>
      </c>
      <c r="C15" s="20">
        <v>2</v>
      </c>
      <c r="D15" s="52">
        <v>3</v>
      </c>
      <c r="E15" s="22">
        <v>4</v>
      </c>
      <c r="F15" s="21">
        <v>5</v>
      </c>
      <c r="G15" s="52">
        <v>6</v>
      </c>
      <c r="H15" s="22">
        <v>9</v>
      </c>
      <c r="I15" s="20">
        <v>12</v>
      </c>
      <c r="J15" s="20">
        <v>16</v>
      </c>
      <c r="K15" s="52">
        <v>21</v>
      </c>
      <c r="L15" s="22">
        <v>26</v>
      </c>
      <c r="M15" s="21">
        <v>31</v>
      </c>
      <c r="N15" s="57">
        <v>38</v>
      </c>
      <c r="O15" s="54">
        <v>45</v>
      </c>
      <c r="P15" s="21">
        <v>53</v>
      </c>
      <c r="Q15" s="52">
        <v>61</v>
      </c>
      <c r="R15" s="21">
        <v>65</v>
      </c>
      <c r="S15" s="20">
        <v>75</v>
      </c>
      <c r="T15" s="52">
        <v>85</v>
      </c>
      <c r="U15" s="22">
        <v>95</v>
      </c>
      <c r="V15" s="21">
        <v>107</v>
      </c>
      <c r="W15" s="52">
        <v>120</v>
      </c>
      <c r="X15" s="22">
        <v>134</v>
      </c>
      <c r="Y15" s="20">
        <v>150</v>
      </c>
      <c r="Z15" s="52">
        <v>166</v>
      </c>
      <c r="AA15" s="22">
        <v>184</v>
      </c>
      <c r="AB15" s="22"/>
    </row>
    <row r="16" spans="1:28" ht="15.75">
      <c r="A16" s="45">
        <v>13</v>
      </c>
      <c r="B16" s="20">
        <v>2</v>
      </c>
      <c r="C16" s="20">
        <v>2</v>
      </c>
      <c r="D16" s="52">
        <v>3</v>
      </c>
      <c r="E16" s="22">
        <v>4</v>
      </c>
      <c r="F16" s="21">
        <v>5</v>
      </c>
      <c r="G16" s="52">
        <v>7</v>
      </c>
      <c r="H16" s="22">
        <v>10</v>
      </c>
      <c r="I16" s="20">
        <v>13</v>
      </c>
      <c r="J16" s="20">
        <v>17</v>
      </c>
      <c r="K16" s="52">
        <v>22</v>
      </c>
      <c r="L16" s="22">
        <v>28</v>
      </c>
      <c r="M16" s="21">
        <v>34</v>
      </c>
      <c r="N16" s="57">
        <v>41</v>
      </c>
      <c r="O16" s="54">
        <v>48</v>
      </c>
      <c r="P16" s="21">
        <v>57</v>
      </c>
      <c r="Q16" s="52">
        <v>66</v>
      </c>
      <c r="R16" s="21">
        <v>71</v>
      </c>
      <c r="S16" s="20">
        <v>81</v>
      </c>
      <c r="T16" s="52">
        <v>92</v>
      </c>
      <c r="U16" s="22">
        <v>103</v>
      </c>
      <c r="V16" s="21">
        <v>116</v>
      </c>
      <c r="W16" s="52">
        <v>130</v>
      </c>
      <c r="X16" s="22">
        <v>145</v>
      </c>
      <c r="Y16" s="20">
        <v>162</v>
      </c>
      <c r="Z16" s="52">
        <v>180</v>
      </c>
      <c r="AA16" s="22">
        <v>200</v>
      </c>
      <c r="AB16" s="22"/>
    </row>
    <row r="17" spans="1:28" ht="15.75">
      <c r="A17" s="45">
        <v>14</v>
      </c>
      <c r="B17" s="20">
        <v>2</v>
      </c>
      <c r="C17" s="20">
        <v>3</v>
      </c>
      <c r="D17" s="52">
        <v>4</v>
      </c>
      <c r="E17" s="22">
        <v>5</v>
      </c>
      <c r="F17" s="21">
        <v>6</v>
      </c>
      <c r="G17" s="52">
        <v>7</v>
      </c>
      <c r="H17" s="22">
        <v>10</v>
      </c>
      <c r="I17" s="20">
        <v>14</v>
      </c>
      <c r="J17" s="20">
        <v>19</v>
      </c>
      <c r="K17" s="52">
        <v>24</v>
      </c>
      <c r="L17" s="22">
        <v>30</v>
      </c>
      <c r="M17" s="21">
        <v>36</v>
      </c>
      <c r="N17" s="57">
        <v>43</v>
      </c>
      <c r="O17" s="54">
        <v>52</v>
      </c>
      <c r="P17" s="21">
        <v>61</v>
      </c>
      <c r="Q17" s="52">
        <v>71</v>
      </c>
      <c r="R17" s="21">
        <v>77</v>
      </c>
      <c r="S17" s="20">
        <v>87</v>
      </c>
      <c r="T17" s="52">
        <v>98</v>
      </c>
      <c r="U17" s="22">
        <v>111</v>
      </c>
      <c r="V17" s="21">
        <v>124</v>
      </c>
      <c r="W17" s="52">
        <v>140</v>
      </c>
      <c r="X17" s="22">
        <v>156</v>
      </c>
      <c r="Y17" s="20">
        <v>174</v>
      </c>
      <c r="Z17" s="52">
        <v>194</v>
      </c>
      <c r="AA17" s="22">
        <v>215</v>
      </c>
      <c r="AB17" s="22"/>
    </row>
    <row r="18" spans="1:28" ht="15.75">
      <c r="A18" s="45">
        <v>15</v>
      </c>
      <c r="B18" s="20">
        <v>2</v>
      </c>
      <c r="C18" s="20">
        <v>3</v>
      </c>
      <c r="D18" s="52">
        <v>4</v>
      </c>
      <c r="E18" s="22">
        <v>5</v>
      </c>
      <c r="F18" s="21">
        <v>6</v>
      </c>
      <c r="G18" s="52">
        <v>8</v>
      </c>
      <c r="H18" s="22">
        <v>11</v>
      </c>
      <c r="I18" s="20">
        <v>15</v>
      </c>
      <c r="J18" s="20">
        <v>20</v>
      </c>
      <c r="K18" s="52">
        <v>26</v>
      </c>
      <c r="L18" s="22">
        <v>32</v>
      </c>
      <c r="M18" s="21">
        <v>39</v>
      </c>
      <c r="N18" s="57">
        <v>47</v>
      </c>
      <c r="O18" s="54">
        <v>56</v>
      </c>
      <c r="P18" s="21">
        <v>66</v>
      </c>
      <c r="Q18" s="52">
        <v>77</v>
      </c>
      <c r="R18" s="21">
        <v>82</v>
      </c>
      <c r="S18" s="20">
        <v>94</v>
      </c>
      <c r="T18" s="52">
        <v>105</v>
      </c>
      <c r="U18" s="22">
        <v>119</v>
      </c>
      <c r="V18" s="21">
        <v>134</v>
      </c>
      <c r="W18" s="52">
        <v>150</v>
      </c>
      <c r="X18" s="22">
        <v>167</v>
      </c>
      <c r="Y18" s="20">
        <v>187</v>
      </c>
      <c r="Z18" s="52">
        <v>208</v>
      </c>
      <c r="AA18" s="22">
        <v>230</v>
      </c>
      <c r="AB18" s="23"/>
    </row>
    <row r="19" spans="1:28" ht="15.75">
      <c r="A19" s="45">
        <v>16</v>
      </c>
      <c r="B19" s="20">
        <v>2</v>
      </c>
      <c r="C19" s="20">
        <v>3</v>
      </c>
      <c r="D19" s="52">
        <v>4</v>
      </c>
      <c r="E19" s="22">
        <v>5</v>
      </c>
      <c r="F19" s="21">
        <v>7</v>
      </c>
      <c r="G19" s="52">
        <v>8</v>
      </c>
      <c r="H19" s="22">
        <v>12</v>
      </c>
      <c r="I19" s="20">
        <v>16</v>
      </c>
      <c r="J19" s="20">
        <v>21</v>
      </c>
      <c r="K19" s="52">
        <v>27</v>
      </c>
      <c r="L19" s="22">
        <v>34</v>
      </c>
      <c r="M19" s="21">
        <v>42</v>
      </c>
      <c r="N19" s="57">
        <v>50</v>
      </c>
      <c r="O19" s="54">
        <v>60</v>
      </c>
      <c r="P19" s="21">
        <v>70</v>
      </c>
      <c r="Q19" s="52">
        <v>82</v>
      </c>
      <c r="R19" s="21">
        <v>88</v>
      </c>
      <c r="S19" s="20">
        <v>100</v>
      </c>
      <c r="T19" s="52">
        <v>112</v>
      </c>
      <c r="U19" s="22">
        <v>127</v>
      </c>
      <c r="V19" s="21">
        <v>142</v>
      </c>
      <c r="W19" s="52">
        <v>160</v>
      </c>
      <c r="X19" s="22">
        <v>178</v>
      </c>
      <c r="Y19" s="20">
        <v>200</v>
      </c>
      <c r="Z19" s="52">
        <v>222</v>
      </c>
      <c r="AA19" s="22">
        <v>246</v>
      </c>
      <c r="AB19" s="23"/>
    </row>
    <row r="20" spans="1:28" ht="15.75">
      <c r="A20" s="45">
        <v>17</v>
      </c>
      <c r="B20" s="20">
        <v>2</v>
      </c>
      <c r="C20" s="20">
        <v>3</v>
      </c>
      <c r="D20" s="52">
        <v>4</v>
      </c>
      <c r="E20" s="22">
        <v>6</v>
      </c>
      <c r="F20" s="21">
        <v>7</v>
      </c>
      <c r="G20" s="52">
        <v>9</v>
      </c>
      <c r="H20" s="22">
        <v>13</v>
      </c>
      <c r="I20" s="20">
        <v>17</v>
      </c>
      <c r="J20" s="20">
        <v>23</v>
      </c>
      <c r="K20" s="52">
        <v>29</v>
      </c>
      <c r="L20" s="22">
        <v>36</v>
      </c>
      <c r="M20" s="21">
        <v>44</v>
      </c>
      <c r="N20" s="57">
        <v>53</v>
      </c>
      <c r="O20" s="54">
        <v>63</v>
      </c>
      <c r="P20" s="21">
        <v>74</v>
      </c>
      <c r="Q20" s="52">
        <v>87</v>
      </c>
      <c r="R20" s="21">
        <v>93</v>
      </c>
      <c r="S20" s="20">
        <v>106</v>
      </c>
      <c r="T20" s="52">
        <v>119</v>
      </c>
      <c r="U20" s="22">
        <v>135</v>
      </c>
      <c r="V20" s="21">
        <v>151</v>
      </c>
      <c r="W20" s="52">
        <v>170</v>
      </c>
      <c r="X20" s="22">
        <v>190</v>
      </c>
      <c r="Y20" s="20">
        <v>212</v>
      </c>
      <c r="Z20" s="52">
        <v>236</v>
      </c>
      <c r="AA20" s="22">
        <v>262</v>
      </c>
      <c r="AB20" s="23"/>
    </row>
    <row r="21" spans="1:28" ht="15.75">
      <c r="A21" s="45">
        <v>18</v>
      </c>
      <c r="B21" s="20">
        <v>2</v>
      </c>
      <c r="C21" s="20">
        <v>3</v>
      </c>
      <c r="D21" s="52">
        <v>5</v>
      </c>
      <c r="E21" s="22">
        <v>6</v>
      </c>
      <c r="F21" s="21">
        <v>7</v>
      </c>
      <c r="G21" s="52">
        <v>9</v>
      </c>
      <c r="H21" s="22">
        <v>13</v>
      </c>
      <c r="I21" s="20">
        <v>18</v>
      </c>
      <c r="J21" s="20">
        <v>24</v>
      </c>
      <c r="K21" s="52">
        <v>31</v>
      </c>
      <c r="L21" s="22">
        <v>38</v>
      </c>
      <c r="M21" s="21">
        <v>47</v>
      </c>
      <c r="N21" s="57">
        <v>56</v>
      </c>
      <c r="O21" s="54">
        <v>67</v>
      </c>
      <c r="P21" s="21">
        <v>79</v>
      </c>
      <c r="Q21" s="52">
        <v>92</v>
      </c>
      <c r="R21" s="21">
        <v>98</v>
      </c>
      <c r="S21" s="20">
        <v>112</v>
      </c>
      <c r="T21" s="52">
        <v>126</v>
      </c>
      <c r="U21" s="22">
        <v>143</v>
      </c>
      <c r="V21" s="21">
        <v>160</v>
      </c>
      <c r="W21" s="52">
        <v>180</v>
      </c>
      <c r="X21" s="22">
        <v>201</v>
      </c>
      <c r="Y21" s="20">
        <v>224</v>
      </c>
      <c r="Z21" s="52">
        <v>250</v>
      </c>
      <c r="AA21" s="22">
        <v>277</v>
      </c>
      <c r="AB21" s="23"/>
    </row>
    <row r="22" spans="1:28" ht="15.75">
      <c r="A22" s="45">
        <v>19</v>
      </c>
      <c r="B22" s="20">
        <v>2</v>
      </c>
      <c r="C22" s="20">
        <v>3</v>
      </c>
      <c r="D22" s="52">
        <v>5</v>
      </c>
      <c r="E22" s="22">
        <v>6</v>
      </c>
      <c r="F22" s="21">
        <v>8</v>
      </c>
      <c r="G22" s="52">
        <v>10</v>
      </c>
      <c r="H22" s="22">
        <v>14</v>
      </c>
      <c r="I22" s="20">
        <v>19</v>
      </c>
      <c r="J22" s="20">
        <v>25</v>
      </c>
      <c r="K22" s="52">
        <v>32</v>
      </c>
      <c r="L22" s="22">
        <v>41</v>
      </c>
      <c r="M22" s="21">
        <v>50</v>
      </c>
      <c r="N22" s="57">
        <v>60</v>
      </c>
      <c r="O22" s="54">
        <v>71</v>
      </c>
      <c r="P22" s="21">
        <v>83</v>
      </c>
      <c r="Q22" s="52">
        <v>97</v>
      </c>
      <c r="R22" s="21">
        <v>104</v>
      </c>
      <c r="S22" s="20">
        <v>118</v>
      </c>
      <c r="T22" s="52">
        <v>133</v>
      </c>
      <c r="U22" s="22">
        <v>150</v>
      </c>
      <c r="V22" s="21">
        <v>169</v>
      </c>
      <c r="W22" s="52">
        <v>190</v>
      </c>
      <c r="X22" s="22">
        <v>212</v>
      </c>
      <c r="Y22" s="20">
        <v>237</v>
      </c>
      <c r="Z22" s="52">
        <v>264</v>
      </c>
      <c r="AA22" s="22">
        <v>292</v>
      </c>
      <c r="AB22" s="23"/>
    </row>
    <row r="23" spans="1:28" ht="15.75">
      <c r="A23" s="48">
        <v>20</v>
      </c>
      <c r="B23" s="49">
        <v>3</v>
      </c>
      <c r="C23" s="49">
        <v>4</v>
      </c>
      <c r="D23" s="24">
        <v>5</v>
      </c>
      <c r="E23" s="50">
        <v>6</v>
      </c>
      <c r="F23" s="25">
        <v>8</v>
      </c>
      <c r="G23" s="24">
        <v>10</v>
      </c>
      <c r="H23" s="50">
        <v>15</v>
      </c>
      <c r="I23" s="49">
        <v>20</v>
      </c>
      <c r="J23" s="49">
        <v>27</v>
      </c>
      <c r="K23" s="24">
        <v>34</v>
      </c>
      <c r="L23" s="50">
        <v>43</v>
      </c>
      <c r="M23" s="25">
        <v>52</v>
      </c>
      <c r="N23" s="58">
        <v>63</v>
      </c>
      <c r="O23" s="55">
        <v>75</v>
      </c>
      <c r="P23" s="25">
        <v>88</v>
      </c>
      <c r="Q23" s="24">
        <v>102</v>
      </c>
      <c r="R23" s="25">
        <v>109</v>
      </c>
      <c r="S23" s="49">
        <v>124</v>
      </c>
      <c r="T23" s="24">
        <v>140</v>
      </c>
      <c r="U23" s="50">
        <v>158</v>
      </c>
      <c r="V23" s="25">
        <v>178</v>
      </c>
      <c r="W23" s="24">
        <v>200</v>
      </c>
      <c r="X23" s="50">
        <v>223</v>
      </c>
      <c r="Y23" s="49">
        <v>250</v>
      </c>
      <c r="Z23" s="24">
        <v>278</v>
      </c>
      <c r="AA23" s="50">
        <v>308</v>
      </c>
      <c r="AB23" s="26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58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13" customWidth="1"/>
  </cols>
  <sheetData>
    <row r="1" spans="1:7" ht="12.75">
      <c r="A1" t="s">
        <v>102</v>
      </c>
      <c r="B1" t="s">
        <v>18</v>
      </c>
      <c r="C1" t="s">
        <v>103</v>
      </c>
      <c r="D1" t="s">
        <v>20</v>
      </c>
      <c r="E1" t="s">
        <v>21</v>
      </c>
      <c r="F1" t="s">
        <v>22</v>
      </c>
      <c r="G1" s="113" t="s">
        <v>375</v>
      </c>
    </row>
    <row r="2" spans="1:7" ht="12.75">
      <c r="A2" t="s">
        <v>104</v>
      </c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s="113">
        <v>300.5</v>
      </c>
    </row>
    <row r="3" spans="1:7" ht="12.75">
      <c r="A3" t="s">
        <v>110</v>
      </c>
      <c r="B3" t="s">
        <v>111</v>
      </c>
      <c r="C3" t="s">
        <v>112</v>
      </c>
      <c r="D3" t="s">
        <v>113</v>
      </c>
      <c r="E3" t="s">
        <v>114</v>
      </c>
      <c r="F3" t="s">
        <v>109</v>
      </c>
      <c r="G3" s="113">
        <v>334</v>
      </c>
    </row>
    <row r="4" spans="1:7" ht="12.75">
      <c r="A4" t="s">
        <v>115</v>
      </c>
      <c r="B4" t="s">
        <v>116</v>
      </c>
      <c r="C4" t="s">
        <v>117</v>
      </c>
      <c r="D4" t="s">
        <v>118</v>
      </c>
      <c r="E4" t="s">
        <v>108</v>
      </c>
      <c r="F4" t="s">
        <v>119</v>
      </c>
      <c r="G4" s="113">
        <v>288.5</v>
      </c>
    </row>
    <row r="5" spans="1:7" ht="12.75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109</v>
      </c>
      <c r="G5" s="113">
        <v>261.863</v>
      </c>
    </row>
    <row r="6" spans="1:7" ht="12.75">
      <c r="A6" t="s">
        <v>125</v>
      </c>
      <c r="B6" t="s">
        <v>105</v>
      </c>
      <c r="C6" t="s">
        <v>126</v>
      </c>
      <c r="D6" t="s">
        <v>127</v>
      </c>
      <c r="E6" t="s">
        <v>127</v>
      </c>
      <c r="F6" t="s">
        <v>109</v>
      </c>
      <c r="G6" s="113">
        <v>379.9</v>
      </c>
    </row>
    <row r="7" spans="1:7" ht="12.75">
      <c r="A7" t="s">
        <v>128</v>
      </c>
      <c r="B7" t="s">
        <v>129</v>
      </c>
      <c r="C7" t="s">
        <v>130</v>
      </c>
      <c r="D7" t="s">
        <v>131</v>
      </c>
      <c r="E7" t="s">
        <v>132</v>
      </c>
      <c r="F7" t="s">
        <v>109</v>
      </c>
      <c r="G7" s="113">
        <v>319.7</v>
      </c>
    </row>
    <row r="8" spans="1:7" ht="12.75">
      <c r="A8" t="s">
        <v>133</v>
      </c>
      <c r="B8" t="s">
        <v>134</v>
      </c>
      <c r="C8" t="s">
        <v>135</v>
      </c>
      <c r="D8" t="s">
        <v>136</v>
      </c>
      <c r="E8" t="s">
        <v>124</v>
      </c>
      <c r="F8" t="s">
        <v>109</v>
      </c>
      <c r="G8" s="113">
        <v>275</v>
      </c>
    </row>
    <row r="9" spans="1:7" ht="12.75">
      <c r="A9" t="s">
        <v>137</v>
      </c>
      <c r="B9" t="s">
        <v>138</v>
      </c>
      <c r="C9" t="s">
        <v>139</v>
      </c>
      <c r="D9" t="s">
        <v>140</v>
      </c>
      <c r="E9" t="s">
        <v>141</v>
      </c>
      <c r="F9" t="s">
        <v>109</v>
      </c>
      <c r="G9" s="113">
        <v>408.3</v>
      </c>
    </row>
    <row r="10" spans="1:7" ht="12.75">
      <c r="A10" t="s">
        <v>142</v>
      </c>
      <c r="B10" t="s">
        <v>105</v>
      </c>
      <c r="C10" t="s">
        <v>143</v>
      </c>
      <c r="D10" t="s">
        <v>144</v>
      </c>
      <c r="E10" t="s">
        <v>145</v>
      </c>
      <c r="F10" t="s">
        <v>109</v>
      </c>
      <c r="G10" s="113">
        <v>315.926</v>
      </c>
    </row>
    <row r="11" spans="1:7" ht="12.75">
      <c r="A11" t="s">
        <v>146</v>
      </c>
      <c r="B11" t="s">
        <v>147</v>
      </c>
      <c r="C11" t="s">
        <v>148</v>
      </c>
      <c r="D11" t="s">
        <v>148</v>
      </c>
      <c r="E11" t="s">
        <v>149</v>
      </c>
      <c r="F11" t="s">
        <v>109</v>
      </c>
      <c r="G11" s="113">
        <v>283.285</v>
      </c>
    </row>
    <row r="12" spans="1:7" ht="12.75">
      <c r="A12" t="s">
        <v>150</v>
      </c>
      <c r="B12" t="s">
        <v>105</v>
      </c>
      <c r="C12" t="s">
        <v>151</v>
      </c>
      <c r="D12" t="s">
        <v>152</v>
      </c>
      <c r="E12" t="s">
        <v>124</v>
      </c>
      <c r="F12" t="s">
        <v>109</v>
      </c>
      <c r="G12" s="113">
        <v>261.75</v>
      </c>
    </row>
    <row r="13" spans="1:7" ht="12.75">
      <c r="A13" t="s">
        <v>153</v>
      </c>
      <c r="B13" t="s">
        <v>105</v>
      </c>
      <c r="C13" t="s">
        <v>154</v>
      </c>
      <c r="D13" t="s">
        <v>155</v>
      </c>
      <c r="E13" t="s">
        <v>114</v>
      </c>
      <c r="F13" t="s">
        <v>109</v>
      </c>
      <c r="G13" s="113">
        <v>337.6</v>
      </c>
    </row>
    <row r="14" spans="1:7" ht="12.75">
      <c r="A14" t="s">
        <v>156</v>
      </c>
      <c r="B14" t="s">
        <v>157</v>
      </c>
      <c r="C14" t="s">
        <v>158</v>
      </c>
      <c r="D14" t="s">
        <v>159</v>
      </c>
      <c r="E14" t="s">
        <v>160</v>
      </c>
      <c r="F14" t="s">
        <v>119</v>
      </c>
      <c r="G14" s="113">
        <v>363.617</v>
      </c>
    </row>
    <row r="15" spans="1:7" ht="12.75">
      <c r="A15" t="s">
        <v>161</v>
      </c>
      <c r="B15" t="s">
        <v>162</v>
      </c>
      <c r="C15" t="s">
        <v>163</v>
      </c>
      <c r="D15" t="s">
        <v>164</v>
      </c>
      <c r="E15" t="s">
        <v>165</v>
      </c>
      <c r="F15" t="s">
        <v>119</v>
      </c>
      <c r="G15" s="113">
        <v>364.378</v>
      </c>
    </row>
    <row r="16" spans="1:7" ht="12.75">
      <c r="A16" t="s">
        <v>166</v>
      </c>
      <c r="B16" t="s">
        <v>116</v>
      </c>
      <c r="C16" t="s">
        <v>167</v>
      </c>
      <c r="D16" t="s">
        <v>168</v>
      </c>
      <c r="E16" t="s">
        <v>169</v>
      </c>
      <c r="F16" t="s">
        <v>109</v>
      </c>
      <c r="G16" s="113">
        <v>442.3</v>
      </c>
    </row>
    <row r="17" spans="1:7" ht="12.75">
      <c r="A17" t="s">
        <v>170</v>
      </c>
      <c r="B17" t="s">
        <v>171</v>
      </c>
      <c r="C17" t="s">
        <v>172</v>
      </c>
      <c r="D17" t="s">
        <v>168</v>
      </c>
      <c r="E17" t="s">
        <v>169</v>
      </c>
      <c r="F17" t="s">
        <v>109</v>
      </c>
      <c r="G17" s="113">
        <v>455.096</v>
      </c>
    </row>
    <row r="18" spans="1:7" ht="12.75">
      <c r="A18" t="s">
        <v>173</v>
      </c>
      <c r="B18" t="s">
        <v>116</v>
      </c>
      <c r="C18" t="s">
        <v>174</v>
      </c>
      <c r="D18" t="s">
        <v>175</v>
      </c>
      <c r="E18" t="s">
        <v>176</v>
      </c>
      <c r="F18" t="s">
        <v>109</v>
      </c>
      <c r="G18" s="113">
        <v>289.919</v>
      </c>
    </row>
    <row r="19" spans="1:7" ht="12.75">
      <c r="A19" t="s">
        <v>177</v>
      </c>
      <c r="B19" t="s">
        <v>178</v>
      </c>
      <c r="C19" t="s">
        <v>179</v>
      </c>
      <c r="D19" t="s">
        <v>180</v>
      </c>
      <c r="E19" t="s">
        <v>181</v>
      </c>
      <c r="F19" t="s">
        <v>109</v>
      </c>
      <c r="G19" s="113">
        <v>400.196</v>
      </c>
    </row>
    <row r="20" spans="1:7" ht="12.75">
      <c r="A20" t="s">
        <v>182</v>
      </c>
      <c r="B20" t="s">
        <v>178</v>
      </c>
      <c r="C20" t="s">
        <v>183</v>
      </c>
      <c r="D20" t="s">
        <v>184</v>
      </c>
      <c r="E20" t="s">
        <v>181</v>
      </c>
      <c r="F20" t="s">
        <v>109</v>
      </c>
      <c r="G20" s="113">
        <v>303.244</v>
      </c>
    </row>
    <row r="21" spans="1:7" ht="12.75">
      <c r="A21" t="s">
        <v>185</v>
      </c>
      <c r="B21" t="s">
        <v>157</v>
      </c>
      <c r="C21" t="s">
        <v>186</v>
      </c>
      <c r="D21" t="s">
        <v>187</v>
      </c>
      <c r="E21" t="s">
        <v>188</v>
      </c>
      <c r="F21" t="s">
        <v>119</v>
      </c>
      <c r="G21" s="113">
        <v>290.368</v>
      </c>
    </row>
    <row r="22" spans="1:7" ht="12.75">
      <c r="A22" t="s">
        <v>189</v>
      </c>
      <c r="B22" t="s">
        <v>190</v>
      </c>
      <c r="C22" t="s">
        <v>191</v>
      </c>
      <c r="D22" t="s">
        <v>192</v>
      </c>
      <c r="E22" t="s">
        <v>176</v>
      </c>
      <c r="F22" t="s">
        <v>109</v>
      </c>
      <c r="G22" s="113">
        <v>341.205</v>
      </c>
    </row>
    <row r="23" spans="1:7" ht="12.75">
      <c r="A23" t="s">
        <v>193</v>
      </c>
      <c r="B23" t="s">
        <v>162</v>
      </c>
      <c r="C23" t="s">
        <v>194</v>
      </c>
      <c r="D23" t="s">
        <v>195</v>
      </c>
      <c r="E23" t="s">
        <v>195</v>
      </c>
      <c r="F23" t="s">
        <v>119</v>
      </c>
      <c r="G23" s="113">
        <v>288.954</v>
      </c>
    </row>
    <row r="24" spans="1:7" ht="12.75">
      <c r="A24" t="s">
        <v>196</v>
      </c>
      <c r="B24" t="s">
        <v>105</v>
      </c>
      <c r="C24" t="s">
        <v>197</v>
      </c>
      <c r="D24" t="s">
        <v>198</v>
      </c>
      <c r="E24" t="s">
        <v>114</v>
      </c>
      <c r="F24" t="s">
        <v>109</v>
      </c>
      <c r="G24" s="113">
        <v>343.338</v>
      </c>
    </row>
    <row r="25" spans="1:7" ht="12.75">
      <c r="A25" t="s">
        <v>199</v>
      </c>
      <c r="B25" t="s">
        <v>200</v>
      </c>
      <c r="C25" t="s">
        <v>201</v>
      </c>
      <c r="D25" t="s">
        <v>202</v>
      </c>
      <c r="E25" t="s">
        <v>141</v>
      </c>
      <c r="F25" t="s">
        <v>109</v>
      </c>
      <c r="G25" s="113">
        <v>413.1</v>
      </c>
    </row>
    <row r="26" spans="1:7" ht="12.75">
      <c r="A26" t="s">
        <v>203</v>
      </c>
      <c r="B26" t="s">
        <v>111</v>
      </c>
      <c r="C26" t="s">
        <v>204</v>
      </c>
      <c r="D26" t="s">
        <v>205</v>
      </c>
      <c r="E26" t="s">
        <v>114</v>
      </c>
      <c r="F26" t="s">
        <v>109</v>
      </c>
      <c r="G26" s="113">
        <v>440.645</v>
      </c>
    </row>
    <row r="27" spans="1:7" ht="12.75">
      <c r="A27" t="s">
        <v>206</v>
      </c>
      <c r="B27" t="s">
        <v>129</v>
      </c>
      <c r="C27" t="s">
        <v>207</v>
      </c>
      <c r="D27" t="s">
        <v>208</v>
      </c>
      <c r="E27" t="s">
        <v>132</v>
      </c>
      <c r="F27" t="s">
        <v>109</v>
      </c>
      <c r="G27" s="113">
        <v>340.588</v>
      </c>
    </row>
    <row r="28" spans="1:7" ht="12.75">
      <c r="A28" t="s">
        <v>209</v>
      </c>
      <c r="B28" t="s">
        <v>210</v>
      </c>
      <c r="C28" t="s">
        <v>211</v>
      </c>
      <c r="D28" t="s">
        <v>212</v>
      </c>
      <c r="E28" t="s">
        <v>108</v>
      </c>
      <c r="F28" t="s">
        <v>213</v>
      </c>
      <c r="G28" s="113">
        <v>229.3</v>
      </c>
    </row>
    <row r="29" spans="1:7" ht="12.75">
      <c r="A29" t="s">
        <v>214</v>
      </c>
      <c r="B29" t="s">
        <v>210</v>
      </c>
      <c r="C29" t="s">
        <v>215</v>
      </c>
      <c r="D29" t="s">
        <v>216</v>
      </c>
      <c r="E29" t="s">
        <v>217</v>
      </c>
      <c r="F29" t="s">
        <v>213</v>
      </c>
      <c r="G29" s="113">
        <v>161</v>
      </c>
    </row>
    <row r="30" spans="1:7" ht="12.75">
      <c r="A30" t="s">
        <v>218</v>
      </c>
      <c r="B30" t="s">
        <v>210</v>
      </c>
      <c r="C30" t="s">
        <v>219</v>
      </c>
      <c r="D30" t="s">
        <v>220</v>
      </c>
      <c r="E30" t="s">
        <v>221</v>
      </c>
      <c r="F30" t="s">
        <v>213</v>
      </c>
      <c r="G30" s="113">
        <v>216.86</v>
      </c>
    </row>
    <row r="31" spans="1:7" ht="12.75">
      <c r="A31" t="s">
        <v>222</v>
      </c>
      <c r="B31" t="s">
        <v>210</v>
      </c>
      <c r="C31" t="s">
        <v>223</v>
      </c>
      <c r="D31" t="s">
        <v>224</v>
      </c>
      <c r="E31" t="s">
        <v>224</v>
      </c>
      <c r="F31" t="s">
        <v>213</v>
      </c>
      <c r="G31" s="113">
        <v>184.05</v>
      </c>
    </row>
    <row r="32" spans="1:7" ht="12.75">
      <c r="A32" t="s">
        <v>225</v>
      </c>
      <c r="B32" t="s">
        <v>210</v>
      </c>
      <c r="C32" t="s">
        <v>226</v>
      </c>
      <c r="D32" t="s">
        <v>227</v>
      </c>
      <c r="E32" t="s">
        <v>108</v>
      </c>
      <c r="F32" t="s">
        <v>213</v>
      </c>
      <c r="G32" s="113">
        <v>259</v>
      </c>
    </row>
    <row r="33" spans="1:7" ht="12.75">
      <c r="A33" t="s">
        <v>228</v>
      </c>
      <c r="B33" t="s">
        <v>210</v>
      </c>
      <c r="C33" t="s">
        <v>229</v>
      </c>
      <c r="D33" t="s">
        <v>230</v>
      </c>
      <c r="E33" t="s">
        <v>231</v>
      </c>
      <c r="F33" t="s">
        <v>213</v>
      </c>
      <c r="G33" s="113">
        <v>304</v>
      </c>
    </row>
    <row r="34" spans="1:7" ht="12.75">
      <c r="A34" t="s">
        <v>232</v>
      </c>
      <c r="B34" t="s">
        <v>233</v>
      </c>
      <c r="C34" t="s">
        <v>234</v>
      </c>
      <c r="D34" t="s">
        <v>231</v>
      </c>
      <c r="E34" t="s">
        <v>231</v>
      </c>
      <c r="F34" t="s">
        <v>213</v>
      </c>
      <c r="G34" s="113">
        <v>292</v>
      </c>
    </row>
    <row r="35" spans="1:7" ht="12.75">
      <c r="A35" t="s">
        <v>235</v>
      </c>
      <c r="B35" t="s">
        <v>233</v>
      </c>
      <c r="C35" t="s">
        <v>236</v>
      </c>
      <c r="D35" t="s">
        <v>231</v>
      </c>
      <c r="E35" t="s">
        <v>231</v>
      </c>
      <c r="F35" t="s">
        <v>213</v>
      </c>
      <c r="G35" s="113">
        <v>295.66</v>
      </c>
    </row>
    <row r="36" spans="1:7" ht="12.75">
      <c r="A36" t="s">
        <v>237</v>
      </c>
      <c r="B36" t="s">
        <v>238</v>
      </c>
      <c r="C36" t="s">
        <v>239</v>
      </c>
      <c r="D36" t="s">
        <v>221</v>
      </c>
      <c r="E36" t="s">
        <v>221</v>
      </c>
      <c r="F36" t="s">
        <v>213</v>
      </c>
      <c r="G36" s="113">
        <v>204.92</v>
      </c>
    </row>
    <row r="37" spans="1:7" ht="12.75">
      <c r="A37" t="s">
        <v>240</v>
      </c>
      <c r="B37" t="s">
        <v>241</v>
      </c>
      <c r="C37" t="s">
        <v>242</v>
      </c>
      <c r="D37" t="s">
        <v>243</v>
      </c>
      <c r="E37" t="s">
        <v>108</v>
      </c>
      <c r="F37" t="s">
        <v>213</v>
      </c>
      <c r="G37" s="113">
        <v>230.42</v>
      </c>
    </row>
    <row r="38" spans="1:7" ht="12.75">
      <c r="A38" t="s">
        <v>244</v>
      </c>
      <c r="B38" t="s">
        <v>210</v>
      </c>
      <c r="C38" t="s">
        <v>245</v>
      </c>
      <c r="D38" t="s">
        <v>246</v>
      </c>
      <c r="E38" t="s">
        <v>108</v>
      </c>
      <c r="F38" t="s">
        <v>213</v>
      </c>
      <c r="G38" s="113">
        <v>232</v>
      </c>
    </row>
    <row r="39" spans="1:7" ht="12.75">
      <c r="A39" t="s">
        <v>247</v>
      </c>
      <c r="B39" t="s">
        <v>248</v>
      </c>
      <c r="C39" t="s">
        <v>249</v>
      </c>
      <c r="D39" t="s">
        <v>250</v>
      </c>
      <c r="E39" t="s">
        <v>221</v>
      </c>
      <c r="F39" t="s">
        <v>213</v>
      </c>
      <c r="G39" s="113">
        <v>215.161</v>
      </c>
    </row>
    <row r="40" spans="1:7" ht="12.75">
      <c r="A40" t="s">
        <v>251</v>
      </c>
      <c r="B40" t="s">
        <v>210</v>
      </c>
      <c r="C40" t="s">
        <v>252</v>
      </c>
      <c r="D40" t="s">
        <v>253</v>
      </c>
      <c r="E40" t="s">
        <v>254</v>
      </c>
      <c r="F40" t="s">
        <v>213</v>
      </c>
      <c r="G40" s="113">
        <v>381.903</v>
      </c>
    </row>
    <row r="41" spans="1:7" ht="12.75">
      <c r="A41" t="s">
        <v>255</v>
      </c>
      <c r="B41" t="s">
        <v>256</v>
      </c>
      <c r="C41" t="s">
        <v>257</v>
      </c>
      <c r="D41" t="s">
        <v>258</v>
      </c>
      <c r="E41" t="s">
        <v>231</v>
      </c>
      <c r="F41" t="s">
        <v>213</v>
      </c>
      <c r="G41" s="113">
        <v>286.47</v>
      </c>
    </row>
    <row r="42" spans="1:7" ht="12.75">
      <c r="A42" t="s">
        <v>259</v>
      </c>
      <c r="B42" t="s">
        <v>260</v>
      </c>
      <c r="C42" t="s">
        <v>261</v>
      </c>
      <c r="D42" t="s">
        <v>262</v>
      </c>
      <c r="E42" t="s">
        <v>108</v>
      </c>
      <c r="F42" t="s">
        <v>263</v>
      </c>
      <c r="G42" s="113">
        <v>143.5</v>
      </c>
    </row>
    <row r="43" spans="1:7" ht="12.75">
      <c r="A43" t="s">
        <v>264</v>
      </c>
      <c r="B43" t="s">
        <v>265</v>
      </c>
      <c r="C43" t="s">
        <v>266</v>
      </c>
      <c r="D43" t="s">
        <v>267</v>
      </c>
      <c r="E43" t="s">
        <v>268</v>
      </c>
      <c r="F43" t="s">
        <v>213</v>
      </c>
      <c r="G43" s="113">
        <v>268.3</v>
      </c>
    </row>
    <row r="44" spans="1:7" ht="12.75">
      <c r="A44" t="s">
        <v>269</v>
      </c>
      <c r="B44" t="s">
        <v>260</v>
      </c>
      <c r="C44" t="s">
        <v>270</v>
      </c>
      <c r="D44" t="s">
        <v>271</v>
      </c>
      <c r="E44" t="s">
        <v>272</v>
      </c>
      <c r="F44" t="s">
        <v>263</v>
      </c>
      <c r="G44" s="113">
        <v>181</v>
      </c>
    </row>
    <row r="45" spans="1:7" ht="12.75">
      <c r="A45" t="s">
        <v>273</v>
      </c>
      <c r="B45" t="s">
        <v>274</v>
      </c>
      <c r="C45" t="s">
        <v>275</v>
      </c>
      <c r="D45" t="s">
        <v>276</v>
      </c>
      <c r="E45" t="s">
        <v>277</v>
      </c>
      <c r="F45" t="s">
        <v>278</v>
      </c>
      <c r="G45" s="113">
        <v>257.765</v>
      </c>
    </row>
    <row r="46" spans="1:7" ht="12.75">
      <c r="A46" t="s">
        <v>279</v>
      </c>
      <c r="B46" t="s">
        <v>280</v>
      </c>
      <c r="C46" t="s">
        <v>174</v>
      </c>
      <c r="D46" t="s">
        <v>174</v>
      </c>
      <c r="E46" t="s">
        <v>268</v>
      </c>
      <c r="F46" t="s">
        <v>213</v>
      </c>
      <c r="G46" s="113">
        <v>265.63</v>
      </c>
    </row>
    <row r="47" spans="1:7" ht="12.75">
      <c r="A47" t="s">
        <v>281</v>
      </c>
      <c r="B47" t="s">
        <v>260</v>
      </c>
      <c r="C47" t="s">
        <v>282</v>
      </c>
      <c r="D47" t="s">
        <v>283</v>
      </c>
      <c r="E47" t="s">
        <v>277</v>
      </c>
      <c r="F47" t="s">
        <v>278</v>
      </c>
      <c r="G47" s="113">
        <v>257</v>
      </c>
    </row>
    <row r="48" spans="1:7" ht="12.75">
      <c r="A48" t="s">
        <v>284</v>
      </c>
      <c r="B48" t="s">
        <v>285</v>
      </c>
      <c r="C48" t="s">
        <v>286</v>
      </c>
      <c r="D48" t="s">
        <v>287</v>
      </c>
      <c r="E48" t="s">
        <v>108</v>
      </c>
      <c r="F48" t="s">
        <v>263</v>
      </c>
      <c r="G48" s="113">
        <v>157.27</v>
      </c>
    </row>
    <row r="49" spans="1:7" ht="12.75">
      <c r="A49" t="s">
        <v>288</v>
      </c>
      <c r="B49" t="s">
        <v>289</v>
      </c>
      <c r="C49" t="s">
        <v>290</v>
      </c>
      <c r="D49" t="s">
        <v>291</v>
      </c>
      <c r="E49" t="s">
        <v>292</v>
      </c>
      <c r="F49" t="s">
        <v>278</v>
      </c>
      <c r="G49" s="113">
        <v>298.586</v>
      </c>
    </row>
    <row r="50" spans="1:7" ht="12.75">
      <c r="A50" t="s">
        <v>293</v>
      </c>
      <c r="B50" t="s">
        <v>260</v>
      </c>
      <c r="C50" t="s">
        <v>294</v>
      </c>
      <c r="D50" t="s">
        <v>295</v>
      </c>
      <c r="E50" t="s">
        <v>295</v>
      </c>
      <c r="F50" t="s">
        <v>263</v>
      </c>
      <c r="G50" s="113">
        <v>92.28</v>
      </c>
    </row>
    <row r="51" spans="1:7" ht="12.75">
      <c r="A51" t="s">
        <v>296</v>
      </c>
      <c r="B51" t="s">
        <v>297</v>
      </c>
      <c r="C51" t="s">
        <v>298</v>
      </c>
      <c r="D51" t="s">
        <v>299</v>
      </c>
      <c r="E51" t="s">
        <v>300</v>
      </c>
      <c r="F51" t="s">
        <v>263</v>
      </c>
      <c r="G51" s="113">
        <v>170.1</v>
      </c>
    </row>
    <row r="52" spans="1:7" ht="12.75">
      <c r="A52" t="s">
        <v>301</v>
      </c>
      <c r="B52" t="s">
        <v>302</v>
      </c>
      <c r="C52" t="s">
        <v>303</v>
      </c>
      <c r="D52" t="s">
        <v>118</v>
      </c>
      <c r="E52" t="s">
        <v>108</v>
      </c>
      <c r="F52" t="s">
        <v>304</v>
      </c>
      <c r="G52" s="113">
        <v>192.2</v>
      </c>
    </row>
    <row r="53" spans="1:7" ht="12.75">
      <c r="A53" t="s">
        <v>305</v>
      </c>
      <c r="B53" t="s">
        <v>302</v>
      </c>
      <c r="C53" t="s">
        <v>306</v>
      </c>
      <c r="D53" t="s">
        <v>307</v>
      </c>
      <c r="E53" t="s">
        <v>308</v>
      </c>
      <c r="F53" t="s">
        <v>304</v>
      </c>
      <c r="G53" s="113">
        <v>177.4</v>
      </c>
    </row>
    <row r="54" spans="1:7" ht="12.75">
      <c r="A54" t="s">
        <v>309</v>
      </c>
      <c r="B54" t="s">
        <v>310</v>
      </c>
      <c r="C54" t="s">
        <v>311</v>
      </c>
      <c r="D54" t="s">
        <v>312</v>
      </c>
      <c r="E54" t="s">
        <v>313</v>
      </c>
      <c r="F54" t="s">
        <v>304</v>
      </c>
      <c r="G54" s="113">
        <v>263.983</v>
      </c>
    </row>
    <row r="55" spans="1:7" ht="12.75">
      <c r="A55" t="s">
        <v>314</v>
      </c>
      <c r="B55" t="s">
        <v>302</v>
      </c>
      <c r="C55" t="s">
        <v>315</v>
      </c>
      <c r="D55" t="s">
        <v>316</v>
      </c>
      <c r="E55" t="s">
        <v>108</v>
      </c>
      <c r="F55" t="s">
        <v>304</v>
      </c>
      <c r="G55" s="113">
        <v>210.9</v>
      </c>
    </row>
    <row r="56" spans="1:7" ht="12.75">
      <c r="A56" t="s">
        <v>317</v>
      </c>
      <c r="B56" t="s">
        <v>318</v>
      </c>
      <c r="C56" t="s">
        <v>319</v>
      </c>
      <c r="D56" t="s">
        <v>320</v>
      </c>
      <c r="E56" t="s">
        <v>321</v>
      </c>
      <c r="F56" t="s">
        <v>304</v>
      </c>
      <c r="G56" s="113">
        <v>248.891</v>
      </c>
    </row>
    <row r="57" spans="1:7" ht="12.75">
      <c r="A57" t="s">
        <v>322</v>
      </c>
      <c r="B57" t="s">
        <v>323</v>
      </c>
      <c r="C57" t="s">
        <v>324</v>
      </c>
      <c r="D57" t="s">
        <v>307</v>
      </c>
      <c r="E57" t="s">
        <v>308</v>
      </c>
      <c r="F57" t="s">
        <v>304</v>
      </c>
      <c r="G57" s="113">
        <v>182.805</v>
      </c>
    </row>
    <row r="58" spans="1:7" ht="12.75">
      <c r="A58" t="s">
        <v>325</v>
      </c>
      <c r="B58" t="s">
        <v>326</v>
      </c>
      <c r="C58" t="s">
        <v>327</v>
      </c>
      <c r="D58" t="s">
        <v>328</v>
      </c>
      <c r="E58" t="s">
        <v>108</v>
      </c>
      <c r="F58" t="s">
        <v>329</v>
      </c>
      <c r="G58" s="113">
        <v>461.7</v>
      </c>
    </row>
    <row r="59" spans="1:7" ht="12.75">
      <c r="A59" t="s">
        <v>330</v>
      </c>
      <c r="B59" t="s">
        <v>331</v>
      </c>
      <c r="C59" t="s">
        <v>332</v>
      </c>
      <c r="D59" t="s">
        <v>333</v>
      </c>
      <c r="E59" t="s">
        <v>334</v>
      </c>
      <c r="F59" t="s">
        <v>329</v>
      </c>
      <c r="G59" s="113">
        <v>405.1</v>
      </c>
    </row>
    <row r="60" spans="1:7" ht="12.75">
      <c r="A60" t="s">
        <v>335</v>
      </c>
      <c r="B60" t="s">
        <v>336</v>
      </c>
      <c r="C60" t="s">
        <v>337</v>
      </c>
      <c r="D60" t="s">
        <v>338</v>
      </c>
      <c r="E60" t="s">
        <v>339</v>
      </c>
      <c r="F60" t="s">
        <v>329</v>
      </c>
      <c r="G60" s="113">
        <v>514.656</v>
      </c>
    </row>
    <row r="61" spans="1:7" ht="12.75">
      <c r="A61" t="s">
        <v>340</v>
      </c>
      <c r="B61" t="s">
        <v>331</v>
      </c>
      <c r="C61" t="s">
        <v>341</v>
      </c>
      <c r="D61" t="s">
        <v>339</v>
      </c>
      <c r="E61" t="s">
        <v>339</v>
      </c>
      <c r="F61" t="s">
        <v>329</v>
      </c>
      <c r="G61" s="113">
        <v>433.473</v>
      </c>
    </row>
    <row r="62" spans="1:7" ht="12.75">
      <c r="A62" t="s">
        <v>342</v>
      </c>
      <c r="B62" t="s">
        <v>331</v>
      </c>
      <c r="C62" t="s">
        <v>343</v>
      </c>
      <c r="D62" t="s">
        <v>344</v>
      </c>
      <c r="E62" t="s">
        <v>339</v>
      </c>
      <c r="F62" t="s">
        <v>329</v>
      </c>
      <c r="G62" s="113">
        <v>462.835</v>
      </c>
    </row>
    <row r="63" spans="1:7" ht="12.75">
      <c r="A63" t="s">
        <v>345</v>
      </c>
      <c r="B63" t="s">
        <v>346</v>
      </c>
      <c r="C63" t="s">
        <v>347</v>
      </c>
      <c r="D63" t="s">
        <v>348</v>
      </c>
      <c r="E63" t="s">
        <v>349</v>
      </c>
      <c r="F63" t="s">
        <v>278</v>
      </c>
      <c r="G63" s="113">
        <v>390.745</v>
      </c>
    </row>
    <row r="64" spans="1:7" ht="12.75">
      <c r="A64" t="s">
        <v>350</v>
      </c>
      <c r="B64" t="s">
        <v>351</v>
      </c>
      <c r="C64" t="s">
        <v>352</v>
      </c>
      <c r="D64" t="s">
        <v>353</v>
      </c>
      <c r="E64" t="s">
        <v>354</v>
      </c>
      <c r="F64" t="s">
        <v>329</v>
      </c>
      <c r="G64" s="113">
        <v>351.43</v>
      </c>
    </row>
    <row r="65" spans="1:7" ht="12.75">
      <c r="A65" t="s">
        <v>355</v>
      </c>
      <c r="B65" t="s">
        <v>351</v>
      </c>
      <c r="C65" t="s">
        <v>356</v>
      </c>
      <c r="D65" t="s">
        <v>357</v>
      </c>
      <c r="E65" t="s">
        <v>108</v>
      </c>
      <c r="F65" t="s">
        <v>278</v>
      </c>
      <c r="G65" s="113">
        <v>386.266</v>
      </c>
    </row>
    <row r="66" spans="1:7" ht="12.75">
      <c r="A66" t="s">
        <v>358</v>
      </c>
      <c r="B66" t="s">
        <v>359</v>
      </c>
      <c r="C66" t="s">
        <v>360</v>
      </c>
      <c r="D66" t="s">
        <v>361</v>
      </c>
      <c r="E66" t="s">
        <v>362</v>
      </c>
      <c r="F66" t="s">
        <v>329</v>
      </c>
      <c r="G66" s="113">
        <v>393.4</v>
      </c>
    </row>
    <row r="67" spans="1:7" ht="12.75">
      <c r="A67" t="s">
        <v>363</v>
      </c>
      <c r="B67" t="s">
        <v>364</v>
      </c>
      <c r="C67" t="s">
        <v>365</v>
      </c>
      <c r="D67" t="s">
        <v>195</v>
      </c>
      <c r="E67" t="s">
        <v>362</v>
      </c>
      <c r="F67" t="s">
        <v>329</v>
      </c>
      <c r="G67" s="113">
        <v>406.385</v>
      </c>
    </row>
    <row r="68" spans="1:7" ht="12.75">
      <c r="A68" t="s">
        <v>366</v>
      </c>
      <c r="B68" t="s">
        <v>367</v>
      </c>
      <c r="C68" t="s">
        <v>368</v>
      </c>
      <c r="D68" t="s">
        <v>369</v>
      </c>
      <c r="E68" t="s">
        <v>108</v>
      </c>
      <c r="F68" t="s">
        <v>370</v>
      </c>
      <c r="G68" s="113">
        <v>175.757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DELL</cp:lastModifiedBy>
  <dcterms:created xsi:type="dcterms:W3CDTF">2014-04-28T08:57:45Z</dcterms:created>
  <dcterms:modified xsi:type="dcterms:W3CDTF">2014-06-17T03:22:53Z</dcterms:modified>
  <cp:category/>
  <cp:version/>
  <cp:contentType/>
  <cp:contentStatus/>
</cp:coreProperties>
</file>